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/>
  <mc:AlternateContent xmlns:mc="http://schemas.openxmlformats.org/markup-compatibility/2006">
    <mc:Choice Requires="x15">
      <x15ac:absPath xmlns:x15ac="http://schemas.microsoft.com/office/spreadsheetml/2010/11/ac" url="/Users/ulrika.boulund/Desktop/projects/early_vir/manuscript/"/>
    </mc:Choice>
  </mc:AlternateContent>
  <xr:revisionPtr revIDLastSave="0" documentId="13_ncr:1_{8DE16092-F349-9444-89FB-05F104BF9390}" xr6:coauthVersionLast="47" xr6:coauthVersionMax="47" xr10:uidLastSave="{00000000-0000-0000-0000-000000000000}"/>
  <bookViews>
    <workbookView xWindow="-37200" yWindow="-11200" windowWidth="34100" windowHeight="21100" xr2:uid="{00000000-000D-0000-FFFF-FFFF00000000}"/>
  </bookViews>
  <sheets>
    <sheet name="Supplementary table 1" sheetId="1" r:id="rId1"/>
    <sheet name="Supplementary table 2" sheetId="2" r:id="rId2"/>
    <sheet name="Supplementary table 3" sheetId="3" r:id="rId3"/>
    <sheet name="Supplementary table 4" sheetId="4" r:id="rId4"/>
    <sheet name="Supplementary table 5" sheetId="5" r:id="rId5"/>
    <sheet name="Supplementary table 6" sheetId="6" r:id="rId6"/>
    <sheet name="Supplementary table 7" sheetId="7" r:id="rId7"/>
    <sheet name="Supplementary table 8" sheetId="8" r:id="rId8"/>
    <sheet name="Supplementary table 9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6" i="6" l="1"/>
  <c r="C85" i="6"/>
  <c r="C84" i="6"/>
  <c r="C83" i="6"/>
  <c r="C82" i="6"/>
  <c r="C81" i="6"/>
  <c r="C80" i="6"/>
  <c r="C79" i="6"/>
  <c r="C78" i="6"/>
  <c r="C77" i="6"/>
  <c r="C76" i="6"/>
  <c r="C75" i="6"/>
  <c r="C74" i="6"/>
  <c r="C73" i="6"/>
  <c r="C72" i="6"/>
  <c r="C71" i="6"/>
  <c r="C70" i="6"/>
  <c r="C69" i="6"/>
  <c r="C68" i="6"/>
  <c r="C67" i="6"/>
  <c r="C66" i="6"/>
  <c r="C65" i="6"/>
  <c r="C64" i="6"/>
  <c r="C63" i="6"/>
  <c r="C62" i="6"/>
  <c r="C61" i="6"/>
  <c r="C60" i="6"/>
  <c r="C59" i="6"/>
  <c r="C58" i="6"/>
  <c r="C57" i="6"/>
  <c r="C56" i="6"/>
  <c r="C55" i="6"/>
  <c r="C54" i="6"/>
  <c r="C53" i="6"/>
  <c r="C52" i="6"/>
  <c r="C51" i="6"/>
  <c r="C50" i="6"/>
  <c r="C49" i="6"/>
  <c r="C48" i="6"/>
  <c r="C47" i="6"/>
  <c r="C46" i="6"/>
  <c r="C45" i="6"/>
  <c r="C44" i="6"/>
  <c r="C43" i="6"/>
  <c r="C42" i="6"/>
  <c r="C41" i="6"/>
  <c r="C40" i="6"/>
  <c r="C39" i="6"/>
  <c r="C38" i="6"/>
  <c r="C37" i="6"/>
  <c r="C36" i="6"/>
  <c r="C35" i="6"/>
  <c r="C34" i="6"/>
  <c r="C33" i="6"/>
  <c r="C32" i="6"/>
  <c r="C31" i="6"/>
  <c r="C30" i="6"/>
  <c r="C29" i="6"/>
  <c r="C28" i="6"/>
  <c r="C27" i="6"/>
  <c r="C26" i="6"/>
  <c r="C25" i="6"/>
  <c r="C24" i="6"/>
  <c r="C15" i="6"/>
  <c r="C14" i="6"/>
  <c r="C13" i="6"/>
  <c r="C12" i="6"/>
  <c r="C11" i="6"/>
  <c r="C10" i="6"/>
  <c r="C9" i="6"/>
  <c r="C8" i="6"/>
  <c r="C7" i="6"/>
  <c r="C6" i="6"/>
  <c r="C5" i="6"/>
  <c r="C4" i="6"/>
  <c r="C3" i="6"/>
  <c r="C2" i="6"/>
</calcChain>
</file>

<file path=xl/sharedStrings.xml><?xml version="1.0" encoding="utf-8"?>
<sst xmlns="http://schemas.openxmlformats.org/spreadsheetml/2006/main" count="6889" uniqueCount="178">
  <si>
    <t>Anelloviral feature</t>
  </si>
  <si>
    <t>Estimate</t>
  </si>
  <si>
    <t>Standard error</t>
  </si>
  <si>
    <t>Statistic</t>
  </si>
  <si>
    <t>P-value</t>
  </si>
  <si>
    <t>Confidence interval lower</t>
  </si>
  <si>
    <t>Confidence interval higher</t>
  </si>
  <si>
    <t>Number of samples</t>
  </si>
  <si>
    <t>Abx birth (mother)</t>
  </si>
  <si>
    <t>Faith's PD</t>
  </si>
  <si>
    <t>Anelloviral abundance</t>
  </si>
  <si>
    <t>Abx ever 1 year</t>
  </si>
  <si>
    <t>Abx pregnancy</t>
  </si>
  <si>
    <t>Age mother</t>
  </si>
  <si>
    <t>Atopic father</t>
  </si>
  <si>
    <t>Atopic mother</t>
  </si>
  <si>
    <t>Birth weight</t>
  </si>
  <si>
    <t>BMI mother</t>
  </si>
  <si>
    <t>C-section</t>
  </si>
  <si>
    <t>Cat or dog</t>
  </si>
  <si>
    <t>Cow's milk start before sample</t>
  </si>
  <si>
    <t>Day care start before sample</t>
  </si>
  <si>
    <t>Eggs start before sample</t>
  </si>
  <si>
    <t>Emergency C-section</t>
  </si>
  <si>
    <t>Exclusive breastfeeding</t>
  </si>
  <si>
    <t>Female</t>
  </si>
  <si>
    <t>Fish start before sample</t>
  </si>
  <si>
    <t>Fishoil intervention</t>
  </si>
  <si>
    <t>FUT2 secretor</t>
  </si>
  <si>
    <t>Gestational age (days)</t>
  </si>
  <si>
    <t>Hypoallergenic formula start before sample</t>
  </si>
  <si>
    <t>Induction vaginal birth</t>
  </si>
  <si>
    <t>Number of older siblings</t>
  </si>
  <si>
    <t>Preeclampsy</t>
  </si>
  <si>
    <t>Sample date season Autumn</t>
  </si>
  <si>
    <t>Sample date season Spring</t>
  </si>
  <si>
    <t>Sample date season Summer</t>
  </si>
  <si>
    <t>Sample date season Winter</t>
  </si>
  <si>
    <t>Sibling</t>
  </si>
  <si>
    <t>Smoking pregnancy</t>
  </si>
  <si>
    <t>Urban living</t>
  </si>
  <si>
    <t>Vitamin D intervention</t>
  </si>
  <si>
    <t>Environmental variable</t>
  </si>
  <si>
    <t>Beta diversity metric</t>
  </si>
  <si>
    <t>R2(%)</t>
  </si>
  <si>
    <t>F-statistic</t>
  </si>
  <si>
    <t>Abx birth (mother) (32%)</t>
  </si>
  <si>
    <t>Bray-Curtis</t>
  </si>
  <si>
    <t/>
  </si>
  <si>
    <t>Jaccard</t>
  </si>
  <si>
    <t>Aitchison</t>
  </si>
  <si>
    <t>Abx ever at 1 year (46%)</t>
  </si>
  <si>
    <t>Abx pregnancy (36%)</t>
  </si>
  <si>
    <t>Age mother (N = 647)</t>
  </si>
  <si>
    <t>Any older siblings (56%)</t>
  </si>
  <si>
    <t>Atopic father (44%)</t>
  </si>
  <si>
    <t>Atopic mother (53%)</t>
  </si>
  <si>
    <t>Birth weight (N = 647)</t>
  </si>
  <si>
    <t>BMI mother (N = 647)</t>
  </si>
  <si>
    <t>C-section (21%)</t>
  </si>
  <si>
    <t>Cat or dog (34%)</t>
  </si>
  <si>
    <t>Cows milk start before sample (96%)</t>
  </si>
  <si>
    <t>Day care start before sample (20%)</t>
  </si>
  <si>
    <t>Eggs start before sample (83%)</t>
  </si>
  <si>
    <t>Emergency C-section (17%)</t>
  </si>
  <si>
    <t>Exclusive breastfeeding duration (N = 647)</t>
  </si>
  <si>
    <t>Female (48%)</t>
  </si>
  <si>
    <t>Fish start before sample (96%)</t>
  </si>
  <si>
    <t>Fishoil intervention (50%)</t>
  </si>
  <si>
    <t>FUT2 secretor (82%)</t>
  </si>
  <si>
    <t>Gestional age (days) (N = 647)</t>
  </si>
  <si>
    <t>Induction vaginal birth (24%)</t>
  </si>
  <si>
    <t>Number of older siblings (N = 647)</t>
  </si>
  <si>
    <t>Preeclampsy (5%)</t>
  </si>
  <si>
    <t>Received hypoallergenic formula (17%)</t>
  </si>
  <si>
    <t>Sample date season autumn (23%)</t>
  </si>
  <si>
    <t>Sample date season spring (27%)</t>
  </si>
  <si>
    <t>Sample date season summer (22%)</t>
  </si>
  <si>
    <t>Sample date season winter (28%)</t>
  </si>
  <si>
    <t>Smoking pregnancy (7%)</t>
  </si>
  <si>
    <t>Urban living (53%)</t>
  </si>
  <si>
    <t>Vitamin D intervention (51%)</t>
  </si>
  <si>
    <t>Anelloviral subgenus or genus</t>
  </si>
  <si>
    <t>Taxonomic level</t>
  </si>
  <si>
    <t>Log2 fold change</t>
  </si>
  <si>
    <t>tau</t>
  </si>
  <si>
    <t>Genera</t>
  </si>
  <si>
    <t>alpha</t>
  </si>
  <si>
    <t>phi</t>
  </si>
  <si>
    <t>gamma</t>
  </si>
  <si>
    <t>beta</t>
  </si>
  <si>
    <t>tau 1</t>
  </si>
  <si>
    <t>Subgenera</t>
  </si>
  <si>
    <t>alpha 2</t>
  </si>
  <si>
    <t>alpha 3</t>
  </si>
  <si>
    <t>alpha 5</t>
  </si>
  <si>
    <t>alpha 1</t>
  </si>
  <si>
    <t>alpha 4</t>
  </si>
  <si>
    <t>phi 3</t>
  </si>
  <si>
    <t>phi 4</t>
  </si>
  <si>
    <t>phi 2</t>
  </si>
  <si>
    <t>phi 1</t>
  </si>
  <si>
    <t>gamma 2</t>
  </si>
  <si>
    <t>gamma 3</t>
  </si>
  <si>
    <t>gamma 1</t>
  </si>
  <si>
    <t>gamma 4</t>
  </si>
  <si>
    <t>beta 6</t>
  </si>
  <si>
    <t>beta 20</t>
  </si>
  <si>
    <t>beta 18</t>
  </si>
  <si>
    <t>beta 22</t>
  </si>
  <si>
    <t>beta 10</t>
  </si>
  <si>
    <t>beta 21</t>
  </si>
  <si>
    <t>beta 9</t>
  </si>
  <si>
    <t>beta 19</t>
  </si>
  <si>
    <t>beta 3</t>
  </si>
  <si>
    <t>beta 15</t>
  </si>
  <si>
    <t>beta 14</t>
  </si>
  <si>
    <t>beta 13</t>
  </si>
  <si>
    <t>beta 4</t>
  </si>
  <si>
    <t>beta 11</t>
  </si>
  <si>
    <t>beta 5</t>
  </si>
  <si>
    <t>beta 2</t>
  </si>
  <si>
    <t>beta 7</t>
  </si>
  <si>
    <t>beta 8</t>
  </si>
  <si>
    <t>beta 1</t>
  </si>
  <si>
    <t>beta 12</t>
  </si>
  <si>
    <t>beta 16</t>
  </si>
  <si>
    <t>beta 17</t>
  </si>
  <si>
    <t>Abx ever at 1 year</t>
  </si>
  <si>
    <t>Any older siblings</t>
  </si>
  <si>
    <t>Cows milk start before sample</t>
  </si>
  <si>
    <t>-Inf</t>
  </si>
  <si>
    <t>Sample date season autumn</t>
  </si>
  <si>
    <t>Sample date season spring</t>
  </si>
  <si>
    <t>Sample date season summer</t>
  </si>
  <si>
    <t>Sample date season winter</t>
  </si>
  <si>
    <t>Spearman's correlation coefficient</t>
  </si>
  <si>
    <t>Exclusive breastfeeding duration</t>
  </si>
  <si>
    <t>Gestional age (days)</t>
  </si>
  <si>
    <t>Clinical outcome</t>
  </si>
  <si>
    <t>Allergic rhinitis</t>
  </si>
  <si>
    <t>Observed richness</t>
  </si>
  <si>
    <t>Shannon index</t>
  </si>
  <si>
    <t>Inverse Simpson index</t>
  </si>
  <si>
    <t>Evenness</t>
  </si>
  <si>
    <t>Abundance</t>
  </si>
  <si>
    <t>Asthma</t>
  </si>
  <si>
    <t>Atopic dermatitis</t>
  </si>
  <si>
    <t>Sensibilisation inhalation 18 months</t>
  </si>
  <si>
    <t>Faith PD</t>
  </si>
  <si>
    <t>Sensibilisation inhalation 6 months</t>
  </si>
  <si>
    <t>Sensibilisation inhalation 6 years</t>
  </si>
  <si>
    <t>Sensibilisation food 18 months</t>
  </si>
  <si>
    <t>Sensibilisation food 6 months</t>
  </si>
  <si>
    <t>Sensibilisation food 6 years</t>
  </si>
  <si>
    <t>Sensibilisation any 6 months</t>
  </si>
  <si>
    <t>Sensibilisation any 6 years</t>
  </si>
  <si>
    <t>Sensibilisation any 18 months</t>
  </si>
  <si>
    <t>Sum of squares</t>
  </si>
  <si>
    <t>R2 (%)</t>
  </si>
  <si>
    <t>F statistic</t>
  </si>
  <si>
    <t>Unweighted UniFrac</t>
  </si>
  <si>
    <t>Weighted UniFrac</t>
  </si>
  <si>
    <t>Canberra</t>
  </si>
  <si>
    <t>Spearman</t>
  </si>
  <si>
    <t>Genus</t>
  </si>
  <si>
    <t>Anelloviral genus, subgenus or species</t>
  </si>
  <si>
    <t>P-value FDR</t>
  </si>
  <si>
    <t>Species</t>
  </si>
  <si>
    <t>Subgenus</t>
  </si>
  <si>
    <t>Specificity Controls</t>
  </si>
  <si>
    <t>Specificity Cases</t>
  </si>
  <si>
    <t>Sensitivity Controls</t>
  </si>
  <si>
    <t>Sensitivity Cases</t>
  </si>
  <si>
    <t>Method</t>
  </si>
  <si>
    <t>Median AUC of stability runs on test set</t>
  </si>
  <si>
    <t>sPLS</t>
  </si>
  <si>
    <t>Random forest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</si>
</sst>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000"/>
    <numFmt numFmtId="165" formatCode="0.0000"/>
  </numFmts>
  <fonts count="7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1"/>
      <color rgb="FF000000"/>
      <name val="Calibri"/>
      <family val="2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2" fontId="1" fillId="0" borderId="0" xfId="0" applyNumberFormat="1" applyFont="1"/>
    <xf numFmtId="1" fontId="1" fillId="0" borderId="0" xfId="0" applyNumberFormat="1" applyFont="1"/>
    <xf numFmtId="0" fontId="2" fillId="0" borderId="0" xfId="0" applyFont="1"/>
    <xf numFmtId="2" fontId="2" fillId="0" borderId="0" xfId="0" applyNumberFormat="1" applyFont="1"/>
    <xf numFmtId="1" fontId="2" fillId="0" borderId="0" xfId="0" applyNumberFormat="1" applyFont="1"/>
    <xf numFmtId="0" fontId="1" fillId="0" borderId="0" xfId="0" applyFont="1" applyAlignment="1">
      <alignment wrapText="1"/>
    </xf>
    <xf numFmtId="2" fontId="1" fillId="0" borderId="0" xfId="0" applyNumberFormat="1" applyFont="1" applyAlignment="1">
      <alignment wrapText="1"/>
    </xf>
    <xf numFmtId="4" fontId="3" fillId="0" borderId="0" xfId="0" applyNumberFormat="1" applyFont="1"/>
    <xf numFmtId="2" fontId="3" fillId="0" borderId="0" xfId="0" applyNumberFormat="1" applyFont="1"/>
    <xf numFmtId="0" fontId="3" fillId="0" borderId="0" xfId="0" applyFont="1"/>
    <xf numFmtId="164" fontId="3" fillId="0" borderId="0" xfId="0" applyNumberFormat="1" applyFont="1"/>
    <xf numFmtId="164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4" fillId="0" borderId="0" xfId="0" applyFont="1"/>
    <xf numFmtId="0" fontId="5" fillId="0" borderId="0" xfId="0" applyFont="1"/>
    <xf numFmtId="2" fontId="6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/>
    </xf>
    <xf numFmtId="1" fontId="3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4" fillId="0" borderId="0" xfId="0" applyNumberFormat="1" applyFont="1"/>
    <xf numFmtId="1" fontId="4" fillId="0" borderId="0" xfId="0" applyNumberFormat="1" applyFont="1" applyAlignment="1">
      <alignment horizontal="right"/>
    </xf>
    <xf numFmtId="2" fontId="0" fillId="0" borderId="0" xfId="0" applyNumberForma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165" fontId="1" fillId="0" borderId="0" xfId="0" applyNumberFormat="1" applyFont="1"/>
    <xf numFmtId="0" fontId="0" fillId="0" borderId="0" xfId="0" applyAlignment="1">
      <alignment wrapText="1"/>
    </xf>
    <xf numFmtId="165" fontId="1" fillId="0" borderId="0" xfId="0" applyNumberFormat="1" applyFont="1" applyAlignment="1">
      <alignment wrapText="1"/>
    </xf>
    <xf numFmtId="1" fontId="1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1000"/>
  <sheetViews>
    <sheetView tabSelected="1" workbookViewId="0">
      <pane ySplit="1" topLeftCell="A2" activePane="bottomLeft" state="frozen"/>
      <selection pane="bottomLeft" activeCell="B27" sqref="B27"/>
    </sheetView>
  </sheetViews>
  <sheetFormatPr baseColWidth="10" defaultColWidth="12.6640625" defaultRowHeight="15.75" customHeight="1" x14ac:dyDescent="0.15"/>
  <cols>
    <col min="1" max="1" width="18.1640625" customWidth="1"/>
    <col min="2" max="2" width="15.6640625" customWidth="1"/>
    <col min="5" max="5" width="10.83203125" customWidth="1"/>
    <col min="6" max="6" width="11.6640625" customWidth="1"/>
  </cols>
  <sheetData>
    <row r="1" spans="1:9" ht="15.75" customHeight="1" x14ac:dyDescent="0.15">
      <c r="A1" s="1" t="s">
        <v>42</v>
      </c>
      <c r="B1" s="1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3" t="s">
        <v>7</v>
      </c>
    </row>
    <row r="2" spans="1:9" ht="15.75" customHeight="1" x14ac:dyDescent="0.15">
      <c r="A2" s="1" t="s">
        <v>8</v>
      </c>
      <c r="B2" s="1" t="s">
        <v>9</v>
      </c>
      <c r="C2" s="2">
        <v>0.998</v>
      </c>
      <c r="D2" s="2">
        <v>7.6729186082804698E-2</v>
      </c>
      <c r="E2" s="2">
        <v>-2.1705458358442401E-2</v>
      </c>
      <c r="F2" s="2">
        <v>0.98268982621726597</v>
      </c>
      <c r="G2" s="2">
        <v>0.85894371463138997</v>
      </c>
      <c r="H2" s="2">
        <v>1.1603492056076501</v>
      </c>
      <c r="I2" s="3">
        <v>644</v>
      </c>
    </row>
    <row r="3" spans="1:9" ht="15.75" customHeight="1" x14ac:dyDescent="0.15">
      <c r="A3" s="1" t="s">
        <v>8</v>
      </c>
      <c r="B3" s="1" t="s">
        <v>10</v>
      </c>
      <c r="C3" s="2">
        <v>1.0780000000000001</v>
      </c>
      <c r="D3" s="2">
        <v>8.3970361442287797E-2</v>
      </c>
      <c r="E3" s="2">
        <v>0.88923668150484403</v>
      </c>
      <c r="F3" s="2">
        <v>0.37421747060968402</v>
      </c>
      <c r="G3" s="2">
        <v>0.91401402898946404</v>
      </c>
      <c r="H3" s="2">
        <v>1.27029405082063</v>
      </c>
      <c r="I3" s="3">
        <v>644</v>
      </c>
    </row>
    <row r="4" spans="1:9" ht="15.75" customHeight="1" x14ac:dyDescent="0.15">
      <c r="A4" s="1" t="s">
        <v>11</v>
      </c>
      <c r="B4" s="1" t="s">
        <v>9</v>
      </c>
      <c r="C4" s="2">
        <v>1.121</v>
      </c>
      <c r="D4" s="2">
        <v>7.1309332392551703E-2</v>
      </c>
      <c r="E4" s="2">
        <v>1.5970172846144199</v>
      </c>
      <c r="F4" s="2">
        <v>0.11076892209214401</v>
      </c>
      <c r="G4" s="2">
        <v>0.97445056795671903</v>
      </c>
      <c r="H4" s="2">
        <v>1.2887154661990601</v>
      </c>
      <c r="I4" s="3">
        <v>641</v>
      </c>
    </row>
    <row r="5" spans="1:9" ht="15.75" customHeight="1" x14ac:dyDescent="0.15">
      <c r="A5" s="1" t="s">
        <v>11</v>
      </c>
      <c r="B5" s="1" t="s">
        <v>10</v>
      </c>
      <c r="C5" s="2">
        <v>1.1200000000000001</v>
      </c>
      <c r="D5" s="2">
        <v>7.7831091522666401E-2</v>
      </c>
      <c r="E5" s="2">
        <v>1.4513294941257</v>
      </c>
      <c r="F5" s="2">
        <v>0.147191476133123</v>
      </c>
      <c r="G5" s="2">
        <v>0.96118577198536603</v>
      </c>
      <c r="H5" s="2">
        <v>1.30408897683877</v>
      </c>
      <c r="I5" s="3">
        <v>641</v>
      </c>
    </row>
    <row r="6" spans="1:9" ht="15.75" customHeight="1" x14ac:dyDescent="0.15">
      <c r="A6" s="1" t="s">
        <v>12</v>
      </c>
      <c r="B6" s="1" t="s">
        <v>9</v>
      </c>
      <c r="C6" s="2">
        <v>1.036</v>
      </c>
      <c r="D6" s="2">
        <v>7.3831568974419504E-2</v>
      </c>
      <c r="E6" s="2">
        <v>0.48380831612917902</v>
      </c>
      <c r="F6" s="2">
        <v>0.62869056804936796</v>
      </c>
      <c r="G6" s="2">
        <v>0.89674217456364103</v>
      </c>
      <c r="H6" s="2">
        <v>1.19772933467114</v>
      </c>
      <c r="I6" s="3">
        <v>646</v>
      </c>
    </row>
    <row r="7" spans="1:9" ht="15.75" customHeight="1" x14ac:dyDescent="0.15">
      <c r="A7" s="1" t="s">
        <v>12</v>
      </c>
      <c r="B7" s="1" t="s">
        <v>10</v>
      </c>
      <c r="C7" s="2">
        <v>0.94199999999999995</v>
      </c>
      <c r="D7" s="2">
        <v>8.0787706997008907E-2</v>
      </c>
      <c r="E7" s="2">
        <v>-0.74464357555965999</v>
      </c>
      <c r="F7" s="2">
        <v>0.45676577444601801</v>
      </c>
      <c r="G7" s="2">
        <v>0.80372424852221003</v>
      </c>
      <c r="H7" s="2">
        <v>1.10316458962583</v>
      </c>
      <c r="I7" s="3">
        <v>646</v>
      </c>
    </row>
    <row r="8" spans="1:9" ht="15.75" customHeight="1" x14ac:dyDescent="0.15">
      <c r="A8" s="1" t="s">
        <v>13</v>
      </c>
      <c r="B8" s="1" t="s">
        <v>9</v>
      </c>
      <c r="C8" s="2">
        <v>0.98599999999999999</v>
      </c>
      <c r="D8" s="2">
        <v>3.5084734442257397E-2</v>
      </c>
      <c r="E8" s="2">
        <v>-0.404164917467145</v>
      </c>
      <c r="F8" s="2">
        <v>0.68622883159339099</v>
      </c>
      <c r="G8" s="2">
        <v>0.92040192005464405</v>
      </c>
      <c r="H8" s="2">
        <v>1.0561020270205901</v>
      </c>
      <c r="I8" s="3">
        <v>647</v>
      </c>
    </row>
    <row r="9" spans="1:9" ht="15.75" customHeight="1" x14ac:dyDescent="0.15">
      <c r="A9" s="1" t="s">
        <v>13</v>
      </c>
      <c r="B9" s="1" t="s">
        <v>10</v>
      </c>
      <c r="C9" s="2">
        <v>0.94899999999999995</v>
      </c>
      <c r="D9" s="2">
        <v>3.83487506973402E-2</v>
      </c>
      <c r="E9" s="2">
        <v>-1.3563626098599</v>
      </c>
      <c r="F9" s="2">
        <v>0.175470473074197</v>
      </c>
      <c r="G9" s="2">
        <v>0.88057781255941203</v>
      </c>
      <c r="H9" s="2">
        <v>1.02341733782142</v>
      </c>
      <c r="I9" s="3">
        <v>647</v>
      </c>
    </row>
    <row r="10" spans="1:9" ht="15.75" customHeight="1" x14ac:dyDescent="0.15">
      <c r="A10" s="1" t="s">
        <v>14</v>
      </c>
      <c r="B10" s="1" t="s">
        <v>9</v>
      </c>
      <c r="C10" s="2">
        <v>1.02</v>
      </c>
      <c r="D10" s="2">
        <v>7.1968614625366994E-2</v>
      </c>
      <c r="E10" s="2">
        <v>0.27147794360732203</v>
      </c>
      <c r="F10" s="2">
        <v>0.78611591554512505</v>
      </c>
      <c r="G10" s="2">
        <v>0.88557511180821802</v>
      </c>
      <c r="H10" s="2">
        <v>1.1742078901077599</v>
      </c>
      <c r="I10" s="3">
        <v>624</v>
      </c>
    </row>
    <row r="11" spans="1:9" ht="15.75" customHeight="1" x14ac:dyDescent="0.15">
      <c r="A11" s="1" t="s">
        <v>14</v>
      </c>
      <c r="B11" s="1" t="s">
        <v>10</v>
      </c>
      <c r="C11" s="2">
        <v>0.88600000000000001</v>
      </c>
      <c r="D11" s="2">
        <v>7.9330898372695496E-2</v>
      </c>
      <c r="E11" s="2">
        <v>-1.5225688159159101</v>
      </c>
      <c r="F11" s="2">
        <v>0.12838824472546001</v>
      </c>
      <c r="G11" s="2">
        <v>0.75860621603542999</v>
      </c>
      <c r="H11" s="2">
        <v>1.0353079841410799</v>
      </c>
      <c r="I11" s="3">
        <v>624</v>
      </c>
    </row>
    <row r="12" spans="1:9" ht="15.75" customHeight="1" x14ac:dyDescent="0.15">
      <c r="A12" s="1" t="s">
        <v>15</v>
      </c>
      <c r="B12" s="1" t="s">
        <v>9</v>
      </c>
      <c r="C12" s="2">
        <v>1.0229999999999999</v>
      </c>
      <c r="D12" s="2">
        <v>7.0796794391892806E-2</v>
      </c>
      <c r="E12" s="2">
        <v>0.32309723073945801</v>
      </c>
      <c r="F12" s="2">
        <v>0.74672915844807597</v>
      </c>
      <c r="G12" s="2">
        <v>0.89057770595941399</v>
      </c>
      <c r="H12" s="2">
        <v>1.17542926811334</v>
      </c>
      <c r="I12" s="3">
        <v>646</v>
      </c>
    </row>
    <row r="13" spans="1:9" ht="15.75" customHeight="1" x14ac:dyDescent="0.15">
      <c r="A13" s="1" t="s">
        <v>15</v>
      </c>
      <c r="B13" s="1" t="s">
        <v>10</v>
      </c>
      <c r="C13" s="2">
        <v>1</v>
      </c>
      <c r="D13" s="2">
        <v>7.7173949430246497E-2</v>
      </c>
      <c r="E13" s="2">
        <v>2.5710735989076302E-3</v>
      </c>
      <c r="F13" s="2">
        <v>0.997949398818752</v>
      </c>
      <c r="G13" s="2">
        <v>0.85979633158158597</v>
      </c>
      <c r="H13" s="2">
        <v>1.1635277818863501</v>
      </c>
      <c r="I13" s="3">
        <v>646</v>
      </c>
    </row>
    <row r="14" spans="1:9" ht="15.75" customHeight="1" x14ac:dyDescent="0.15">
      <c r="A14" s="1" t="s">
        <v>16</v>
      </c>
      <c r="B14" s="1" t="s">
        <v>9</v>
      </c>
      <c r="C14" s="2">
        <v>1.016</v>
      </c>
      <c r="D14" s="2">
        <v>3.5178556322751402E-2</v>
      </c>
      <c r="E14" s="2">
        <v>0.45557229542111599</v>
      </c>
      <c r="F14" s="2">
        <v>0.64885479341351804</v>
      </c>
      <c r="G14" s="2">
        <v>0.94845367813630999</v>
      </c>
      <c r="H14" s="2">
        <v>1.0886899351993</v>
      </c>
      <c r="I14" s="3">
        <v>647</v>
      </c>
    </row>
    <row r="15" spans="1:9" ht="15.75" customHeight="1" x14ac:dyDescent="0.15">
      <c r="A15" s="1" t="s">
        <v>16</v>
      </c>
      <c r="B15" s="1" t="s">
        <v>10</v>
      </c>
      <c r="C15" s="2">
        <v>0.95499999999999996</v>
      </c>
      <c r="D15" s="2">
        <v>3.84648711586979E-2</v>
      </c>
      <c r="E15" s="2">
        <v>-1.1995710301651901</v>
      </c>
      <c r="F15" s="2">
        <v>0.23075763906124</v>
      </c>
      <c r="G15" s="2">
        <v>0.88556350546439</v>
      </c>
      <c r="H15" s="2">
        <v>1.0296803528312599</v>
      </c>
      <c r="I15" s="3">
        <v>647</v>
      </c>
    </row>
    <row r="16" spans="1:9" ht="15.75" customHeight="1" x14ac:dyDescent="0.15">
      <c r="A16" s="1" t="s">
        <v>17</v>
      </c>
      <c r="B16" s="1" t="s">
        <v>9</v>
      </c>
      <c r="C16" s="2">
        <v>0.97499999999999998</v>
      </c>
      <c r="D16" s="2">
        <v>3.5026056808777101E-2</v>
      </c>
      <c r="E16" s="2">
        <v>-0.72340552795270496</v>
      </c>
      <c r="F16" s="2">
        <v>0.46970142105163798</v>
      </c>
      <c r="G16" s="2">
        <v>0.91029381952764499</v>
      </c>
      <c r="H16" s="2">
        <v>1.0442634107128701</v>
      </c>
      <c r="I16" s="3">
        <v>643</v>
      </c>
    </row>
    <row r="17" spans="1:9" ht="15.75" customHeight="1" x14ac:dyDescent="0.15">
      <c r="A17" s="1" t="s">
        <v>17</v>
      </c>
      <c r="B17" s="1" t="s">
        <v>10</v>
      </c>
      <c r="C17" s="2">
        <v>1.012</v>
      </c>
      <c r="D17" s="2">
        <v>3.7458826143031601E-2</v>
      </c>
      <c r="E17" s="2">
        <v>0.33108106397236597</v>
      </c>
      <c r="F17" s="2">
        <v>0.74069422549584796</v>
      </c>
      <c r="G17" s="2">
        <v>0.94080814708938698</v>
      </c>
      <c r="H17" s="2">
        <v>1.08961002626745</v>
      </c>
      <c r="I17" s="3">
        <v>643</v>
      </c>
    </row>
    <row r="18" spans="1:9" ht="15.75" customHeight="1" x14ac:dyDescent="0.15">
      <c r="A18" s="1" t="s">
        <v>18</v>
      </c>
      <c r="B18" s="1" t="s">
        <v>9</v>
      </c>
      <c r="C18" s="2">
        <v>0.95399999999999996</v>
      </c>
      <c r="D18" s="2">
        <v>8.7498282818918693E-2</v>
      </c>
      <c r="E18" s="2">
        <v>-0.53539962320837498</v>
      </c>
      <c r="F18" s="2">
        <v>0.59256279039993498</v>
      </c>
      <c r="G18" s="2">
        <v>0.80385206082192096</v>
      </c>
      <c r="H18" s="2">
        <v>1.1327484490583899</v>
      </c>
      <c r="I18" s="3">
        <v>647</v>
      </c>
    </row>
    <row r="19" spans="1:9" ht="15.75" customHeight="1" x14ac:dyDescent="0.15">
      <c r="A19" s="1" t="s">
        <v>18</v>
      </c>
      <c r="B19" s="1" t="s">
        <v>10</v>
      </c>
      <c r="C19" s="2">
        <v>0.92400000000000004</v>
      </c>
      <c r="D19" s="2">
        <v>9.5735073086797906E-2</v>
      </c>
      <c r="E19" s="2">
        <v>-0.83092864054091597</v>
      </c>
      <c r="F19" s="2">
        <v>0.40632923710090801</v>
      </c>
      <c r="G19" s="2">
        <v>0.76553043263245801</v>
      </c>
      <c r="H19" s="2">
        <v>1.1141460991721399</v>
      </c>
      <c r="I19" s="3">
        <v>647</v>
      </c>
    </row>
    <row r="20" spans="1:9" ht="15.75" customHeight="1" x14ac:dyDescent="0.15">
      <c r="A20" s="1" t="s">
        <v>19</v>
      </c>
      <c r="B20" s="1" t="s">
        <v>10</v>
      </c>
      <c r="C20" s="2">
        <v>0.93799999999999994</v>
      </c>
      <c r="D20" s="2">
        <v>7.53032635063237E-2</v>
      </c>
      <c r="E20" s="2">
        <v>-0.85082355777466201</v>
      </c>
      <c r="F20" s="2">
        <v>0.39519269341124802</v>
      </c>
      <c r="G20" s="2">
        <v>0.80923859873232196</v>
      </c>
      <c r="H20" s="2">
        <v>1.0871090160038701</v>
      </c>
      <c r="I20" s="3">
        <v>644</v>
      </c>
    </row>
    <row r="21" spans="1:9" ht="15.75" customHeight="1" x14ac:dyDescent="0.15">
      <c r="A21" s="1" t="s">
        <v>19</v>
      </c>
      <c r="B21" s="1" t="s">
        <v>9</v>
      </c>
      <c r="C21" s="2">
        <v>0.877</v>
      </c>
      <c r="D21" s="2">
        <v>8.2308823502180495E-2</v>
      </c>
      <c r="E21" s="2">
        <v>-1.5930241113963799</v>
      </c>
      <c r="F21" s="2">
        <v>0.111659554776025</v>
      </c>
      <c r="G21" s="2">
        <v>0.74643833560717499</v>
      </c>
      <c r="H21" s="2">
        <v>1.0306631079842901</v>
      </c>
      <c r="I21" s="3">
        <v>644</v>
      </c>
    </row>
    <row r="22" spans="1:9" ht="15.75" customHeight="1" x14ac:dyDescent="0.15">
      <c r="A22" s="1" t="s">
        <v>20</v>
      </c>
      <c r="B22" s="1" t="s">
        <v>9</v>
      </c>
      <c r="C22" s="2">
        <v>0.83799999999999997</v>
      </c>
      <c r="D22" s="2">
        <v>0.17394031901283799</v>
      </c>
      <c r="E22" s="2">
        <v>-1.0173425878951401</v>
      </c>
      <c r="F22" s="2">
        <v>0.30938413202047099</v>
      </c>
      <c r="G22" s="2">
        <v>0.595786048728561</v>
      </c>
      <c r="H22" s="2">
        <v>1.17816703010755</v>
      </c>
      <c r="I22" s="3">
        <v>643</v>
      </c>
    </row>
    <row r="23" spans="1:9" ht="15.75" customHeight="1" x14ac:dyDescent="0.15">
      <c r="A23" s="1" t="s">
        <v>20</v>
      </c>
      <c r="B23" s="1" t="s">
        <v>10</v>
      </c>
      <c r="C23" s="2">
        <v>0.92600000000000005</v>
      </c>
      <c r="D23" s="2">
        <v>0.19055230018612501</v>
      </c>
      <c r="E23" s="2">
        <v>-0.40087633021031199</v>
      </c>
      <c r="F23" s="2">
        <v>0.688648182324756</v>
      </c>
      <c r="G23" s="2">
        <v>0.63771516042196397</v>
      </c>
      <c r="H23" s="2">
        <v>1.3459333847458901</v>
      </c>
      <c r="I23" s="3">
        <v>643</v>
      </c>
    </row>
    <row r="24" spans="1:9" ht="15.75" customHeight="1" x14ac:dyDescent="0.15">
      <c r="A24" s="4" t="s">
        <v>21</v>
      </c>
      <c r="B24" s="4" t="s">
        <v>9</v>
      </c>
      <c r="C24" s="5">
        <v>0.61099999999999999</v>
      </c>
      <c r="D24" s="5">
        <v>8.5586386492786506E-2</v>
      </c>
      <c r="E24" s="5">
        <v>-5.7475213452098002</v>
      </c>
      <c r="F24" s="5">
        <v>1.41426490090594E-8</v>
      </c>
      <c r="G24" s="5">
        <v>0.51702925586948201</v>
      </c>
      <c r="H24" s="5">
        <v>0.72313211045099901</v>
      </c>
      <c r="I24" s="6">
        <v>645</v>
      </c>
    </row>
    <row r="25" spans="1:9" ht="15.75" customHeight="1" x14ac:dyDescent="0.15">
      <c r="A25" s="4" t="s">
        <v>21</v>
      </c>
      <c r="B25" s="4" t="s">
        <v>10</v>
      </c>
      <c r="C25" s="5">
        <v>0.748</v>
      </c>
      <c r="D25" s="5">
        <v>9.5333529189997906E-2</v>
      </c>
      <c r="E25" s="5">
        <v>-3.0444893210758002</v>
      </c>
      <c r="F25" s="5">
        <v>2.4284332513491201E-3</v>
      </c>
      <c r="G25" s="5">
        <v>0.62058531161253905</v>
      </c>
      <c r="H25" s="5">
        <v>0.901773744626019</v>
      </c>
      <c r="I25" s="6">
        <v>645</v>
      </c>
    </row>
    <row r="26" spans="1:9" ht="15.75" customHeight="1" x14ac:dyDescent="0.15">
      <c r="A26" s="1" t="s">
        <v>22</v>
      </c>
      <c r="B26" s="1" t="s">
        <v>9</v>
      </c>
      <c r="C26" s="2">
        <v>1.079</v>
      </c>
      <c r="D26" s="2">
        <v>9.5075525293182597E-2</v>
      </c>
      <c r="E26" s="2">
        <v>0.80033879230691596</v>
      </c>
      <c r="F26" s="2">
        <v>0.423821089460516</v>
      </c>
      <c r="G26" s="2">
        <v>0.89560843655838696</v>
      </c>
      <c r="H26" s="2">
        <v>1.3000948670735799</v>
      </c>
      <c r="I26" s="3">
        <v>638</v>
      </c>
    </row>
    <row r="27" spans="1:9" ht="15.75" customHeight="1" x14ac:dyDescent="0.15">
      <c r="A27" s="1" t="s">
        <v>22</v>
      </c>
      <c r="B27" s="1" t="s">
        <v>10</v>
      </c>
      <c r="C27" s="2">
        <v>1.054</v>
      </c>
      <c r="D27" s="2">
        <v>0.101965100707147</v>
      </c>
      <c r="E27" s="2">
        <v>0.51741049183399601</v>
      </c>
      <c r="F27" s="2">
        <v>0.60505418174103898</v>
      </c>
      <c r="G27" s="2">
        <v>0.86321618763692898</v>
      </c>
      <c r="H27" s="2">
        <v>1.28737561344587</v>
      </c>
      <c r="I27" s="3">
        <v>638</v>
      </c>
    </row>
    <row r="28" spans="1:9" ht="15.75" customHeight="1" x14ac:dyDescent="0.15">
      <c r="A28" s="1" t="s">
        <v>23</v>
      </c>
      <c r="B28" s="1" t="s">
        <v>9</v>
      </c>
      <c r="C28" s="2">
        <v>0.99199999999999999</v>
      </c>
      <c r="D28" s="2">
        <v>9.0845075011610196E-2</v>
      </c>
      <c r="E28" s="2">
        <v>-9.3314519674957297E-2</v>
      </c>
      <c r="F28" s="2">
        <v>0.92569070609264104</v>
      </c>
      <c r="G28" s="2">
        <v>0.82983346762765298</v>
      </c>
      <c r="H28" s="2">
        <v>1.1848022827381099</v>
      </c>
      <c r="I28" s="3">
        <v>523</v>
      </c>
    </row>
    <row r="29" spans="1:9" ht="15.75" customHeight="1" x14ac:dyDescent="0.15">
      <c r="A29" s="1" t="s">
        <v>23</v>
      </c>
      <c r="B29" s="1" t="s">
        <v>10</v>
      </c>
      <c r="C29" s="2">
        <v>0.95</v>
      </c>
      <c r="D29" s="2">
        <v>9.5767876256798307E-2</v>
      </c>
      <c r="E29" s="2">
        <v>-0.53614441140668501</v>
      </c>
      <c r="F29" s="2">
        <v>0.59209482026400095</v>
      </c>
      <c r="G29" s="2">
        <v>0.78737787475346699</v>
      </c>
      <c r="H29" s="2">
        <v>1.14609003146191</v>
      </c>
      <c r="I29" s="3">
        <v>523</v>
      </c>
    </row>
    <row r="30" spans="1:9" ht="15.75" customHeight="1" x14ac:dyDescent="0.15">
      <c r="A30" s="1" t="s">
        <v>24</v>
      </c>
      <c r="B30" s="1" t="s">
        <v>9</v>
      </c>
      <c r="C30" s="2">
        <v>1.0469999999999999</v>
      </c>
      <c r="D30" s="2">
        <v>3.5180551809264597E-2</v>
      </c>
      <c r="E30" s="2">
        <v>1.3079029147954799</v>
      </c>
      <c r="F30" s="2">
        <v>0.19138479120157001</v>
      </c>
      <c r="G30" s="2">
        <v>0.97732125004645398</v>
      </c>
      <c r="H30" s="2">
        <v>1.1218345773993299</v>
      </c>
      <c r="I30" s="3">
        <v>646</v>
      </c>
    </row>
    <row r="31" spans="1:9" ht="15.75" customHeight="1" x14ac:dyDescent="0.15">
      <c r="A31" s="1" t="s">
        <v>24</v>
      </c>
      <c r="B31" s="1" t="s">
        <v>10</v>
      </c>
      <c r="C31" s="2">
        <v>1.02</v>
      </c>
      <c r="D31" s="2">
        <v>3.8540023477066303E-2</v>
      </c>
      <c r="E31" s="2">
        <v>0.50225927134335202</v>
      </c>
      <c r="F31" s="2">
        <v>0.61566121391422901</v>
      </c>
      <c r="G31" s="2">
        <v>0.94536897886596805</v>
      </c>
      <c r="H31" s="2">
        <v>1.09954245369638</v>
      </c>
      <c r="I31" s="3">
        <v>646</v>
      </c>
    </row>
    <row r="32" spans="1:9" ht="15.75" customHeight="1" x14ac:dyDescent="0.15">
      <c r="A32" s="1" t="s">
        <v>25</v>
      </c>
      <c r="B32" s="1" t="s">
        <v>9</v>
      </c>
      <c r="C32" s="2">
        <v>1.024</v>
      </c>
      <c r="D32" s="2">
        <v>7.0594342788096107E-2</v>
      </c>
      <c r="E32" s="2">
        <v>0.34251828419869101</v>
      </c>
      <c r="F32" s="2">
        <v>0.73207531116537405</v>
      </c>
      <c r="G32" s="2">
        <v>0.89209511920165796</v>
      </c>
      <c r="H32" s="2">
        <v>1.1764979921369001</v>
      </c>
      <c r="I32" s="3">
        <v>647</v>
      </c>
    </row>
    <row r="33" spans="1:9" ht="15.75" customHeight="1" x14ac:dyDescent="0.15">
      <c r="A33" s="1" t="s">
        <v>25</v>
      </c>
      <c r="B33" s="1" t="s">
        <v>10</v>
      </c>
      <c r="C33" s="2">
        <v>0.88800000000000001</v>
      </c>
      <c r="D33" s="2">
        <v>7.7126235877616897E-2</v>
      </c>
      <c r="E33" s="2">
        <v>-1.5417888291322599</v>
      </c>
      <c r="F33" s="2">
        <v>0.123627833744773</v>
      </c>
      <c r="G33" s="2">
        <v>0.76332070607974201</v>
      </c>
      <c r="H33" s="2">
        <v>1.0327780172138601</v>
      </c>
      <c r="I33" s="3">
        <v>647</v>
      </c>
    </row>
    <row r="34" spans="1:9" ht="15.75" customHeight="1" x14ac:dyDescent="0.15">
      <c r="A34" s="1" t="s">
        <v>26</v>
      </c>
      <c r="B34" s="1" t="s">
        <v>9</v>
      </c>
      <c r="C34" s="2">
        <v>1.0069999999999999</v>
      </c>
      <c r="D34" s="2">
        <v>0.176157499850466</v>
      </c>
      <c r="E34" s="2">
        <v>4.1814913814481998E-2</v>
      </c>
      <c r="F34" s="2">
        <v>0.96665955767941902</v>
      </c>
      <c r="G34" s="2">
        <v>0.71326921824451295</v>
      </c>
      <c r="H34" s="2">
        <v>1.42280228344699</v>
      </c>
      <c r="I34" s="3">
        <v>645</v>
      </c>
    </row>
    <row r="35" spans="1:9" ht="15.75" customHeight="1" x14ac:dyDescent="0.15">
      <c r="A35" s="1" t="s">
        <v>26</v>
      </c>
      <c r="B35" s="1" t="s">
        <v>10</v>
      </c>
      <c r="C35" s="2">
        <v>1.258</v>
      </c>
      <c r="D35" s="2">
        <v>0.19270942991329501</v>
      </c>
      <c r="E35" s="2">
        <v>1.1927493659627599</v>
      </c>
      <c r="F35" s="2">
        <v>0.233418716935754</v>
      </c>
      <c r="G35" s="2">
        <v>0.86256092769378301</v>
      </c>
      <c r="H35" s="2">
        <v>1.83594180019455</v>
      </c>
      <c r="I35" s="3">
        <v>645</v>
      </c>
    </row>
    <row r="36" spans="1:9" ht="15.75" customHeight="1" x14ac:dyDescent="0.15">
      <c r="A36" s="4" t="s">
        <v>27</v>
      </c>
      <c r="B36" s="4" t="s">
        <v>9</v>
      </c>
      <c r="C36" s="5">
        <v>1.179</v>
      </c>
      <c r="D36" s="5">
        <v>6.9740989372095802E-2</v>
      </c>
      <c r="E36" s="5">
        <v>2.3644593437702599</v>
      </c>
      <c r="F36" s="5">
        <v>1.8359642686465501E-2</v>
      </c>
      <c r="G36" s="5">
        <v>1.02861157406822</v>
      </c>
      <c r="H36" s="5">
        <v>1.35200619725686</v>
      </c>
      <c r="I36" s="6">
        <v>646</v>
      </c>
    </row>
    <row r="37" spans="1:9" ht="15.75" customHeight="1" x14ac:dyDescent="0.15">
      <c r="A37" s="4" t="s">
        <v>27</v>
      </c>
      <c r="B37" s="4" t="s">
        <v>10</v>
      </c>
      <c r="C37" s="5">
        <v>1.1619999999999999</v>
      </c>
      <c r="D37" s="5">
        <v>7.6449484960594394E-2</v>
      </c>
      <c r="E37" s="5">
        <v>1.9651152910981899</v>
      </c>
      <c r="F37" s="5">
        <v>4.98412605781937E-2</v>
      </c>
      <c r="G37" s="5">
        <v>1.0003938922884501</v>
      </c>
      <c r="H37" s="5">
        <v>1.3499536912065899</v>
      </c>
      <c r="I37" s="6">
        <v>646</v>
      </c>
    </row>
    <row r="38" spans="1:9" ht="15.75" customHeight="1" x14ac:dyDescent="0.15">
      <c r="A38" s="1" t="s">
        <v>28</v>
      </c>
      <c r="B38" s="1" t="s">
        <v>9</v>
      </c>
      <c r="C38" s="2">
        <v>1.0389999999999999</v>
      </c>
      <c r="D38" s="2">
        <v>9.8568148985899703E-2</v>
      </c>
      <c r="E38" s="2">
        <v>0.38828269691843598</v>
      </c>
      <c r="F38" s="2">
        <v>0.69795493273533504</v>
      </c>
      <c r="G38" s="2">
        <v>0.85648565023469403</v>
      </c>
      <c r="H38" s="2">
        <v>1.26044184326805</v>
      </c>
      <c r="I38" s="3">
        <v>576</v>
      </c>
    </row>
    <row r="39" spans="1:9" ht="15.75" customHeight="1" x14ac:dyDescent="0.15">
      <c r="A39" s="4" t="s">
        <v>28</v>
      </c>
      <c r="B39" s="4" t="s">
        <v>10</v>
      </c>
      <c r="C39" s="5">
        <v>1.2829999999999999</v>
      </c>
      <c r="D39" s="5">
        <v>0.108988546400766</v>
      </c>
      <c r="E39" s="5">
        <v>2.28868026815084</v>
      </c>
      <c r="F39" s="5">
        <v>2.2470787397924501E-2</v>
      </c>
      <c r="G39" s="5">
        <v>1.03647580529948</v>
      </c>
      <c r="H39" s="5">
        <v>1.5889184446343301</v>
      </c>
      <c r="I39" s="6">
        <v>576</v>
      </c>
    </row>
    <row r="40" spans="1:9" ht="15.75" customHeight="1" x14ac:dyDescent="0.15">
      <c r="A40" s="1" t="s">
        <v>29</v>
      </c>
      <c r="B40" s="1" t="s">
        <v>9</v>
      </c>
      <c r="C40" s="2">
        <v>0.999</v>
      </c>
      <c r="D40" s="2">
        <v>3.5073920441882102E-2</v>
      </c>
      <c r="E40" s="2">
        <v>-4.1044311812382897E-2</v>
      </c>
      <c r="F40" s="2">
        <v>0.96727359438737504</v>
      </c>
      <c r="G40" s="2">
        <v>0.93222301560640297</v>
      </c>
      <c r="H40" s="2">
        <v>1.0696206318524499</v>
      </c>
      <c r="I40" s="3">
        <v>647</v>
      </c>
    </row>
    <row r="41" spans="1:9" ht="15.75" customHeight="1" x14ac:dyDescent="0.15">
      <c r="A41" s="4" t="s">
        <v>29</v>
      </c>
      <c r="B41" s="4" t="s">
        <v>10</v>
      </c>
      <c r="C41" s="5">
        <v>0.91</v>
      </c>
      <c r="D41" s="5">
        <v>3.8205286864797301E-2</v>
      </c>
      <c r="E41" s="5">
        <v>-2.4558823251391599</v>
      </c>
      <c r="F41" s="5">
        <v>1.4323250796374899E-2</v>
      </c>
      <c r="G41" s="5">
        <v>0.84475496577237197</v>
      </c>
      <c r="H41" s="5">
        <v>0.98123165807869295</v>
      </c>
      <c r="I41" s="6">
        <v>647</v>
      </c>
    </row>
    <row r="42" spans="1:9" ht="15.75" customHeight="1" x14ac:dyDescent="0.15">
      <c r="A42" s="1" t="s">
        <v>30</v>
      </c>
      <c r="B42" s="1" t="s">
        <v>9</v>
      </c>
      <c r="C42" s="2">
        <v>1.367</v>
      </c>
      <c r="D42" s="2">
        <v>0.17633407983546001</v>
      </c>
      <c r="E42" s="2">
        <v>1.7738587731868301</v>
      </c>
      <c r="F42" s="2">
        <v>7.9431532451481796E-2</v>
      </c>
      <c r="G42" s="2">
        <v>0.96771593418134305</v>
      </c>
      <c r="H42" s="2">
        <v>1.93169952870845</v>
      </c>
      <c r="I42" s="3">
        <v>109</v>
      </c>
    </row>
    <row r="43" spans="1:9" ht="15.75" customHeight="1" x14ac:dyDescent="0.15">
      <c r="A43" s="1" t="s">
        <v>30</v>
      </c>
      <c r="B43" s="1" t="s">
        <v>10</v>
      </c>
      <c r="C43" s="2">
        <v>1.091</v>
      </c>
      <c r="D43" s="2">
        <v>0.242456250381234</v>
      </c>
      <c r="E43" s="2">
        <v>0.35938099805537999</v>
      </c>
      <c r="F43" s="2">
        <v>0.72014268002683601</v>
      </c>
      <c r="G43" s="2">
        <v>0.67836394072670003</v>
      </c>
      <c r="H43" s="2">
        <v>1.7547733228745499</v>
      </c>
      <c r="I43" s="3">
        <v>109</v>
      </c>
    </row>
    <row r="44" spans="1:9" ht="15.75" customHeight="1" x14ac:dyDescent="0.15">
      <c r="A44" s="1" t="s">
        <v>31</v>
      </c>
      <c r="B44" s="1" t="s">
        <v>9</v>
      </c>
      <c r="C44" s="2">
        <v>1.1519999999999999</v>
      </c>
      <c r="D44" s="2">
        <v>9.6038723565134307E-2</v>
      </c>
      <c r="E44" s="2">
        <v>1.47131467425124</v>
      </c>
      <c r="F44" s="2">
        <v>0.141846632058822</v>
      </c>
      <c r="G44" s="2">
        <v>0.95415489590705604</v>
      </c>
      <c r="H44" s="2">
        <v>1.3903223442375701</v>
      </c>
      <c r="I44" s="3">
        <v>509</v>
      </c>
    </row>
    <row r="45" spans="1:9" ht="15.75" customHeight="1" x14ac:dyDescent="0.15">
      <c r="A45" s="1" t="s">
        <v>31</v>
      </c>
      <c r="B45" s="1" t="s">
        <v>10</v>
      </c>
      <c r="C45" s="2">
        <v>1.1220000000000001</v>
      </c>
      <c r="D45" s="2">
        <v>0.106365585078882</v>
      </c>
      <c r="E45" s="2">
        <v>1.08175470461752</v>
      </c>
      <c r="F45" s="2">
        <v>0.27989253269732001</v>
      </c>
      <c r="G45" s="2">
        <v>0.910818854585702</v>
      </c>
      <c r="H45" s="2">
        <v>1.38200340341709</v>
      </c>
      <c r="I45" s="3">
        <v>509</v>
      </c>
    </row>
    <row r="46" spans="1:9" ht="15.75" customHeight="1" x14ac:dyDescent="0.15">
      <c r="A46" s="1" t="s">
        <v>32</v>
      </c>
      <c r="B46" s="1" t="s">
        <v>9</v>
      </c>
      <c r="C46" s="2">
        <v>0.98499999999999999</v>
      </c>
      <c r="D46" s="2">
        <v>3.5504087625718099E-2</v>
      </c>
      <c r="E46" s="2">
        <v>-0.42323112152438602</v>
      </c>
      <c r="F46" s="2">
        <v>0.67227130972190496</v>
      </c>
      <c r="G46" s="2">
        <v>0.91886766319190305</v>
      </c>
      <c r="H46" s="2">
        <v>1.05607615401231</v>
      </c>
      <c r="I46" s="3">
        <v>647</v>
      </c>
    </row>
    <row r="47" spans="1:9" ht="15.75" customHeight="1" x14ac:dyDescent="0.15">
      <c r="A47" s="4" t="s">
        <v>32</v>
      </c>
      <c r="B47" s="4" t="s">
        <v>10</v>
      </c>
      <c r="C47" s="5">
        <v>0.92300000000000004</v>
      </c>
      <c r="D47" s="5">
        <v>3.8731055997420702E-2</v>
      </c>
      <c r="E47" s="5">
        <v>-2.0822485617024</v>
      </c>
      <c r="F47" s="5">
        <v>3.77233550208423E-2</v>
      </c>
      <c r="G47" s="5">
        <v>0.85508092920658996</v>
      </c>
      <c r="H47" s="5">
        <v>0.99527498735477704</v>
      </c>
      <c r="I47" s="6">
        <v>647</v>
      </c>
    </row>
    <row r="48" spans="1:9" ht="15.75" customHeight="1" x14ac:dyDescent="0.15">
      <c r="A48" s="1" t="s">
        <v>33</v>
      </c>
      <c r="B48" s="1" t="s">
        <v>9</v>
      </c>
      <c r="C48" s="2">
        <v>0.95499999999999996</v>
      </c>
      <c r="D48" s="2">
        <v>0.16789158651490901</v>
      </c>
      <c r="E48" s="2">
        <v>-0.27139345483074601</v>
      </c>
      <c r="F48" s="2">
        <v>0.78617748019642597</v>
      </c>
      <c r="G48" s="2">
        <v>0.68754627640111499</v>
      </c>
      <c r="H48" s="2">
        <v>1.3277646117764199</v>
      </c>
      <c r="I48" s="3">
        <v>647</v>
      </c>
    </row>
    <row r="49" spans="1:9" ht="15.75" customHeight="1" x14ac:dyDescent="0.15">
      <c r="A49" s="1" t="s">
        <v>33</v>
      </c>
      <c r="B49" s="1" t="s">
        <v>10</v>
      </c>
      <c r="C49" s="2">
        <v>0.97199999999999998</v>
      </c>
      <c r="D49" s="2">
        <v>0.18376258739502699</v>
      </c>
      <c r="E49" s="2">
        <v>-0.15313623216369401</v>
      </c>
      <c r="F49" s="2">
        <v>0.87833995644207896</v>
      </c>
      <c r="G49" s="2">
        <v>0.67820290680135598</v>
      </c>
      <c r="H49" s="2">
        <v>1.39379095807455</v>
      </c>
      <c r="I49" s="3">
        <v>647</v>
      </c>
    </row>
    <row r="50" spans="1:9" ht="15.75" customHeight="1" x14ac:dyDescent="0.15">
      <c r="A50" s="1" t="s">
        <v>34</v>
      </c>
      <c r="B50" s="1" t="s">
        <v>9</v>
      </c>
      <c r="C50" s="2">
        <v>1.103</v>
      </c>
      <c r="D50" s="2">
        <v>0.10639336932679</v>
      </c>
      <c r="E50" s="2">
        <v>0.91731282524724</v>
      </c>
      <c r="F50" s="2">
        <v>0.35933032040068102</v>
      </c>
      <c r="G50" s="2">
        <v>0.89500034979975196</v>
      </c>
      <c r="H50" s="2">
        <v>1.3581495853415499</v>
      </c>
      <c r="I50" s="3">
        <v>647</v>
      </c>
    </row>
    <row r="51" spans="1:9" ht="15.75" customHeight="1" x14ac:dyDescent="0.15">
      <c r="A51" s="1" t="s">
        <v>34</v>
      </c>
      <c r="B51" s="1" t="s">
        <v>10</v>
      </c>
      <c r="C51" s="2">
        <v>1.1479999999999999</v>
      </c>
      <c r="D51" s="2">
        <v>0.11639474056506501</v>
      </c>
      <c r="E51" s="2">
        <v>1.18267733804464</v>
      </c>
      <c r="F51" s="2">
        <v>0.23738389825077</v>
      </c>
      <c r="G51" s="2">
        <v>0.913499840686116</v>
      </c>
      <c r="H51" s="2">
        <v>1.44164802562713</v>
      </c>
      <c r="I51" s="3">
        <v>647</v>
      </c>
    </row>
    <row r="52" spans="1:9" ht="15.75" customHeight="1" x14ac:dyDescent="0.15">
      <c r="A52" s="4" t="s">
        <v>35</v>
      </c>
      <c r="B52" s="4" t="s">
        <v>10</v>
      </c>
      <c r="C52" s="5">
        <v>1.2430000000000001</v>
      </c>
      <c r="D52" s="5">
        <v>0.106797734129079</v>
      </c>
      <c r="E52" s="5">
        <v>2.0384017481595702</v>
      </c>
      <c r="F52" s="5">
        <v>4.1927488302926502E-2</v>
      </c>
      <c r="G52" s="5">
        <v>1.00841216046279</v>
      </c>
      <c r="H52" s="5">
        <v>1.5326777981567099</v>
      </c>
      <c r="I52" s="6">
        <v>647</v>
      </c>
    </row>
    <row r="53" spans="1:9" ht="13" x14ac:dyDescent="0.15">
      <c r="A53" s="1" t="s">
        <v>35</v>
      </c>
      <c r="B53" s="1" t="s">
        <v>9</v>
      </c>
      <c r="C53" s="2">
        <v>1.1100000000000001</v>
      </c>
      <c r="D53" s="2">
        <v>0.117199790024302</v>
      </c>
      <c r="E53" s="2">
        <v>0.89403647257054097</v>
      </c>
      <c r="F53" s="2">
        <v>0.37164432781369799</v>
      </c>
      <c r="G53" s="2">
        <v>0.88256178562658805</v>
      </c>
      <c r="H53" s="2">
        <v>1.39722517826279</v>
      </c>
      <c r="I53" s="3">
        <v>647</v>
      </c>
    </row>
    <row r="54" spans="1:9" ht="13" x14ac:dyDescent="0.15">
      <c r="A54" s="4" t="s">
        <v>36</v>
      </c>
      <c r="B54" s="4" t="s">
        <v>10</v>
      </c>
      <c r="C54" s="5">
        <v>0.753</v>
      </c>
      <c r="D54" s="5">
        <v>9.4981525994655702E-2</v>
      </c>
      <c r="E54" s="5">
        <v>-2.9885830665452402</v>
      </c>
      <c r="F54" s="5">
        <v>2.91204981664439E-3</v>
      </c>
      <c r="G54" s="5">
        <v>0.62498942438778904</v>
      </c>
      <c r="H54" s="5">
        <v>0.90692111147432997</v>
      </c>
      <c r="I54" s="6">
        <v>647</v>
      </c>
    </row>
    <row r="55" spans="1:9" ht="13" x14ac:dyDescent="0.15">
      <c r="A55" s="4" t="s">
        <v>36</v>
      </c>
      <c r="B55" s="4" t="s">
        <v>9</v>
      </c>
      <c r="C55" s="5">
        <v>0.80500000000000005</v>
      </c>
      <c r="D55" s="5">
        <v>0.104334805734744</v>
      </c>
      <c r="E55" s="5">
        <v>-2.0758147922347199</v>
      </c>
      <c r="F55" s="5">
        <v>3.8316781917561903E-2</v>
      </c>
      <c r="G55" s="5">
        <v>0.65634271525740695</v>
      </c>
      <c r="H55" s="5">
        <v>0.987985486109208</v>
      </c>
      <c r="I55" s="6">
        <v>647</v>
      </c>
    </row>
    <row r="56" spans="1:9" ht="13" x14ac:dyDescent="0.15">
      <c r="A56" s="1" t="s">
        <v>37</v>
      </c>
      <c r="B56" s="1" t="s">
        <v>10</v>
      </c>
      <c r="C56" s="2">
        <v>1.0389999999999999</v>
      </c>
      <c r="D56" s="2">
        <v>0.105126000807498</v>
      </c>
      <c r="E56" s="2">
        <v>0.36304069518363302</v>
      </c>
      <c r="F56" s="2">
        <v>0.71669645062349296</v>
      </c>
      <c r="G56" s="2">
        <v>0.84545683971081498</v>
      </c>
      <c r="H56" s="2">
        <v>1.2766100826223199</v>
      </c>
      <c r="I56" s="3">
        <v>647</v>
      </c>
    </row>
    <row r="57" spans="1:9" ht="13" x14ac:dyDescent="0.15">
      <c r="A57" s="1" t="s">
        <v>37</v>
      </c>
      <c r="B57" s="1" t="s">
        <v>9</v>
      </c>
      <c r="C57" s="2">
        <v>1.0269999999999999</v>
      </c>
      <c r="D57" s="2">
        <v>0.11506629400185001</v>
      </c>
      <c r="E57" s="2">
        <v>0.230535917032055</v>
      </c>
      <c r="F57" s="2">
        <v>0.817750316669277</v>
      </c>
      <c r="G57" s="2">
        <v>0.81955081248247397</v>
      </c>
      <c r="H57" s="2">
        <v>1.2866638499977601</v>
      </c>
      <c r="I57" s="3">
        <v>647</v>
      </c>
    </row>
    <row r="58" spans="1:9" ht="13" x14ac:dyDescent="0.15">
      <c r="A58" s="1" t="s">
        <v>38</v>
      </c>
      <c r="B58" s="1" t="s">
        <v>9</v>
      </c>
      <c r="C58" s="2">
        <v>1.079</v>
      </c>
      <c r="D58" s="2">
        <v>7.1414797036001704E-2</v>
      </c>
      <c r="E58" s="2">
        <v>1.0709869206693601</v>
      </c>
      <c r="F58" s="2">
        <v>0.28458607969087102</v>
      </c>
      <c r="G58" s="2">
        <v>0.93848714861585003</v>
      </c>
      <c r="H58" s="2">
        <v>1.2416668908597901</v>
      </c>
      <c r="I58" s="3">
        <v>647</v>
      </c>
    </row>
    <row r="59" spans="1:9" ht="13" x14ac:dyDescent="0.15">
      <c r="A59" s="1" t="s">
        <v>38</v>
      </c>
      <c r="B59" s="1" t="s">
        <v>10</v>
      </c>
      <c r="C59" s="2">
        <v>0.92200000000000004</v>
      </c>
      <c r="D59" s="2">
        <v>7.8167270490545102E-2</v>
      </c>
      <c r="E59" s="2">
        <v>-1.03529545829278</v>
      </c>
      <c r="F59" s="2">
        <v>0.30092880661728699</v>
      </c>
      <c r="G59" s="2">
        <v>0.79125795247156505</v>
      </c>
      <c r="H59" s="2">
        <v>1.0749550156587899</v>
      </c>
      <c r="I59" s="3">
        <v>647</v>
      </c>
    </row>
    <row r="60" spans="1:9" ht="13" x14ac:dyDescent="0.15">
      <c r="A60" s="1" t="s">
        <v>39</v>
      </c>
      <c r="B60" s="1" t="s">
        <v>9</v>
      </c>
      <c r="C60" s="2">
        <v>0.82399999999999995</v>
      </c>
      <c r="D60" s="2">
        <v>0.13988600602989101</v>
      </c>
      <c r="E60" s="2">
        <v>-1.3848774654385501</v>
      </c>
      <c r="F60" s="2">
        <v>0.16658093243469299</v>
      </c>
      <c r="G60" s="2">
        <v>0.62631833721138197</v>
      </c>
      <c r="H60" s="2">
        <v>1.08377092434329</v>
      </c>
      <c r="I60" s="3">
        <v>647</v>
      </c>
    </row>
    <row r="61" spans="1:9" ht="13" x14ac:dyDescent="0.15">
      <c r="A61" s="1" t="s">
        <v>39</v>
      </c>
      <c r="B61" s="1" t="s">
        <v>10</v>
      </c>
      <c r="C61" s="2">
        <v>1.0840000000000001</v>
      </c>
      <c r="D61" s="2">
        <v>0.15330279549539699</v>
      </c>
      <c r="E61" s="2">
        <v>0.52773832123942799</v>
      </c>
      <c r="F61" s="2">
        <v>0.59786707946531703</v>
      </c>
      <c r="G61" s="2">
        <v>0.80286861350799898</v>
      </c>
      <c r="H61" s="2">
        <v>1.46429180764113</v>
      </c>
      <c r="I61" s="3">
        <v>647</v>
      </c>
    </row>
    <row r="62" spans="1:9" ht="13" x14ac:dyDescent="0.15">
      <c r="A62" s="1" t="s">
        <v>40</v>
      </c>
      <c r="B62" s="1" t="s">
        <v>10</v>
      </c>
      <c r="C62" s="2">
        <v>1.0429999999999999</v>
      </c>
      <c r="D62" s="2">
        <v>7.07373940761441E-2</v>
      </c>
      <c r="E62" s="2">
        <v>0.59931303858654605</v>
      </c>
      <c r="F62" s="2">
        <v>0.54918029602455598</v>
      </c>
      <c r="G62" s="2">
        <v>0.90823792554757399</v>
      </c>
      <c r="H62" s="2">
        <v>1.1984590269128701</v>
      </c>
      <c r="I62" s="3">
        <v>646</v>
      </c>
    </row>
    <row r="63" spans="1:9" ht="13" x14ac:dyDescent="0.15">
      <c r="A63" s="1" t="s">
        <v>40</v>
      </c>
      <c r="B63" s="1" t="s">
        <v>9</v>
      </c>
      <c r="C63" s="2">
        <v>1.141</v>
      </c>
      <c r="D63" s="2">
        <v>7.7267893354645095E-2</v>
      </c>
      <c r="E63" s="2">
        <v>1.70790529179265</v>
      </c>
      <c r="F63" s="2">
        <v>8.8148119956532101E-2</v>
      </c>
      <c r="G63" s="2">
        <v>0.98071238866659904</v>
      </c>
      <c r="H63" s="2">
        <v>1.3276474376135401</v>
      </c>
      <c r="I63" s="3">
        <v>646</v>
      </c>
    </row>
    <row r="64" spans="1:9" ht="13" x14ac:dyDescent="0.15">
      <c r="A64" s="1" t="s">
        <v>41</v>
      </c>
      <c r="B64" s="1" t="s">
        <v>9</v>
      </c>
      <c r="C64" s="2">
        <v>0.996</v>
      </c>
      <c r="D64" s="2">
        <v>7.8011784003141293E-2</v>
      </c>
      <c r="E64" s="2">
        <v>-5.12712233682832E-2</v>
      </c>
      <c r="F64" s="2">
        <v>0.959128788722026</v>
      </c>
      <c r="G64" s="2">
        <v>0.85478949364791901</v>
      </c>
      <c r="H64" s="2">
        <v>1.16055753980618</v>
      </c>
      <c r="I64" s="3">
        <v>546</v>
      </c>
    </row>
    <row r="65" spans="1:9" ht="13" x14ac:dyDescent="0.15">
      <c r="A65" s="1" t="s">
        <v>41</v>
      </c>
      <c r="B65" s="1" t="s">
        <v>10</v>
      </c>
      <c r="C65" s="2">
        <v>0.93</v>
      </c>
      <c r="D65" s="2">
        <v>8.2160294385156707E-2</v>
      </c>
      <c r="E65" s="2">
        <v>-0.87690650128973502</v>
      </c>
      <c r="F65" s="2">
        <v>0.380936223201645</v>
      </c>
      <c r="G65" s="2">
        <v>0.79209169746008301</v>
      </c>
      <c r="H65" s="2">
        <v>1.0930635187703801</v>
      </c>
      <c r="I65" s="3">
        <v>546</v>
      </c>
    </row>
    <row r="66" spans="1:9" ht="13" x14ac:dyDescent="0.15">
      <c r="C66" s="2"/>
      <c r="D66" s="2"/>
      <c r="E66" s="2"/>
      <c r="F66" s="2"/>
      <c r="G66" s="2"/>
      <c r="H66" s="2"/>
      <c r="I66" s="3"/>
    </row>
    <row r="67" spans="1:9" ht="13" x14ac:dyDescent="0.15">
      <c r="C67" s="2"/>
      <c r="D67" s="2"/>
      <c r="E67" s="2"/>
      <c r="F67" s="2"/>
      <c r="G67" s="2"/>
      <c r="H67" s="2"/>
      <c r="I67" s="3"/>
    </row>
    <row r="68" spans="1:9" ht="13" x14ac:dyDescent="0.15">
      <c r="C68" s="2"/>
      <c r="D68" s="2"/>
      <c r="E68" s="2"/>
      <c r="F68" s="2"/>
      <c r="G68" s="2"/>
      <c r="H68" s="2"/>
      <c r="I68" s="3"/>
    </row>
    <row r="69" spans="1:9" ht="13" x14ac:dyDescent="0.15">
      <c r="C69" s="2"/>
      <c r="D69" s="2"/>
      <c r="E69" s="2"/>
      <c r="F69" s="2"/>
      <c r="G69" s="2"/>
      <c r="H69" s="2"/>
      <c r="I69" s="3"/>
    </row>
    <row r="70" spans="1:9" ht="13" x14ac:dyDescent="0.15">
      <c r="C70" s="2"/>
      <c r="D70" s="2"/>
      <c r="E70" s="2"/>
      <c r="F70" s="2"/>
      <c r="G70" s="2"/>
      <c r="H70" s="2"/>
      <c r="I70" s="3"/>
    </row>
    <row r="71" spans="1:9" ht="13" x14ac:dyDescent="0.15">
      <c r="C71" s="2"/>
      <c r="D71" s="2"/>
      <c r="E71" s="2"/>
      <c r="F71" s="2"/>
      <c r="G71" s="2"/>
      <c r="H71" s="2"/>
      <c r="I71" s="3"/>
    </row>
    <row r="72" spans="1:9" ht="13" x14ac:dyDescent="0.15">
      <c r="C72" s="2"/>
      <c r="D72" s="2"/>
      <c r="E72" s="2"/>
      <c r="F72" s="2"/>
      <c r="G72" s="2"/>
      <c r="H72" s="2"/>
      <c r="I72" s="3"/>
    </row>
    <row r="73" spans="1:9" ht="13" x14ac:dyDescent="0.15">
      <c r="C73" s="2"/>
      <c r="D73" s="2"/>
      <c r="E73" s="2"/>
      <c r="F73" s="2"/>
      <c r="G73" s="2"/>
      <c r="H73" s="2"/>
      <c r="I73" s="3"/>
    </row>
    <row r="74" spans="1:9" ht="13" x14ac:dyDescent="0.15">
      <c r="C74" s="2"/>
      <c r="D74" s="2"/>
      <c r="E74" s="2"/>
      <c r="F74" s="2"/>
      <c r="G74" s="2"/>
      <c r="H74" s="2"/>
      <c r="I74" s="3"/>
    </row>
    <row r="75" spans="1:9" ht="13" x14ac:dyDescent="0.15">
      <c r="C75" s="2"/>
      <c r="D75" s="2"/>
      <c r="E75" s="2"/>
      <c r="F75" s="2"/>
      <c r="G75" s="2"/>
      <c r="H75" s="2"/>
      <c r="I75" s="3"/>
    </row>
    <row r="76" spans="1:9" ht="13" x14ac:dyDescent="0.15">
      <c r="C76" s="2"/>
      <c r="D76" s="2"/>
      <c r="E76" s="2"/>
      <c r="F76" s="2"/>
      <c r="G76" s="2"/>
      <c r="H76" s="2"/>
      <c r="I76" s="3"/>
    </row>
    <row r="77" spans="1:9" ht="13" x14ac:dyDescent="0.15">
      <c r="C77" s="2"/>
      <c r="D77" s="2"/>
      <c r="E77" s="2"/>
      <c r="F77" s="2"/>
      <c r="G77" s="2"/>
      <c r="H77" s="2"/>
      <c r="I77" s="3"/>
    </row>
    <row r="78" spans="1:9" ht="13" x14ac:dyDescent="0.15">
      <c r="C78" s="2"/>
      <c r="D78" s="2"/>
      <c r="E78" s="2"/>
      <c r="F78" s="2"/>
      <c r="G78" s="2"/>
      <c r="H78" s="2"/>
      <c r="I78" s="3"/>
    </row>
    <row r="79" spans="1:9" ht="13" x14ac:dyDescent="0.15">
      <c r="C79" s="2"/>
      <c r="D79" s="2"/>
      <c r="E79" s="2"/>
      <c r="F79" s="2"/>
      <c r="G79" s="2"/>
      <c r="H79" s="2"/>
      <c r="I79" s="3"/>
    </row>
    <row r="80" spans="1:9" ht="13" x14ac:dyDescent="0.15">
      <c r="C80" s="2"/>
      <c r="D80" s="2"/>
      <c r="E80" s="2"/>
      <c r="F80" s="2"/>
      <c r="G80" s="2"/>
      <c r="H80" s="2"/>
      <c r="I80" s="3"/>
    </row>
    <row r="81" spans="3:9" ht="13" x14ac:dyDescent="0.15">
      <c r="C81" s="2"/>
      <c r="D81" s="2"/>
      <c r="E81" s="2"/>
      <c r="F81" s="2"/>
      <c r="G81" s="2"/>
      <c r="H81" s="2"/>
      <c r="I81" s="3"/>
    </row>
    <row r="82" spans="3:9" ht="13" x14ac:dyDescent="0.15">
      <c r="C82" s="2"/>
      <c r="D82" s="2"/>
      <c r="E82" s="2"/>
      <c r="F82" s="2"/>
      <c r="G82" s="2"/>
      <c r="H82" s="2"/>
      <c r="I82" s="3"/>
    </row>
    <row r="83" spans="3:9" ht="13" x14ac:dyDescent="0.15">
      <c r="C83" s="2"/>
      <c r="D83" s="2"/>
      <c r="E83" s="2"/>
      <c r="F83" s="2"/>
      <c r="G83" s="2"/>
      <c r="H83" s="2"/>
      <c r="I83" s="3"/>
    </row>
    <row r="84" spans="3:9" ht="13" x14ac:dyDescent="0.15">
      <c r="C84" s="2"/>
      <c r="D84" s="2"/>
      <c r="E84" s="2"/>
      <c r="F84" s="2"/>
      <c r="G84" s="2"/>
      <c r="H84" s="2"/>
      <c r="I84" s="3"/>
    </row>
    <row r="85" spans="3:9" ht="13" x14ac:dyDescent="0.15">
      <c r="C85" s="2"/>
      <c r="D85" s="2"/>
      <c r="E85" s="2"/>
      <c r="F85" s="2"/>
      <c r="G85" s="2"/>
      <c r="H85" s="2"/>
      <c r="I85" s="3"/>
    </row>
    <row r="86" spans="3:9" ht="13" x14ac:dyDescent="0.15">
      <c r="C86" s="2"/>
      <c r="D86" s="2"/>
      <c r="E86" s="2"/>
      <c r="F86" s="2"/>
      <c r="G86" s="2"/>
      <c r="H86" s="2"/>
      <c r="I86" s="3"/>
    </row>
    <row r="87" spans="3:9" ht="13" x14ac:dyDescent="0.15">
      <c r="C87" s="2"/>
      <c r="D87" s="2"/>
      <c r="E87" s="2"/>
      <c r="F87" s="2"/>
      <c r="G87" s="2"/>
      <c r="H87" s="2"/>
      <c r="I87" s="3"/>
    </row>
    <row r="88" spans="3:9" ht="13" x14ac:dyDescent="0.15">
      <c r="C88" s="2"/>
      <c r="D88" s="2"/>
      <c r="E88" s="2"/>
      <c r="F88" s="2"/>
      <c r="G88" s="2"/>
      <c r="H88" s="2"/>
      <c r="I88" s="3"/>
    </row>
    <row r="89" spans="3:9" ht="13" x14ac:dyDescent="0.15">
      <c r="C89" s="2"/>
      <c r="D89" s="2"/>
      <c r="E89" s="2"/>
      <c r="F89" s="2"/>
      <c r="G89" s="2"/>
      <c r="H89" s="2"/>
      <c r="I89" s="3"/>
    </row>
    <row r="90" spans="3:9" ht="13" x14ac:dyDescent="0.15">
      <c r="C90" s="2"/>
      <c r="D90" s="2"/>
      <c r="E90" s="2"/>
      <c r="F90" s="2"/>
      <c r="G90" s="2"/>
      <c r="H90" s="2"/>
      <c r="I90" s="3"/>
    </row>
    <row r="91" spans="3:9" ht="13" x14ac:dyDescent="0.15">
      <c r="C91" s="2"/>
      <c r="D91" s="2"/>
      <c r="E91" s="2"/>
      <c r="F91" s="2"/>
      <c r="G91" s="2"/>
      <c r="H91" s="2"/>
      <c r="I91" s="3"/>
    </row>
    <row r="92" spans="3:9" ht="13" x14ac:dyDescent="0.15">
      <c r="C92" s="2"/>
      <c r="D92" s="2"/>
      <c r="E92" s="2"/>
      <c r="F92" s="2"/>
      <c r="G92" s="2"/>
      <c r="H92" s="2"/>
      <c r="I92" s="3"/>
    </row>
    <row r="93" spans="3:9" ht="13" x14ac:dyDescent="0.15">
      <c r="C93" s="2"/>
      <c r="D93" s="2"/>
      <c r="E93" s="2"/>
      <c r="F93" s="2"/>
      <c r="G93" s="2"/>
      <c r="H93" s="2"/>
      <c r="I93" s="3"/>
    </row>
    <row r="94" spans="3:9" ht="13" x14ac:dyDescent="0.15">
      <c r="C94" s="2"/>
      <c r="D94" s="2"/>
      <c r="E94" s="2"/>
      <c r="F94" s="2"/>
      <c r="G94" s="2"/>
      <c r="H94" s="2"/>
      <c r="I94" s="3"/>
    </row>
    <row r="95" spans="3:9" ht="13" x14ac:dyDescent="0.15">
      <c r="C95" s="2"/>
      <c r="D95" s="2"/>
      <c r="E95" s="2"/>
      <c r="F95" s="2"/>
      <c r="G95" s="2"/>
      <c r="H95" s="2"/>
      <c r="I95" s="3"/>
    </row>
    <row r="96" spans="3:9" ht="13" x14ac:dyDescent="0.15">
      <c r="C96" s="2"/>
      <c r="D96" s="2"/>
      <c r="E96" s="2"/>
      <c r="F96" s="2"/>
      <c r="G96" s="2"/>
      <c r="H96" s="2"/>
      <c r="I96" s="3"/>
    </row>
    <row r="97" spans="3:9" ht="13" x14ac:dyDescent="0.15">
      <c r="C97" s="2"/>
      <c r="D97" s="2"/>
      <c r="E97" s="2"/>
      <c r="F97" s="2"/>
      <c r="G97" s="2"/>
      <c r="H97" s="2"/>
      <c r="I97" s="3"/>
    </row>
    <row r="98" spans="3:9" ht="13" x14ac:dyDescent="0.15">
      <c r="C98" s="2"/>
      <c r="D98" s="2"/>
      <c r="E98" s="2"/>
      <c r="F98" s="2"/>
      <c r="G98" s="2"/>
      <c r="H98" s="2"/>
      <c r="I98" s="3"/>
    </row>
    <row r="99" spans="3:9" ht="13" x14ac:dyDescent="0.15">
      <c r="C99" s="2"/>
      <c r="D99" s="2"/>
      <c r="E99" s="2"/>
      <c r="F99" s="2"/>
      <c r="G99" s="2"/>
      <c r="H99" s="2"/>
      <c r="I99" s="3"/>
    </row>
    <row r="100" spans="3:9" ht="13" x14ac:dyDescent="0.15">
      <c r="C100" s="2"/>
      <c r="D100" s="2"/>
      <c r="E100" s="2"/>
      <c r="F100" s="2"/>
      <c r="G100" s="2"/>
      <c r="H100" s="2"/>
      <c r="I100" s="3"/>
    </row>
    <row r="101" spans="3:9" ht="13" x14ac:dyDescent="0.15">
      <c r="C101" s="2"/>
      <c r="D101" s="2"/>
      <c r="E101" s="2"/>
      <c r="F101" s="2"/>
      <c r="G101" s="2"/>
      <c r="H101" s="2"/>
      <c r="I101" s="3"/>
    </row>
    <row r="102" spans="3:9" ht="13" x14ac:dyDescent="0.15">
      <c r="C102" s="2"/>
      <c r="D102" s="2"/>
      <c r="E102" s="2"/>
      <c r="F102" s="2"/>
      <c r="G102" s="2"/>
      <c r="H102" s="2"/>
      <c r="I102" s="3"/>
    </row>
    <row r="103" spans="3:9" ht="13" x14ac:dyDescent="0.15">
      <c r="C103" s="2"/>
      <c r="D103" s="2"/>
      <c r="E103" s="2"/>
      <c r="F103" s="2"/>
      <c r="G103" s="2"/>
      <c r="H103" s="2"/>
      <c r="I103" s="3"/>
    </row>
    <row r="104" spans="3:9" ht="13" x14ac:dyDescent="0.15">
      <c r="C104" s="2"/>
      <c r="D104" s="2"/>
      <c r="E104" s="2"/>
      <c r="F104" s="2"/>
      <c r="G104" s="2"/>
      <c r="H104" s="2"/>
      <c r="I104" s="3"/>
    </row>
    <row r="105" spans="3:9" ht="13" x14ac:dyDescent="0.15">
      <c r="C105" s="2"/>
      <c r="D105" s="2"/>
      <c r="E105" s="2"/>
      <c r="F105" s="2"/>
      <c r="G105" s="2"/>
      <c r="H105" s="2"/>
      <c r="I105" s="3"/>
    </row>
    <row r="106" spans="3:9" ht="13" x14ac:dyDescent="0.15">
      <c r="C106" s="2"/>
      <c r="D106" s="2"/>
      <c r="E106" s="2"/>
      <c r="F106" s="2"/>
      <c r="G106" s="2"/>
      <c r="H106" s="2"/>
      <c r="I106" s="3"/>
    </row>
    <row r="107" spans="3:9" ht="13" x14ac:dyDescent="0.15">
      <c r="C107" s="2"/>
      <c r="D107" s="2"/>
      <c r="E107" s="2"/>
      <c r="F107" s="2"/>
      <c r="G107" s="2"/>
      <c r="H107" s="2"/>
      <c r="I107" s="3"/>
    </row>
    <row r="108" spans="3:9" ht="13" x14ac:dyDescent="0.15">
      <c r="C108" s="2"/>
      <c r="D108" s="2"/>
      <c r="E108" s="2"/>
      <c r="F108" s="2"/>
      <c r="G108" s="2"/>
      <c r="H108" s="2"/>
      <c r="I108" s="3"/>
    </row>
    <row r="109" spans="3:9" ht="13" x14ac:dyDescent="0.15">
      <c r="C109" s="2"/>
      <c r="D109" s="2"/>
      <c r="E109" s="2"/>
      <c r="F109" s="2"/>
      <c r="G109" s="2"/>
      <c r="H109" s="2"/>
      <c r="I109" s="3"/>
    </row>
    <row r="110" spans="3:9" ht="13" x14ac:dyDescent="0.15">
      <c r="C110" s="2"/>
      <c r="D110" s="2"/>
      <c r="E110" s="2"/>
      <c r="F110" s="2"/>
      <c r="G110" s="2"/>
      <c r="H110" s="2"/>
      <c r="I110" s="3"/>
    </row>
    <row r="111" spans="3:9" ht="13" x14ac:dyDescent="0.15">
      <c r="C111" s="2"/>
      <c r="D111" s="2"/>
      <c r="E111" s="2"/>
      <c r="F111" s="2"/>
      <c r="G111" s="2"/>
      <c r="H111" s="2"/>
      <c r="I111" s="3"/>
    </row>
    <row r="112" spans="3:9" ht="13" x14ac:dyDescent="0.15">
      <c r="C112" s="2"/>
      <c r="D112" s="2"/>
      <c r="E112" s="2"/>
      <c r="F112" s="2"/>
      <c r="G112" s="2"/>
      <c r="H112" s="2"/>
      <c r="I112" s="3"/>
    </row>
    <row r="113" spans="3:9" ht="13" x14ac:dyDescent="0.15">
      <c r="C113" s="2"/>
      <c r="D113" s="2"/>
      <c r="E113" s="2"/>
      <c r="F113" s="2"/>
      <c r="G113" s="2"/>
      <c r="H113" s="2"/>
      <c r="I113" s="3"/>
    </row>
    <row r="114" spans="3:9" ht="13" x14ac:dyDescent="0.15">
      <c r="C114" s="2"/>
      <c r="D114" s="2"/>
      <c r="E114" s="2"/>
      <c r="F114" s="2"/>
      <c r="G114" s="2"/>
      <c r="H114" s="2"/>
      <c r="I114" s="3"/>
    </row>
    <row r="115" spans="3:9" ht="13" x14ac:dyDescent="0.15">
      <c r="C115" s="2"/>
      <c r="D115" s="2"/>
      <c r="E115" s="2"/>
      <c r="F115" s="2"/>
      <c r="G115" s="2"/>
      <c r="H115" s="2"/>
      <c r="I115" s="3"/>
    </row>
    <row r="116" spans="3:9" ht="13" x14ac:dyDescent="0.15">
      <c r="C116" s="2"/>
      <c r="D116" s="2"/>
      <c r="E116" s="2"/>
      <c r="F116" s="2"/>
      <c r="G116" s="2"/>
      <c r="H116" s="2"/>
      <c r="I116" s="3"/>
    </row>
    <row r="117" spans="3:9" ht="13" x14ac:dyDescent="0.15">
      <c r="C117" s="2"/>
      <c r="D117" s="2"/>
      <c r="E117" s="2"/>
      <c r="F117" s="2"/>
      <c r="G117" s="2"/>
      <c r="H117" s="2"/>
      <c r="I117" s="3"/>
    </row>
    <row r="118" spans="3:9" ht="13" x14ac:dyDescent="0.15">
      <c r="C118" s="2"/>
      <c r="D118" s="2"/>
      <c r="E118" s="2"/>
      <c r="F118" s="2"/>
      <c r="G118" s="2"/>
      <c r="H118" s="2"/>
      <c r="I118" s="3"/>
    </row>
    <row r="119" spans="3:9" ht="13" x14ac:dyDescent="0.15">
      <c r="C119" s="2"/>
      <c r="D119" s="2"/>
      <c r="E119" s="2"/>
      <c r="F119" s="2"/>
      <c r="G119" s="2"/>
      <c r="H119" s="2"/>
      <c r="I119" s="3"/>
    </row>
    <row r="120" spans="3:9" ht="13" x14ac:dyDescent="0.15">
      <c r="C120" s="2"/>
      <c r="D120" s="2"/>
      <c r="E120" s="2"/>
      <c r="F120" s="2"/>
      <c r="G120" s="2"/>
      <c r="H120" s="2"/>
      <c r="I120" s="3"/>
    </row>
    <row r="121" spans="3:9" ht="13" x14ac:dyDescent="0.15">
      <c r="C121" s="2"/>
      <c r="D121" s="2"/>
      <c r="E121" s="2"/>
      <c r="F121" s="2"/>
      <c r="G121" s="2"/>
      <c r="H121" s="2"/>
      <c r="I121" s="3"/>
    </row>
    <row r="122" spans="3:9" ht="13" x14ac:dyDescent="0.15">
      <c r="C122" s="2"/>
      <c r="D122" s="2"/>
      <c r="E122" s="2"/>
      <c r="F122" s="2"/>
      <c r="G122" s="2"/>
      <c r="H122" s="2"/>
      <c r="I122" s="3"/>
    </row>
    <row r="123" spans="3:9" ht="13" x14ac:dyDescent="0.15">
      <c r="C123" s="2"/>
      <c r="D123" s="2"/>
      <c r="E123" s="2"/>
      <c r="F123" s="2"/>
      <c r="G123" s="2"/>
      <c r="H123" s="2"/>
      <c r="I123" s="3"/>
    </row>
    <row r="124" spans="3:9" ht="13" x14ac:dyDescent="0.15">
      <c r="C124" s="2"/>
      <c r="D124" s="2"/>
      <c r="E124" s="2"/>
      <c r="F124" s="2"/>
      <c r="G124" s="2"/>
      <c r="H124" s="2"/>
      <c r="I124" s="3"/>
    </row>
    <row r="125" spans="3:9" ht="13" x14ac:dyDescent="0.15">
      <c r="C125" s="2"/>
      <c r="D125" s="2"/>
      <c r="E125" s="2"/>
      <c r="F125" s="2"/>
      <c r="G125" s="2"/>
      <c r="H125" s="2"/>
      <c r="I125" s="3"/>
    </row>
    <row r="126" spans="3:9" ht="13" x14ac:dyDescent="0.15">
      <c r="C126" s="2"/>
      <c r="D126" s="2"/>
      <c r="E126" s="2"/>
      <c r="F126" s="2"/>
      <c r="G126" s="2"/>
      <c r="H126" s="2"/>
      <c r="I126" s="3"/>
    </row>
    <row r="127" spans="3:9" ht="13" x14ac:dyDescent="0.15">
      <c r="C127" s="2"/>
      <c r="D127" s="2"/>
      <c r="E127" s="2"/>
      <c r="F127" s="2"/>
      <c r="G127" s="2"/>
      <c r="H127" s="2"/>
      <c r="I127" s="3"/>
    </row>
    <row r="128" spans="3:9" ht="13" x14ac:dyDescent="0.15">
      <c r="C128" s="2"/>
      <c r="D128" s="2"/>
      <c r="E128" s="2"/>
      <c r="F128" s="2"/>
      <c r="G128" s="2"/>
      <c r="H128" s="2"/>
      <c r="I128" s="3"/>
    </row>
    <row r="129" spans="3:9" ht="13" x14ac:dyDescent="0.15">
      <c r="C129" s="2"/>
      <c r="D129" s="2"/>
      <c r="E129" s="2"/>
      <c r="F129" s="2"/>
      <c r="G129" s="2"/>
      <c r="H129" s="2"/>
      <c r="I129" s="3"/>
    </row>
    <row r="130" spans="3:9" ht="13" x14ac:dyDescent="0.15">
      <c r="C130" s="2"/>
      <c r="D130" s="2"/>
      <c r="E130" s="2"/>
      <c r="F130" s="2"/>
      <c r="G130" s="2"/>
      <c r="H130" s="2"/>
      <c r="I130" s="3"/>
    </row>
    <row r="131" spans="3:9" ht="13" x14ac:dyDescent="0.15">
      <c r="C131" s="2"/>
      <c r="D131" s="2"/>
      <c r="E131" s="2"/>
      <c r="F131" s="2"/>
      <c r="G131" s="2"/>
      <c r="H131" s="2"/>
      <c r="I131" s="3"/>
    </row>
    <row r="132" spans="3:9" ht="13" x14ac:dyDescent="0.15">
      <c r="C132" s="2"/>
      <c r="D132" s="2"/>
      <c r="E132" s="2"/>
      <c r="F132" s="2"/>
      <c r="G132" s="2"/>
      <c r="H132" s="2"/>
      <c r="I132" s="3"/>
    </row>
    <row r="133" spans="3:9" ht="13" x14ac:dyDescent="0.15">
      <c r="C133" s="2"/>
      <c r="D133" s="2"/>
      <c r="E133" s="2"/>
      <c r="F133" s="2"/>
      <c r="G133" s="2"/>
      <c r="H133" s="2"/>
      <c r="I133" s="3"/>
    </row>
    <row r="134" spans="3:9" ht="13" x14ac:dyDescent="0.15">
      <c r="C134" s="2"/>
      <c r="D134" s="2"/>
      <c r="E134" s="2"/>
      <c r="F134" s="2"/>
      <c r="G134" s="2"/>
      <c r="H134" s="2"/>
      <c r="I134" s="3"/>
    </row>
    <row r="135" spans="3:9" ht="13" x14ac:dyDescent="0.15">
      <c r="C135" s="2"/>
      <c r="D135" s="2"/>
      <c r="E135" s="2"/>
      <c r="F135" s="2"/>
      <c r="G135" s="2"/>
      <c r="H135" s="2"/>
      <c r="I135" s="3"/>
    </row>
    <row r="136" spans="3:9" ht="13" x14ac:dyDescent="0.15">
      <c r="C136" s="2"/>
      <c r="D136" s="2"/>
      <c r="E136" s="2"/>
      <c r="F136" s="2"/>
      <c r="G136" s="2"/>
      <c r="H136" s="2"/>
      <c r="I136" s="3"/>
    </row>
    <row r="137" spans="3:9" ht="13" x14ac:dyDescent="0.15">
      <c r="C137" s="2"/>
      <c r="D137" s="2"/>
      <c r="E137" s="2"/>
      <c r="F137" s="2"/>
      <c r="G137" s="2"/>
      <c r="H137" s="2"/>
      <c r="I137" s="3"/>
    </row>
    <row r="138" spans="3:9" ht="13" x14ac:dyDescent="0.15">
      <c r="C138" s="2"/>
      <c r="D138" s="2"/>
      <c r="E138" s="2"/>
      <c r="F138" s="2"/>
      <c r="G138" s="2"/>
      <c r="H138" s="2"/>
      <c r="I138" s="3"/>
    </row>
    <row r="139" spans="3:9" ht="13" x14ac:dyDescent="0.15">
      <c r="C139" s="2"/>
      <c r="D139" s="2"/>
      <c r="E139" s="2"/>
      <c r="F139" s="2"/>
      <c r="G139" s="2"/>
      <c r="H139" s="2"/>
      <c r="I139" s="3"/>
    </row>
    <row r="140" spans="3:9" ht="13" x14ac:dyDescent="0.15">
      <c r="C140" s="2"/>
      <c r="D140" s="2"/>
      <c r="E140" s="2"/>
      <c r="F140" s="2"/>
      <c r="G140" s="2"/>
      <c r="H140" s="2"/>
      <c r="I140" s="3"/>
    </row>
    <row r="141" spans="3:9" ht="13" x14ac:dyDescent="0.15">
      <c r="C141" s="2"/>
      <c r="D141" s="2"/>
      <c r="E141" s="2"/>
      <c r="F141" s="2"/>
      <c r="G141" s="2"/>
      <c r="H141" s="2"/>
      <c r="I141" s="3"/>
    </row>
    <row r="142" spans="3:9" ht="13" x14ac:dyDescent="0.15">
      <c r="C142" s="2"/>
      <c r="D142" s="2"/>
      <c r="E142" s="2"/>
      <c r="F142" s="2"/>
      <c r="G142" s="2"/>
      <c r="H142" s="2"/>
      <c r="I142" s="3"/>
    </row>
    <row r="143" spans="3:9" ht="13" x14ac:dyDescent="0.15">
      <c r="C143" s="2"/>
      <c r="D143" s="2"/>
      <c r="E143" s="2"/>
      <c r="F143" s="2"/>
      <c r="G143" s="2"/>
      <c r="H143" s="2"/>
      <c r="I143" s="3"/>
    </row>
    <row r="144" spans="3:9" ht="13" x14ac:dyDescent="0.15">
      <c r="C144" s="2"/>
      <c r="D144" s="2"/>
      <c r="E144" s="2"/>
      <c r="F144" s="2"/>
      <c r="G144" s="2"/>
      <c r="H144" s="2"/>
      <c r="I144" s="3"/>
    </row>
    <row r="145" spans="3:9" ht="13" x14ac:dyDescent="0.15">
      <c r="C145" s="2"/>
      <c r="D145" s="2"/>
      <c r="E145" s="2"/>
      <c r="F145" s="2"/>
      <c r="G145" s="2"/>
      <c r="H145" s="2"/>
      <c r="I145" s="3"/>
    </row>
    <row r="146" spans="3:9" ht="13" x14ac:dyDescent="0.15">
      <c r="C146" s="2"/>
      <c r="D146" s="2"/>
      <c r="E146" s="2"/>
      <c r="F146" s="2"/>
      <c r="G146" s="2"/>
      <c r="H146" s="2"/>
      <c r="I146" s="3"/>
    </row>
    <row r="147" spans="3:9" ht="13" x14ac:dyDescent="0.15">
      <c r="C147" s="2"/>
      <c r="D147" s="2"/>
      <c r="E147" s="2"/>
      <c r="F147" s="2"/>
      <c r="G147" s="2"/>
      <c r="H147" s="2"/>
      <c r="I147" s="3"/>
    </row>
    <row r="148" spans="3:9" ht="13" x14ac:dyDescent="0.15">
      <c r="C148" s="2"/>
      <c r="D148" s="2"/>
      <c r="E148" s="2"/>
      <c r="F148" s="2"/>
      <c r="G148" s="2"/>
      <c r="H148" s="2"/>
      <c r="I148" s="3"/>
    </row>
    <row r="149" spans="3:9" ht="13" x14ac:dyDescent="0.15">
      <c r="C149" s="2"/>
      <c r="D149" s="2"/>
      <c r="E149" s="2"/>
      <c r="F149" s="2"/>
      <c r="G149" s="2"/>
      <c r="H149" s="2"/>
      <c r="I149" s="3"/>
    </row>
    <row r="150" spans="3:9" ht="13" x14ac:dyDescent="0.15">
      <c r="C150" s="2"/>
      <c r="D150" s="2"/>
      <c r="E150" s="2"/>
      <c r="F150" s="2"/>
      <c r="G150" s="2"/>
      <c r="H150" s="2"/>
      <c r="I150" s="3"/>
    </row>
    <row r="151" spans="3:9" ht="13" x14ac:dyDescent="0.15">
      <c r="C151" s="2"/>
      <c r="D151" s="2"/>
      <c r="E151" s="2"/>
      <c r="F151" s="2"/>
      <c r="G151" s="2"/>
      <c r="H151" s="2"/>
      <c r="I151" s="3"/>
    </row>
    <row r="152" spans="3:9" ht="13" x14ac:dyDescent="0.15">
      <c r="C152" s="2"/>
      <c r="D152" s="2"/>
      <c r="E152" s="2"/>
      <c r="F152" s="2"/>
      <c r="G152" s="2"/>
      <c r="H152" s="2"/>
      <c r="I152" s="3"/>
    </row>
    <row r="153" spans="3:9" ht="13" x14ac:dyDescent="0.15">
      <c r="C153" s="2"/>
      <c r="D153" s="2"/>
      <c r="E153" s="2"/>
      <c r="F153" s="2"/>
      <c r="G153" s="2"/>
      <c r="H153" s="2"/>
      <c r="I153" s="3"/>
    </row>
    <row r="154" spans="3:9" ht="13" x14ac:dyDescent="0.15">
      <c r="C154" s="2"/>
      <c r="D154" s="2"/>
      <c r="E154" s="2"/>
      <c r="F154" s="2"/>
      <c r="G154" s="2"/>
      <c r="H154" s="2"/>
      <c r="I154" s="3"/>
    </row>
    <row r="155" spans="3:9" ht="13" x14ac:dyDescent="0.15">
      <c r="C155" s="2"/>
      <c r="D155" s="2"/>
      <c r="E155" s="2"/>
      <c r="F155" s="2"/>
      <c r="G155" s="2"/>
      <c r="H155" s="2"/>
      <c r="I155" s="3"/>
    </row>
    <row r="156" spans="3:9" ht="13" x14ac:dyDescent="0.15">
      <c r="C156" s="2"/>
      <c r="D156" s="2"/>
      <c r="E156" s="2"/>
      <c r="F156" s="2"/>
      <c r="G156" s="2"/>
      <c r="H156" s="2"/>
      <c r="I156" s="3"/>
    </row>
    <row r="157" spans="3:9" ht="13" x14ac:dyDescent="0.15">
      <c r="C157" s="2"/>
      <c r="D157" s="2"/>
      <c r="E157" s="2"/>
      <c r="F157" s="2"/>
      <c r="G157" s="2"/>
      <c r="H157" s="2"/>
      <c r="I157" s="3"/>
    </row>
    <row r="158" spans="3:9" ht="13" x14ac:dyDescent="0.15">
      <c r="C158" s="2"/>
      <c r="D158" s="2"/>
      <c r="E158" s="2"/>
      <c r="F158" s="2"/>
      <c r="G158" s="2"/>
      <c r="H158" s="2"/>
      <c r="I158" s="3"/>
    </row>
    <row r="159" spans="3:9" ht="13" x14ac:dyDescent="0.15">
      <c r="C159" s="2"/>
      <c r="D159" s="2"/>
      <c r="E159" s="2"/>
      <c r="F159" s="2"/>
      <c r="G159" s="2"/>
      <c r="H159" s="2"/>
      <c r="I159" s="3"/>
    </row>
    <row r="160" spans="3:9" ht="13" x14ac:dyDescent="0.15">
      <c r="C160" s="2"/>
      <c r="D160" s="2"/>
      <c r="E160" s="2"/>
      <c r="F160" s="2"/>
      <c r="G160" s="2"/>
      <c r="H160" s="2"/>
      <c r="I160" s="3"/>
    </row>
    <row r="161" spans="3:9" ht="13" x14ac:dyDescent="0.15">
      <c r="C161" s="2"/>
      <c r="D161" s="2"/>
      <c r="E161" s="2"/>
      <c r="F161" s="2"/>
      <c r="G161" s="2"/>
      <c r="H161" s="2"/>
      <c r="I161" s="3"/>
    </row>
    <row r="162" spans="3:9" ht="13" x14ac:dyDescent="0.15">
      <c r="C162" s="2"/>
      <c r="D162" s="2"/>
      <c r="E162" s="2"/>
      <c r="F162" s="2"/>
      <c r="G162" s="2"/>
      <c r="H162" s="2"/>
      <c r="I162" s="3"/>
    </row>
    <row r="163" spans="3:9" ht="13" x14ac:dyDescent="0.15">
      <c r="C163" s="2"/>
      <c r="D163" s="2"/>
      <c r="E163" s="2"/>
      <c r="F163" s="2"/>
      <c r="G163" s="2"/>
      <c r="H163" s="2"/>
      <c r="I163" s="3"/>
    </row>
    <row r="164" spans="3:9" ht="13" x14ac:dyDescent="0.15">
      <c r="C164" s="2"/>
      <c r="D164" s="2"/>
      <c r="E164" s="2"/>
      <c r="F164" s="2"/>
      <c r="G164" s="2"/>
      <c r="H164" s="2"/>
      <c r="I164" s="3"/>
    </row>
    <row r="165" spans="3:9" ht="13" x14ac:dyDescent="0.15">
      <c r="C165" s="2"/>
      <c r="D165" s="2"/>
      <c r="E165" s="2"/>
      <c r="F165" s="2"/>
      <c r="G165" s="2"/>
      <c r="H165" s="2"/>
      <c r="I165" s="3"/>
    </row>
    <row r="166" spans="3:9" ht="13" x14ac:dyDescent="0.15">
      <c r="C166" s="2"/>
      <c r="D166" s="2"/>
      <c r="E166" s="2"/>
      <c r="F166" s="2"/>
      <c r="G166" s="2"/>
      <c r="H166" s="2"/>
      <c r="I166" s="3"/>
    </row>
    <row r="167" spans="3:9" ht="13" x14ac:dyDescent="0.15">
      <c r="C167" s="2"/>
      <c r="D167" s="2"/>
      <c r="E167" s="2"/>
      <c r="F167" s="2"/>
      <c r="G167" s="2"/>
      <c r="H167" s="2"/>
      <c r="I167" s="3"/>
    </row>
    <row r="168" spans="3:9" ht="13" x14ac:dyDescent="0.15">
      <c r="C168" s="2"/>
      <c r="D168" s="2"/>
      <c r="E168" s="2"/>
      <c r="F168" s="2"/>
      <c r="G168" s="2"/>
      <c r="H168" s="2"/>
      <c r="I168" s="3"/>
    </row>
    <row r="169" spans="3:9" ht="13" x14ac:dyDescent="0.15">
      <c r="C169" s="2"/>
      <c r="D169" s="2"/>
      <c r="E169" s="2"/>
      <c r="F169" s="2"/>
      <c r="G169" s="2"/>
      <c r="H169" s="2"/>
      <c r="I169" s="3"/>
    </row>
    <row r="170" spans="3:9" ht="13" x14ac:dyDescent="0.15">
      <c r="C170" s="2"/>
      <c r="D170" s="2"/>
      <c r="E170" s="2"/>
      <c r="F170" s="2"/>
      <c r="G170" s="2"/>
      <c r="H170" s="2"/>
      <c r="I170" s="3"/>
    </row>
    <row r="171" spans="3:9" ht="13" x14ac:dyDescent="0.15">
      <c r="C171" s="2"/>
      <c r="D171" s="2"/>
      <c r="E171" s="2"/>
      <c r="F171" s="2"/>
      <c r="G171" s="2"/>
      <c r="H171" s="2"/>
      <c r="I171" s="3"/>
    </row>
    <row r="172" spans="3:9" ht="13" x14ac:dyDescent="0.15">
      <c r="C172" s="2"/>
      <c r="D172" s="2"/>
      <c r="E172" s="2"/>
      <c r="F172" s="2"/>
      <c r="G172" s="2"/>
      <c r="H172" s="2"/>
      <c r="I172" s="3"/>
    </row>
    <row r="173" spans="3:9" ht="13" x14ac:dyDescent="0.15">
      <c r="C173" s="2"/>
      <c r="D173" s="2"/>
      <c r="E173" s="2"/>
      <c r="F173" s="2"/>
      <c r="G173" s="2"/>
      <c r="H173" s="2"/>
      <c r="I173" s="3"/>
    </row>
    <row r="174" spans="3:9" ht="13" x14ac:dyDescent="0.15">
      <c r="C174" s="2"/>
      <c r="D174" s="2"/>
      <c r="E174" s="2"/>
      <c r="F174" s="2"/>
      <c r="G174" s="2"/>
      <c r="H174" s="2"/>
      <c r="I174" s="3"/>
    </row>
    <row r="175" spans="3:9" ht="13" x14ac:dyDescent="0.15">
      <c r="C175" s="2"/>
      <c r="D175" s="2"/>
      <c r="E175" s="2"/>
      <c r="F175" s="2"/>
      <c r="G175" s="2"/>
      <c r="H175" s="2"/>
      <c r="I175" s="3"/>
    </row>
    <row r="176" spans="3:9" ht="13" x14ac:dyDescent="0.15">
      <c r="C176" s="2"/>
      <c r="D176" s="2"/>
      <c r="E176" s="2"/>
      <c r="F176" s="2"/>
      <c r="G176" s="2"/>
      <c r="H176" s="2"/>
      <c r="I176" s="3"/>
    </row>
    <row r="177" spans="3:9" ht="13" x14ac:dyDescent="0.15">
      <c r="C177" s="2"/>
      <c r="D177" s="2"/>
      <c r="E177" s="2"/>
      <c r="F177" s="2"/>
      <c r="G177" s="2"/>
      <c r="H177" s="2"/>
      <c r="I177" s="3"/>
    </row>
    <row r="178" spans="3:9" ht="13" x14ac:dyDescent="0.15">
      <c r="C178" s="2"/>
      <c r="D178" s="2"/>
      <c r="E178" s="2"/>
      <c r="F178" s="2"/>
      <c r="G178" s="2"/>
      <c r="H178" s="2"/>
      <c r="I178" s="3"/>
    </row>
    <row r="179" spans="3:9" ht="13" x14ac:dyDescent="0.15">
      <c r="C179" s="2"/>
      <c r="D179" s="2"/>
      <c r="E179" s="2"/>
      <c r="F179" s="2"/>
      <c r="G179" s="2"/>
      <c r="H179" s="2"/>
      <c r="I179" s="3"/>
    </row>
    <row r="180" spans="3:9" ht="13" x14ac:dyDescent="0.15">
      <c r="C180" s="2"/>
      <c r="D180" s="2"/>
      <c r="E180" s="2"/>
      <c r="F180" s="2"/>
      <c r="G180" s="2"/>
      <c r="H180" s="2"/>
      <c r="I180" s="3"/>
    </row>
    <row r="181" spans="3:9" ht="13" x14ac:dyDescent="0.15">
      <c r="C181" s="2"/>
      <c r="D181" s="2"/>
      <c r="E181" s="2"/>
      <c r="F181" s="2"/>
      <c r="G181" s="2"/>
      <c r="H181" s="2"/>
      <c r="I181" s="3"/>
    </row>
    <row r="182" spans="3:9" ht="13" x14ac:dyDescent="0.15">
      <c r="C182" s="2"/>
      <c r="D182" s="2"/>
      <c r="E182" s="2"/>
      <c r="F182" s="2"/>
      <c r="G182" s="2"/>
      <c r="H182" s="2"/>
      <c r="I182" s="3"/>
    </row>
    <row r="183" spans="3:9" ht="13" x14ac:dyDescent="0.15">
      <c r="C183" s="2"/>
      <c r="D183" s="2"/>
      <c r="E183" s="2"/>
      <c r="F183" s="2"/>
      <c r="G183" s="2"/>
      <c r="H183" s="2"/>
      <c r="I183" s="3"/>
    </row>
    <row r="184" spans="3:9" ht="13" x14ac:dyDescent="0.15">
      <c r="C184" s="2"/>
      <c r="D184" s="2"/>
      <c r="E184" s="2"/>
      <c r="F184" s="2"/>
      <c r="G184" s="2"/>
      <c r="H184" s="2"/>
      <c r="I184" s="3"/>
    </row>
    <row r="185" spans="3:9" ht="13" x14ac:dyDescent="0.15">
      <c r="C185" s="2"/>
      <c r="D185" s="2"/>
      <c r="E185" s="2"/>
      <c r="F185" s="2"/>
      <c r="G185" s="2"/>
      <c r="H185" s="2"/>
      <c r="I185" s="3"/>
    </row>
    <row r="186" spans="3:9" ht="13" x14ac:dyDescent="0.15">
      <c r="C186" s="2"/>
      <c r="D186" s="2"/>
      <c r="E186" s="2"/>
      <c r="F186" s="2"/>
      <c r="G186" s="2"/>
      <c r="H186" s="2"/>
      <c r="I186" s="3"/>
    </row>
    <row r="187" spans="3:9" ht="13" x14ac:dyDescent="0.15">
      <c r="C187" s="2"/>
      <c r="D187" s="2"/>
      <c r="E187" s="2"/>
      <c r="F187" s="2"/>
      <c r="G187" s="2"/>
      <c r="H187" s="2"/>
      <c r="I187" s="3"/>
    </row>
    <row r="188" spans="3:9" ht="13" x14ac:dyDescent="0.15">
      <c r="C188" s="2"/>
      <c r="D188" s="2"/>
      <c r="E188" s="2"/>
      <c r="F188" s="2"/>
      <c r="G188" s="2"/>
      <c r="H188" s="2"/>
      <c r="I188" s="3"/>
    </row>
    <row r="189" spans="3:9" ht="13" x14ac:dyDescent="0.15">
      <c r="C189" s="2"/>
      <c r="D189" s="2"/>
      <c r="E189" s="2"/>
      <c r="F189" s="2"/>
      <c r="G189" s="2"/>
      <c r="H189" s="2"/>
      <c r="I189" s="3"/>
    </row>
    <row r="190" spans="3:9" ht="13" x14ac:dyDescent="0.15">
      <c r="C190" s="2"/>
      <c r="D190" s="2"/>
      <c r="E190" s="2"/>
      <c r="F190" s="2"/>
      <c r="G190" s="2"/>
      <c r="H190" s="2"/>
      <c r="I190" s="3"/>
    </row>
    <row r="191" spans="3:9" ht="13" x14ac:dyDescent="0.15">
      <c r="C191" s="2"/>
      <c r="D191" s="2"/>
      <c r="E191" s="2"/>
      <c r="F191" s="2"/>
      <c r="G191" s="2"/>
      <c r="H191" s="2"/>
      <c r="I191" s="3"/>
    </row>
    <row r="192" spans="3:9" ht="13" x14ac:dyDescent="0.15">
      <c r="C192" s="2"/>
      <c r="D192" s="2"/>
      <c r="E192" s="2"/>
      <c r="F192" s="2"/>
      <c r="G192" s="2"/>
      <c r="H192" s="2"/>
      <c r="I192" s="3"/>
    </row>
    <row r="193" spans="3:9" ht="13" x14ac:dyDescent="0.15">
      <c r="C193" s="2"/>
      <c r="D193" s="2"/>
      <c r="E193" s="2"/>
      <c r="F193" s="2"/>
      <c r="G193" s="2"/>
      <c r="H193" s="2"/>
      <c r="I193" s="3"/>
    </row>
    <row r="194" spans="3:9" ht="13" x14ac:dyDescent="0.15">
      <c r="C194" s="2"/>
      <c r="D194" s="2"/>
      <c r="E194" s="2"/>
      <c r="F194" s="2"/>
      <c r="G194" s="2"/>
      <c r="H194" s="2"/>
      <c r="I194" s="3"/>
    </row>
    <row r="195" spans="3:9" ht="13" x14ac:dyDescent="0.15">
      <c r="C195" s="2"/>
      <c r="D195" s="2"/>
      <c r="E195" s="2"/>
      <c r="F195" s="2"/>
      <c r="G195" s="2"/>
      <c r="H195" s="2"/>
      <c r="I195" s="3"/>
    </row>
    <row r="196" spans="3:9" ht="13" x14ac:dyDescent="0.15">
      <c r="C196" s="2"/>
      <c r="D196" s="2"/>
      <c r="E196" s="2"/>
      <c r="F196" s="2"/>
      <c r="G196" s="2"/>
      <c r="H196" s="2"/>
      <c r="I196" s="3"/>
    </row>
    <row r="197" spans="3:9" ht="13" x14ac:dyDescent="0.15">
      <c r="C197" s="2"/>
      <c r="D197" s="2"/>
      <c r="E197" s="2"/>
      <c r="F197" s="2"/>
      <c r="G197" s="2"/>
      <c r="H197" s="2"/>
      <c r="I197" s="3"/>
    </row>
    <row r="198" spans="3:9" ht="13" x14ac:dyDescent="0.15">
      <c r="C198" s="2"/>
      <c r="D198" s="2"/>
      <c r="E198" s="2"/>
      <c r="F198" s="2"/>
      <c r="G198" s="2"/>
      <c r="H198" s="2"/>
      <c r="I198" s="3"/>
    </row>
    <row r="199" spans="3:9" ht="13" x14ac:dyDescent="0.15">
      <c r="C199" s="2"/>
      <c r="D199" s="2"/>
      <c r="E199" s="2"/>
      <c r="F199" s="2"/>
      <c r="G199" s="2"/>
      <c r="H199" s="2"/>
      <c r="I199" s="3"/>
    </row>
    <row r="200" spans="3:9" ht="13" x14ac:dyDescent="0.15">
      <c r="C200" s="2"/>
      <c r="D200" s="2"/>
      <c r="E200" s="2"/>
      <c r="F200" s="2"/>
      <c r="G200" s="2"/>
      <c r="H200" s="2"/>
      <c r="I200" s="3"/>
    </row>
    <row r="201" spans="3:9" ht="13" x14ac:dyDescent="0.15">
      <c r="C201" s="2"/>
      <c r="D201" s="2"/>
      <c r="E201" s="2"/>
      <c r="F201" s="2"/>
      <c r="G201" s="2"/>
      <c r="H201" s="2"/>
      <c r="I201" s="3"/>
    </row>
    <row r="202" spans="3:9" ht="13" x14ac:dyDescent="0.15">
      <c r="C202" s="2"/>
      <c r="D202" s="2"/>
      <c r="E202" s="2"/>
      <c r="F202" s="2"/>
      <c r="G202" s="2"/>
      <c r="H202" s="2"/>
      <c r="I202" s="3"/>
    </row>
    <row r="203" spans="3:9" ht="13" x14ac:dyDescent="0.15">
      <c r="C203" s="2"/>
      <c r="D203" s="2"/>
      <c r="E203" s="2"/>
      <c r="F203" s="2"/>
      <c r="G203" s="2"/>
      <c r="H203" s="2"/>
      <c r="I203" s="3"/>
    </row>
    <row r="204" spans="3:9" ht="13" x14ac:dyDescent="0.15">
      <c r="C204" s="2"/>
      <c r="D204" s="2"/>
      <c r="E204" s="2"/>
      <c r="F204" s="2"/>
      <c r="G204" s="2"/>
      <c r="H204" s="2"/>
      <c r="I204" s="3"/>
    </row>
    <row r="205" spans="3:9" ht="13" x14ac:dyDescent="0.15">
      <c r="C205" s="2"/>
      <c r="D205" s="2"/>
      <c r="E205" s="2"/>
      <c r="F205" s="2"/>
      <c r="G205" s="2"/>
      <c r="H205" s="2"/>
      <c r="I205" s="3"/>
    </row>
    <row r="206" spans="3:9" ht="13" x14ac:dyDescent="0.15">
      <c r="C206" s="2"/>
      <c r="D206" s="2"/>
      <c r="E206" s="2"/>
      <c r="F206" s="2"/>
      <c r="G206" s="2"/>
      <c r="H206" s="2"/>
      <c r="I206" s="3"/>
    </row>
    <row r="207" spans="3:9" ht="13" x14ac:dyDescent="0.15">
      <c r="C207" s="2"/>
      <c r="D207" s="2"/>
      <c r="E207" s="2"/>
      <c r="F207" s="2"/>
      <c r="G207" s="2"/>
      <c r="H207" s="2"/>
      <c r="I207" s="3"/>
    </row>
    <row r="208" spans="3:9" ht="13" x14ac:dyDescent="0.15">
      <c r="C208" s="2"/>
      <c r="D208" s="2"/>
      <c r="E208" s="2"/>
      <c r="F208" s="2"/>
      <c r="G208" s="2"/>
      <c r="H208" s="2"/>
      <c r="I208" s="3"/>
    </row>
    <row r="209" spans="3:9" ht="13" x14ac:dyDescent="0.15">
      <c r="C209" s="2"/>
      <c r="D209" s="2"/>
      <c r="E209" s="2"/>
      <c r="F209" s="2"/>
      <c r="G209" s="2"/>
      <c r="H209" s="2"/>
      <c r="I209" s="3"/>
    </row>
    <row r="210" spans="3:9" ht="13" x14ac:dyDescent="0.15">
      <c r="C210" s="2"/>
      <c r="D210" s="2"/>
      <c r="E210" s="2"/>
      <c r="F210" s="2"/>
      <c r="G210" s="2"/>
      <c r="H210" s="2"/>
      <c r="I210" s="3"/>
    </row>
    <row r="211" spans="3:9" ht="13" x14ac:dyDescent="0.15">
      <c r="C211" s="2"/>
      <c r="D211" s="2"/>
      <c r="E211" s="2"/>
      <c r="F211" s="2"/>
      <c r="G211" s="2"/>
      <c r="H211" s="2"/>
      <c r="I211" s="3"/>
    </row>
    <row r="212" spans="3:9" ht="13" x14ac:dyDescent="0.15">
      <c r="C212" s="2"/>
      <c r="D212" s="2"/>
      <c r="E212" s="2"/>
      <c r="F212" s="2"/>
      <c r="G212" s="2"/>
      <c r="H212" s="2"/>
      <c r="I212" s="3"/>
    </row>
    <row r="213" spans="3:9" ht="13" x14ac:dyDescent="0.15">
      <c r="C213" s="2"/>
      <c r="D213" s="2"/>
      <c r="E213" s="2"/>
      <c r="F213" s="2"/>
      <c r="G213" s="2"/>
      <c r="H213" s="2"/>
      <c r="I213" s="3"/>
    </row>
    <row r="214" spans="3:9" ht="13" x14ac:dyDescent="0.15">
      <c r="C214" s="2"/>
      <c r="D214" s="2"/>
      <c r="E214" s="2"/>
      <c r="F214" s="2"/>
      <c r="G214" s="2"/>
      <c r="H214" s="2"/>
      <c r="I214" s="3"/>
    </row>
    <row r="215" spans="3:9" ht="13" x14ac:dyDescent="0.15">
      <c r="C215" s="2"/>
      <c r="D215" s="2"/>
      <c r="E215" s="2"/>
      <c r="F215" s="2"/>
      <c r="G215" s="2"/>
      <c r="H215" s="2"/>
      <c r="I215" s="3"/>
    </row>
    <row r="216" spans="3:9" ht="13" x14ac:dyDescent="0.15">
      <c r="C216" s="2"/>
      <c r="D216" s="2"/>
      <c r="E216" s="2"/>
      <c r="F216" s="2"/>
      <c r="G216" s="2"/>
      <c r="H216" s="2"/>
      <c r="I216" s="3"/>
    </row>
    <row r="217" spans="3:9" ht="13" x14ac:dyDescent="0.15">
      <c r="C217" s="2"/>
      <c r="D217" s="2"/>
      <c r="E217" s="2"/>
      <c r="F217" s="2"/>
      <c r="G217" s="2"/>
      <c r="H217" s="2"/>
      <c r="I217" s="3"/>
    </row>
    <row r="218" spans="3:9" ht="13" x14ac:dyDescent="0.15">
      <c r="C218" s="2"/>
      <c r="D218" s="2"/>
      <c r="E218" s="2"/>
      <c r="F218" s="2"/>
      <c r="G218" s="2"/>
      <c r="H218" s="2"/>
      <c r="I218" s="3"/>
    </row>
    <row r="219" spans="3:9" ht="13" x14ac:dyDescent="0.15">
      <c r="C219" s="2"/>
      <c r="D219" s="2"/>
      <c r="E219" s="2"/>
      <c r="F219" s="2"/>
      <c r="G219" s="2"/>
      <c r="H219" s="2"/>
      <c r="I219" s="3"/>
    </row>
    <row r="220" spans="3:9" ht="13" x14ac:dyDescent="0.15">
      <c r="C220" s="2"/>
      <c r="D220" s="2"/>
      <c r="E220" s="2"/>
      <c r="F220" s="2"/>
      <c r="G220" s="2"/>
      <c r="H220" s="2"/>
      <c r="I220" s="3"/>
    </row>
    <row r="221" spans="3:9" ht="13" x14ac:dyDescent="0.15">
      <c r="C221" s="2"/>
      <c r="D221" s="2"/>
      <c r="E221" s="2"/>
      <c r="F221" s="2"/>
      <c r="G221" s="2"/>
      <c r="H221" s="2"/>
      <c r="I221" s="3"/>
    </row>
    <row r="222" spans="3:9" ht="13" x14ac:dyDescent="0.15">
      <c r="C222" s="2"/>
      <c r="D222" s="2"/>
      <c r="E222" s="2"/>
      <c r="F222" s="2"/>
      <c r="G222" s="2"/>
      <c r="H222" s="2"/>
      <c r="I222" s="3"/>
    </row>
    <row r="223" spans="3:9" ht="13" x14ac:dyDescent="0.15">
      <c r="C223" s="2"/>
      <c r="D223" s="2"/>
      <c r="E223" s="2"/>
      <c r="F223" s="2"/>
      <c r="G223" s="2"/>
      <c r="H223" s="2"/>
      <c r="I223" s="3"/>
    </row>
    <row r="224" spans="3:9" ht="13" x14ac:dyDescent="0.15">
      <c r="C224" s="2"/>
      <c r="D224" s="2"/>
      <c r="E224" s="2"/>
      <c r="F224" s="2"/>
      <c r="G224" s="2"/>
      <c r="H224" s="2"/>
      <c r="I224" s="3"/>
    </row>
    <row r="225" spans="3:9" ht="13" x14ac:dyDescent="0.15">
      <c r="C225" s="2"/>
      <c r="D225" s="2"/>
      <c r="E225" s="2"/>
      <c r="F225" s="2"/>
      <c r="G225" s="2"/>
      <c r="H225" s="2"/>
      <c r="I225" s="3"/>
    </row>
    <row r="226" spans="3:9" ht="13" x14ac:dyDescent="0.15">
      <c r="C226" s="2"/>
      <c r="D226" s="2"/>
      <c r="E226" s="2"/>
      <c r="F226" s="2"/>
      <c r="G226" s="2"/>
      <c r="H226" s="2"/>
      <c r="I226" s="3"/>
    </row>
    <row r="227" spans="3:9" ht="13" x14ac:dyDescent="0.15">
      <c r="C227" s="2"/>
      <c r="D227" s="2"/>
      <c r="E227" s="2"/>
      <c r="F227" s="2"/>
      <c r="G227" s="2"/>
      <c r="H227" s="2"/>
      <c r="I227" s="3"/>
    </row>
    <row r="228" spans="3:9" ht="13" x14ac:dyDescent="0.15">
      <c r="C228" s="2"/>
      <c r="D228" s="2"/>
      <c r="E228" s="2"/>
      <c r="F228" s="2"/>
      <c r="G228" s="2"/>
      <c r="H228" s="2"/>
      <c r="I228" s="3"/>
    </row>
    <row r="229" spans="3:9" ht="13" x14ac:dyDescent="0.15">
      <c r="C229" s="2"/>
      <c r="D229" s="2"/>
      <c r="E229" s="2"/>
      <c r="F229" s="2"/>
      <c r="G229" s="2"/>
      <c r="H229" s="2"/>
      <c r="I229" s="3"/>
    </row>
    <row r="230" spans="3:9" ht="13" x14ac:dyDescent="0.15">
      <c r="C230" s="2"/>
      <c r="D230" s="2"/>
      <c r="E230" s="2"/>
      <c r="F230" s="2"/>
      <c r="G230" s="2"/>
      <c r="H230" s="2"/>
      <c r="I230" s="3"/>
    </row>
    <row r="231" spans="3:9" ht="13" x14ac:dyDescent="0.15">
      <c r="C231" s="2"/>
      <c r="D231" s="2"/>
      <c r="E231" s="2"/>
      <c r="F231" s="2"/>
      <c r="G231" s="2"/>
      <c r="H231" s="2"/>
      <c r="I231" s="3"/>
    </row>
    <row r="232" spans="3:9" ht="13" x14ac:dyDescent="0.15">
      <c r="C232" s="2"/>
      <c r="D232" s="2"/>
      <c r="E232" s="2"/>
      <c r="F232" s="2"/>
      <c r="G232" s="2"/>
      <c r="H232" s="2"/>
      <c r="I232" s="3"/>
    </row>
    <row r="233" spans="3:9" ht="13" x14ac:dyDescent="0.15">
      <c r="C233" s="2"/>
      <c r="D233" s="2"/>
      <c r="E233" s="2"/>
      <c r="F233" s="2"/>
      <c r="G233" s="2"/>
      <c r="H233" s="2"/>
      <c r="I233" s="3"/>
    </row>
    <row r="234" spans="3:9" ht="13" x14ac:dyDescent="0.15">
      <c r="C234" s="2"/>
      <c r="D234" s="2"/>
      <c r="E234" s="2"/>
      <c r="F234" s="2"/>
      <c r="G234" s="2"/>
      <c r="H234" s="2"/>
      <c r="I234" s="3"/>
    </row>
    <row r="235" spans="3:9" ht="13" x14ac:dyDescent="0.15">
      <c r="C235" s="2"/>
      <c r="D235" s="2"/>
      <c r="E235" s="2"/>
      <c r="F235" s="2"/>
      <c r="G235" s="2"/>
      <c r="H235" s="2"/>
      <c r="I235" s="3"/>
    </row>
    <row r="236" spans="3:9" ht="13" x14ac:dyDescent="0.15">
      <c r="C236" s="2"/>
      <c r="D236" s="2"/>
      <c r="E236" s="2"/>
      <c r="F236" s="2"/>
      <c r="G236" s="2"/>
      <c r="H236" s="2"/>
      <c r="I236" s="3"/>
    </row>
    <row r="237" spans="3:9" ht="13" x14ac:dyDescent="0.15">
      <c r="C237" s="2"/>
      <c r="D237" s="2"/>
      <c r="E237" s="2"/>
      <c r="F237" s="2"/>
      <c r="G237" s="2"/>
      <c r="H237" s="2"/>
      <c r="I237" s="3"/>
    </row>
    <row r="238" spans="3:9" ht="13" x14ac:dyDescent="0.15">
      <c r="C238" s="2"/>
      <c r="D238" s="2"/>
      <c r="E238" s="2"/>
      <c r="F238" s="2"/>
      <c r="G238" s="2"/>
      <c r="H238" s="2"/>
      <c r="I238" s="3"/>
    </row>
    <row r="239" spans="3:9" ht="13" x14ac:dyDescent="0.15">
      <c r="C239" s="2"/>
      <c r="D239" s="2"/>
      <c r="E239" s="2"/>
      <c r="F239" s="2"/>
      <c r="G239" s="2"/>
      <c r="H239" s="2"/>
      <c r="I239" s="3"/>
    </row>
    <row r="240" spans="3:9" ht="13" x14ac:dyDescent="0.15">
      <c r="C240" s="2"/>
      <c r="D240" s="2"/>
      <c r="E240" s="2"/>
      <c r="F240" s="2"/>
      <c r="G240" s="2"/>
      <c r="H240" s="2"/>
      <c r="I240" s="3"/>
    </row>
    <row r="241" spans="3:9" ht="13" x14ac:dyDescent="0.15">
      <c r="C241" s="2"/>
      <c r="D241" s="2"/>
      <c r="E241" s="2"/>
      <c r="F241" s="2"/>
      <c r="G241" s="2"/>
      <c r="H241" s="2"/>
      <c r="I241" s="3"/>
    </row>
    <row r="242" spans="3:9" ht="13" x14ac:dyDescent="0.15">
      <c r="C242" s="2"/>
      <c r="D242" s="2"/>
      <c r="E242" s="2"/>
      <c r="F242" s="2"/>
      <c r="G242" s="2"/>
      <c r="H242" s="2"/>
      <c r="I242" s="3"/>
    </row>
    <row r="243" spans="3:9" ht="13" x14ac:dyDescent="0.15">
      <c r="C243" s="2"/>
      <c r="D243" s="2"/>
      <c r="E243" s="2"/>
      <c r="F243" s="2"/>
      <c r="G243" s="2"/>
      <c r="H243" s="2"/>
      <c r="I243" s="3"/>
    </row>
    <row r="244" spans="3:9" ht="13" x14ac:dyDescent="0.15">
      <c r="C244" s="2"/>
      <c r="D244" s="2"/>
      <c r="E244" s="2"/>
      <c r="F244" s="2"/>
      <c r="G244" s="2"/>
      <c r="H244" s="2"/>
      <c r="I244" s="3"/>
    </row>
    <row r="245" spans="3:9" ht="13" x14ac:dyDescent="0.15">
      <c r="C245" s="2"/>
      <c r="D245" s="2"/>
      <c r="E245" s="2"/>
      <c r="F245" s="2"/>
      <c r="G245" s="2"/>
      <c r="H245" s="2"/>
      <c r="I245" s="3"/>
    </row>
    <row r="246" spans="3:9" ht="13" x14ac:dyDescent="0.15">
      <c r="C246" s="2"/>
      <c r="D246" s="2"/>
      <c r="E246" s="2"/>
      <c r="F246" s="2"/>
      <c r="G246" s="2"/>
      <c r="H246" s="2"/>
      <c r="I246" s="3"/>
    </row>
    <row r="247" spans="3:9" ht="13" x14ac:dyDescent="0.15">
      <c r="C247" s="2"/>
      <c r="D247" s="2"/>
      <c r="E247" s="2"/>
      <c r="F247" s="2"/>
      <c r="G247" s="2"/>
      <c r="H247" s="2"/>
      <c r="I247" s="3"/>
    </row>
    <row r="248" spans="3:9" ht="13" x14ac:dyDescent="0.15">
      <c r="C248" s="2"/>
      <c r="D248" s="2"/>
      <c r="E248" s="2"/>
      <c r="F248" s="2"/>
      <c r="G248" s="2"/>
      <c r="H248" s="2"/>
      <c r="I248" s="3"/>
    </row>
    <row r="249" spans="3:9" ht="13" x14ac:dyDescent="0.15">
      <c r="C249" s="2"/>
      <c r="D249" s="2"/>
      <c r="E249" s="2"/>
      <c r="F249" s="2"/>
      <c r="G249" s="2"/>
      <c r="H249" s="2"/>
      <c r="I249" s="3"/>
    </row>
    <row r="250" spans="3:9" ht="13" x14ac:dyDescent="0.15">
      <c r="C250" s="2"/>
      <c r="D250" s="2"/>
      <c r="E250" s="2"/>
      <c r="F250" s="2"/>
      <c r="G250" s="2"/>
      <c r="H250" s="2"/>
      <c r="I250" s="3"/>
    </row>
    <row r="251" spans="3:9" ht="13" x14ac:dyDescent="0.15">
      <c r="C251" s="2"/>
      <c r="D251" s="2"/>
      <c r="E251" s="2"/>
      <c r="F251" s="2"/>
      <c r="G251" s="2"/>
      <c r="H251" s="2"/>
      <c r="I251" s="3"/>
    </row>
    <row r="252" spans="3:9" ht="13" x14ac:dyDescent="0.15">
      <c r="C252" s="2"/>
      <c r="D252" s="2"/>
      <c r="E252" s="2"/>
      <c r="F252" s="2"/>
      <c r="G252" s="2"/>
      <c r="H252" s="2"/>
      <c r="I252" s="3"/>
    </row>
    <row r="253" spans="3:9" ht="13" x14ac:dyDescent="0.15">
      <c r="C253" s="2"/>
      <c r="D253" s="2"/>
      <c r="E253" s="2"/>
      <c r="F253" s="2"/>
      <c r="G253" s="2"/>
      <c r="H253" s="2"/>
      <c r="I253" s="3"/>
    </row>
    <row r="254" spans="3:9" ht="13" x14ac:dyDescent="0.15">
      <c r="C254" s="2"/>
      <c r="D254" s="2"/>
      <c r="E254" s="2"/>
      <c r="F254" s="2"/>
      <c r="G254" s="2"/>
      <c r="H254" s="2"/>
      <c r="I254" s="3"/>
    </row>
    <row r="255" spans="3:9" ht="13" x14ac:dyDescent="0.15">
      <c r="C255" s="2"/>
      <c r="D255" s="2"/>
      <c r="E255" s="2"/>
      <c r="F255" s="2"/>
      <c r="G255" s="2"/>
      <c r="H255" s="2"/>
      <c r="I255" s="3"/>
    </row>
    <row r="256" spans="3:9" ht="13" x14ac:dyDescent="0.15">
      <c r="C256" s="2"/>
      <c r="D256" s="2"/>
      <c r="E256" s="2"/>
      <c r="F256" s="2"/>
      <c r="G256" s="2"/>
      <c r="H256" s="2"/>
      <c r="I256" s="3"/>
    </row>
    <row r="257" spans="3:9" ht="13" x14ac:dyDescent="0.15">
      <c r="C257" s="2"/>
      <c r="D257" s="2"/>
      <c r="E257" s="2"/>
      <c r="F257" s="2"/>
      <c r="G257" s="2"/>
      <c r="H257" s="2"/>
      <c r="I257" s="3"/>
    </row>
    <row r="258" spans="3:9" ht="13" x14ac:dyDescent="0.15">
      <c r="C258" s="2"/>
      <c r="D258" s="2"/>
      <c r="E258" s="2"/>
      <c r="F258" s="2"/>
      <c r="G258" s="2"/>
      <c r="H258" s="2"/>
      <c r="I258" s="3"/>
    </row>
    <row r="259" spans="3:9" ht="13" x14ac:dyDescent="0.15">
      <c r="C259" s="2"/>
      <c r="D259" s="2"/>
      <c r="E259" s="2"/>
      <c r="F259" s="2"/>
      <c r="G259" s="2"/>
      <c r="H259" s="2"/>
      <c r="I259" s="3"/>
    </row>
    <row r="260" spans="3:9" ht="13" x14ac:dyDescent="0.15">
      <c r="C260" s="2"/>
      <c r="D260" s="2"/>
      <c r="E260" s="2"/>
      <c r="F260" s="2"/>
      <c r="G260" s="2"/>
      <c r="H260" s="2"/>
      <c r="I260" s="3"/>
    </row>
    <row r="261" spans="3:9" ht="13" x14ac:dyDescent="0.15">
      <c r="C261" s="2"/>
      <c r="D261" s="2"/>
      <c r="E261" s="2"/>
      <c r="F261" s="2"/>
      <c r="G261" s="2"/>
      <c r="H261" s="2"/>
      <c r="I261" s="3"/>
    </row>
    <row r="262" spans="3:9" ht="13" x14ac:dyDescent="0.15">
      <c r="C262" s="2"/>
      <c r="D262" s="2"/>
      <c r="E262" s="2"/>
      <c r="F262" s="2"/>
      <c r="G262" s="2"/>
      <c r="H262" s="2"/>
      <c r="I262" s="3"/>
    </row>
    <row r="263" spans="3:9" ht="13" x14ac:dyDescent="0.15">
      <c r="C263" s="2"/>
      <c r="D263" s="2"/>
      <c r="E263" s="2"/>
      <c r="F263" s="2"/>
      <c r="G263" s="2"/>
      <c r="H263" s="2"/>
      <c r="I263" s="3"/>
    </row>
    <row r="264" spans="3:9" ht="13" x14ac:dyDescent="0.15">
      <c r="C264" s="2"/>
      <c r="D264" s="2"/>
      <c r="E264" s="2"/>
      <c r="F264" s="2"/>
      <c r="G264" s="2"/>
      <c r="H264" s="2"/>
      <c r="I264" s="3"/>
    </row>
    <row r="265" spans="3:9" ht="13" x14ac:dyDescent="0.15">
      <c r="C265" s="2"/>
      <c r="D265" s="2"/>
      <c r="E265" s="2"/>
      <c r="F265" s="2"/>
      <c r="G265" s="2"/>
      <c r="H265" s="2"/>
      <c r="I265" s="3"/>
    </row>
    <row r="266" spans="3:9" ht="13" x14ac:dyDescent="0.15">
      <c r="C266" s="2"/>
      <c r="D266" s="2"/>
      <c r="E266" s="2"/>
      <c r="F266" s="2"/>
      <c r="G266" s="2"/>
      <c r="H266" s="2"/>
      <c r="I266" s="3"/>
    </row>
    <row r="267" spans="3:9" ht="13" x14ac:dyDescent="0.15">
      <c r="C267" s="2"/>
      <c r="D267" s="2"/>
      <c r="E267" s="2"/>
      <c r="F267" s="2"/>
      <c r="G267" s="2"/>
      <c r="H267" s="2"/>
      <c r="I267" s="3"/>
    </row>
    <row r="268" spans="3:9" ht="13" x14ac:dyDescent="0.15">
      <c r="C268" s="2"/>
      <c r="D268" s="2"/>
      <c r="E268" s="2"/>
      <c r="F268" s="2"/>
      <c r="G268" s="2"/>
      <c r="H268" s="2"/>
      <c r="I268" s="3"/>
    </row>
    <row r="269" spans="3:9" ht="13" x14ac:dyDescent="0.15">
      <c r="C269" s="2"/>
      <c r="D269" s="2"/>
      <c r="E269" s="2"/>
      <c r="F269" s="2"/>
      <c r="G269" s="2"/>
      <c r="H269" s="2"/>
      <c r="I269" s="3"/>
    </row>
    <row r="270" spans="3:9" ht="13" x14ac:dyDescent="0.15">
      <c r="C270" s="2"/>
      <c r="D270" s="2"/>
      <c r="E270" s="2"/>
      <c r="F270" s="2"/>
      <c r="G270" s="2"/>
      <c r="H270" s="2"/>
      <c r="I270" s="3"/>
    </row>
    <row r="271" spans="3:9" ht="13" x14ac:dyDescent="0.15">
      <c r="C271" s="2"/>
      <c r="D271" s="2"/>
      <c r="E271" s="2"/>
      <c r="F271" s="2"/>
      <c r="G271" s="2"/>
      <c r="H271" s="2"/>
      <c r="I271" s="3"/>
    </row>
    <row r="272" spans="3:9" ht="13" x14ac:dyDescent="0.15">
      <c r="C272" s="2"/>
      <c r="D272" s="2"/>
      <c r="E272" s="2"/>
      <c r="F272" s="2"/>
      <c r="G272" s="2"/>
      <c r="H272" s="2"/>
      <c r="I272" s="3"/>
    </row>
    <row r="273" spans="3:9" ht="13" x14ac:dyDescent="0.15">
      <c r="C273" s="2"/>
      <c r="D273" s="2"/>
      <c r="E273" s="2"/>
      <c r="F273" s="2"/>
      <c r="G273" s="2"/>
      <c r="H273" s="2"/>
      <c r="I273" s="3"/>
    </row>
    <row r="274" spans="3:9" ht="13" x14ac:dyDescent="0.15">
      <c r="C274" s="2"/>
      <c r="D274" s="2"/>
      <c r="E274" s="2"/>
      <c r="F274" s="2"/>
      <c r="G274" s="2"/>
      <c r="H274" s="2"/>
      <c r="I274" s="3"/>
    </row>
    <row r="275" spans="3:9" ht="13" x14ac:dyDescent="0.15">
      <c r="C275" s="2"/>
      <c r="D275" s="2"/>
      <c r="E275" s="2"/>
      <c r="F275" s="2"/>
      <c r="G275" s="2"/>
      <c r="H275" s="2"/>
      <c r="I275" s="3"/>
    </row>
    <row r="276" spans="3:9" ht="13" x14ac:dyDescent="0.15">
      <c r="C276" s="2"/>
      <c r="D276" s="2"/>
      <c r="E276" s="2"/>
      <c r="F276" s="2"/>
      <c r="G276" s="2"/>
      <c r="H276" s="2"/>
      <c r="I276" s="3"/>
    </row>
    <row r="277" spans="3:9" ht="13" x14ac:dyDescent="0.15">
      <c r="C277" s="2"/>
      <c r="D277" s="2"/>
      <c r="E277" s="2"/>
      <c r="F277" s="2"/>
      <c r="G277" s="2"/>
      <c r="H277" s="2"/>
      <c r="I277" s="3"/>
    </row>
    <row r="278" spans="3:9" ht="13" x14ac:dyDescent="0.15">
      <c r="C278" s="2"/>
      <c r="D278" s="2"/>
      <c r="E278" s="2"/>
      <c r="F278" s="2"/>
      <c r="G278" s="2"/>
      <c r="H278" s="2"/>
      <c r="I278" s="3"/>
    </row>
    <row r="279" spans="3:9" ht="13" x14ac:dyDescent="0.15">
      <c r="C279" s="2"/>
      <c r="D279" s="2"/>
      <c r="E279" s="2"/>
      <c r="F279" s="2"/>
      <c r="G279" s="2"/>
      <c r="H279" s="2"/>
      <c r="I279" s="3"/>
    </row>
    <row r="280" spans="3:9" ht="13" x14ac:dyDescent="0.15">
      <c r="C280" s="2"/>
      <c r="D280" s="2"/>
      <c r="E280" s="2"/>
      <c r="F280" s="2"/>
      <c r="G280" s="2"/>
      <c r="H280" s="2"/>
      <c r="I280" s="3"/>
    </row>
    <row r="281" spans="3:9" ht="13" x14ac:dyDescent="0.15">
      <c r="C281" s="2"/>
      <c r="D281" s="2"/>
      <c r="E281" s="2"/>
      <c r="F281" s="2"/>
      <c r="G281" s="2"/>
      <c r="H281" s="2"/>
      <c r="I281" s="3"/>
    </row>
    <row r="282" spans="3:9" ht="13" x14ac:dyDescent="0.15">
      <c r="C282" s="2"/>
      <c r="D282" s="2"/>
      <c r="E282" s="2"/>
      <c r="F282" s="2"/>
      <c r="G282" s="2"/>
      <c r="H282" s="2"/>
      <c r="I282" s="3"/>
    </row>
    <row r="283" spans="3:9" ht="13" x14ac:dyDescent="0.15">
      <c r="C283" s="2"/>
      <c r="D283" s="2"/>
      <c r="E283" s="2"/>
      <c r="F283" s="2"/>
      <c r="G283" s="2"/>
      <c r="H283" s="2"/>
      <c r="I283" s="3"/>
    </row>
    <row r="284" spans="3:9" ht="13" x14ac:dyDescent="0.15">
      <c r="C284" s="2"/>
      <c r="D284" s="2"/>
      <c r="E284" s="2"/>
      <c r="F284" s="2"/>
      <c r="G284" s="2"/>
      <c r="H284" s="2"/>
      <c r="I284" s="3"/>
    </row>
    <row r="285" spans="3:9" ht="13" x14ac:dyDescent="0.15">
      <c r="C285" s="2"/>
      <c r="D285" s="2"/>
      <c r="E285" s="2"/>
      <c r="F285" s="2"/>
      <c r="G285" s="2"/>
      <c r="H285" s="2"/>
      <c r="I285" s="3"/>
    </row>
    <row r="286" spans="3:9" ht="13" x14ac:dyDescent="0.15">
      <c r="C286" s="2"/>
      <c r="D286" s="2"/>
      <c r="E286" s="2"/>
      <c r="F286" s="2"/>
      <c r="G286" s="2"/>
      <c r="H286" s="2"/>
      <c r="I286" s="3"/>
    </row>
    <row r="287" spans="3:9" ht="13" x14ac:dyDescent="0.15">
      <c r="C287" s="2"/>
      <c r="D287" s="2"/>
      <c r="E287" s="2"/>
      <c r="F287" s="2"/>
      <c r="G287" s="2"/>
      <c r="H287" s="2"/>
      <c r="I287" s="3"/>
    </row>
    <row r="288" spans="3:9" ht="13" x14ac:dyDescent="0.15">
      <c r="C288" s="2"/>
      <c r="D288" s="2"/>
      <c r="E288" s="2"/>
      <c r="F288" s="2"/>
      <c r="G288" s="2"/>
      <c r="H288" s="2"/>
      <c r="I288" s="3"/>
    </row>
    <row r="289" spans="3:9" ht="13" x14ac:dyDescent="0.15">
      <c r="C289" s="2"/>
      <c r="D289" s="2"/>
      <c r="E289" s="2"/>
      <c r="F289" s="2"/>
      <c r="G289" s="2"/>
      <c r="H289" s="2"/>
      <c r="I289" s="3"/>
    </row>
    <row r="290" spans="3:9" ht="13" x14ac:dyDescent="0.15">
      <c r="C290" s="2"/>
      <c r="D290" s="2"/>
      <c r="E290" s="2"/>
      <c r="F290" s="2"/>
      <c r="G290" s="2"/>
      <c r="H290" s="2"/>
      <c r="I290" s="3"/>
    </row>
    <row r="291" spans="3:9" ht="13" x14ac:dyDescent="0.15">
      <c r="C291" s="2"/>
      <c r="D291" s="2"/>
      <c r="E291" s="2"/>
      <c r="F291" s="2"/>
      <c r="G291" s="2"/>
      <c r="H291" s="2"/>
      <c r="I291" s="3"/>
    </row>
    <row r="292" spans="3:9" ht="13" x14ac:dyDescent="0.15">
      <c r="C292" s="2"/>
      <c r="D292" s="2"/>
      <c r="E292" s="2"/>
      <c r="F292" s="2"/>
      <c r="G292" s="2"/>
      <c r="H292" s="2"/>
      <c r="I292" s="3"/>
    </row>
    <row r="293" spans="3:9" ht="13" x14ac:dyDescent="0.15">
      <c r="C293" s="2"/>
      <c r="D293" s="2"/>
      <c r="E293" s="2"/>
      <c r="F293" s="2"/>
      <c r="G293" s="2"/>
      <c r="H293" s="2"/>
      <c r="I293" s="3"/>
    </row>
    <row r="294" spans="3:9" ht="13" x14ac:dyDescent="0.15">
      <c r="C294" s="2"/>
      <c r="D294" s="2"/>
      <c r="E294" s="2"/>
      <c r="F294" s="2"/>
      <c r="G294" s="2"/>
      <c r="H294" s="2"/>
      <c r="I294" s="3"/>
    </row>
    <row r="295" spans="3:9" ht="13" x14ac:dyDescent="0.15">
      <c r="C295" s="2"/>
      <c r="D295" s="2"/>
      <c r="E295" s="2"/>
      <c r="F295" s="2"/>
      <c r="G295" s="2"/>
      <c r="H295" s="2"/>
      <c r="I295" s="3"/>
    </row>
    <row r="296" spans="3:9" ht="13" x14ac:dyDescent="0.15">
      <c r="C296" s="2"/>
      <c r="D296" s="2"/>
      <c r="E296" s="2"/>
      <c r="F296" s="2"/>
      <c r="G296" s="2"/>
      <c r="H296" s="2"/>
      <c r="I296" s="3"/>
    </row>
    <row r="297" spans="3:9" ht="13" x14ac:dyDescent="0.15">
      <c r="C297" s="2"/>
      <c r="D297" s="2"/>
      <c r="E297" s="2"/>
      <c r="F297" s="2"/>
      <c r="G297" s="2"/>
      <c r="H297" s="2"/>
      <c r="I297" s="3"/>
    </row>
    <row r="298" spans="3:9" ht="13" x14ac:dyDescent="0.15">
      <c r="C298" s="2"/>
      <c r="D298" s="2"/>
      <c r="E298" s="2"/>
      <c r="F298" s="2"/>
      <c r="G298" s="2"/>
      <c r="H298" s="2"/>
      <c r="I298" s="3"/>
    </row>
    <row r="299" spans="3:9" ht="13" x14ac:dyDescent="0.15">
      <c r="C299" s="2"/>
      <c r="D299" s="2"/>
      <c r="E299" s="2"/>
      <c r="F299" s="2"/>
      <c r="G299" s="2"/>
      <c r="H299" s="2"/>
      <c r="I299" s="3"/>
    </row>
    <row r="300" spans="3:9" ht="13" x14ac:dyDescent="0.15">
      <c r="C300" s="2"/>
      <c r="D300" s="2"/>
      <c r="E300" s="2"/>
      <c r="F300" s="2"/>
      <c r="G300" s="2"/>
      <c r="H300" s="2"/>
      <c r="I300" s="3"/>
    </row>
    <row r="301" spans="3:9" ht="13" x14ac:dyDescent="0.15">
      <c r="C301" s="2"/>
      <c r="D301" s="2"/>
      <c r="E301" s="2"/>
      <c r="F301" s="2"/>
      <c r="G301" s="2"/>
      <c r="H301" s="2"/>
      <c r="I301" s="3"/>
    </row>
    <row r="302" spans="3:9" ht="13" x14ac:dyDescent="0.15">
      <c r="C302" s="2"/>
      <c r="D302" s="2"/>
      <c r="E302" s="2"/>
      <c r="F302" s="2"/>
      <c r="G302" s="2"/>
      <c r="H302" s="2"/>
      <c r="I302" s="3"/>
    </row>
    <row r="303" spans="3:9" ht="13" x14ac:dyDescent="0.15">
      <c r="C303" s="2"/>
      <c r="D303" s="2"/>
      <c r="E303" s="2"/>
      <c r="F303" s="2"/>
      <c r="G303" s="2"/>
      <c r="H303" s="2"/>
      <c r="I303" s="3"/>
    </row>
    <row r="304" spans="3:9" ht="13" x14ac:dyDescent="0.15">
      <c r="C304" s="2"/>
      <c r="D304" s="2"/>
      <c r="E304" s="2"/>
      <c r="F304" s="2"/>
      <c r="G304" s="2"/>
      <c r="H304" s="2"/>
      <c r="I304" s="3"/>
    </row>
    <row r="305" spans="3:9" ht="13" x14ac:dyDescent="0.15">
      <c r="C305" s="2"/>
      <c r="D305" s="2"/>
      <c r="E305" s="2"/>
      <c r="F305" s="2"/>
      <c r="G305" s="2"/>
      <c r="H305" s="2"/>
      <c r="I305" s="3"/>
    </row>
    <row r="306" spans="3:9" ht="13" x14ac:dyDescent="0.15">
      <c r="C306" s="2"/>
      <c r="D306" s="2"/>
      <c r="E306" s="2"/>
      <c r="F306" s="2"/>
      <c r="G306" s="2"/>
      <c r="H306" s="2"/>
      <c r="I306" s="3"/>
    </row>
    <row r="307" spans="3:9" ht="13" x14ac:dyDescent="0.15">
      <c r="C307" s="2"/>
      <c r="D307" s="2"/>
      <c r="E307" s="2"/>
      <c r="F307" s="2"/>
      <c r="G307" s="2"/>
      <c r="H307" s="2"/>
      <c r="I307" s="3"/>
    </row>
    <row r="308" spans="3:9" ht="13" x14ac:dyDescent="0.15">
      <c r="C308" s="2"/>
      <c r="D308" s="2"/>
      <c r="E308" s="2"/>
      <c r="F308" s="2"/>
      <c r="G308" s="2"/>
      <c r="H308" s="2"/>
      <c r="I308" s="3"/>
    </row>
    <row r="309" spans="3:9" ht="13" x14ac:dyDescent="0.15">
      <c r="C309" s="2"/>
      <c r="D309" s="2"/>
      <c r="E309" s="2"/>
      <c r="F309" s="2"/>
      <c r="G309" s="2"/>
      <c r="H309" s="2"/>
      <c r="I309" s="3"/>
    </row>
    <row r="310" spans="3:9" ht="13" x14ac:dyDescent="0.15">
      <c r="C310" s="2"/>
      <c r="D310" s="2"/>
      <c r="E310" s="2"/>
      <c r="F310" s="2"/>
      <c r="G310" s="2"/>
      <c r="H310" s="2"/>
      <c r="I310" s="3"/>
    </row>
    <row r="311" spans="3:9" ht="13" x14ac:dyDescent="0.15">
      <c r="C311" s="2"/>
      <c r="D311" s="2"/>
      <c r="E311" s="2"/>
      <c r="F311" s="2"/>
      <c r="G311" s="2"/>
      <c r="H311" s="2"/>
      <c r="I311" s="3"/>
    </row>
    <row r="312" spans="3:9" ht="13" x14ac:dyDescent="0.15">
      <c r="C312" s="2"/>
      <c r="D312" s="2"/>
      <c r="E312" s="2"/>
      <c r="F312" s="2"/>
      <c r="G312" s="2"/>
      <c r="H312" s="2"/>
      <c r="I312" s="3"/>
    </row>
    <row r="313" spans="3:9" ht="13" x14ac:dyDescent="0.15">
      <c r="C313" s="2"/>
      <c r="D313" s="2"/>
      <c r="E313" s="2"/>
      <c r="F313" s="2"/>
      <c r="G313" s="2"/>
      <c r="H313" s="2"/>
      <c r="I313" s="3"/>
    </row>
    <row r="314" spans="3:9" ht="13" x14ac:dyDescent="0.15">
      <c r="C314" s="2"/>
      <c r="D314" s="2"/>
      <c r="E314" s="2"/>
      <c r="F314" s="2"/>
      <c r="G314" s="2"/>
      <c r="H314" s="2"/>
      <c r="I314" s="3"/>
    </row>
    <row r="315" spans="3:9" ht="13" x14ac:dyDescent="0.15">
      <c r="C315" s="2"/>
      <c r="D315" s="2"/>
      <c r="E315" s="2"/>
      <c r="F315" s="2"/>
      <c r="G315" s="2"/>
      <c r="H315" s="2"/>
      <c r="I315" s="3"/>
    </row>
    <row r="316" spans="3:9" ht="13" x14ac:dyDescent="0.15">
      <c r="C316" s="2"/>
      <c r="D316" s="2"/>
      <c r="E316" s="2"/>
      <c r="F316" s="2"/>
      <c r="G316" s="2"/>
      <c r="H316" s="2"/>
      <c r="I316" s="3"/>
    </row>
    <row r="317" spans="3:9" ht="13" x14ac:dyDescent="0.15">
      <c r="C317" s="2"/>
      <c r="D317" s="2"/>
      <c r="E317" s="2"/>
      <c r="F317" s="2"/>
      <c r="G317" s="2"/>
      <c r="H317" s="2"/>
      <c r="I317" s="3"/>
    </row>
    <row r="318" spans="3:9" ht="13" x14ac:dyDescent="0.15">
      <c r="C318" s="2"/>
      <c r="D318" s="2"/>
      <c r="E318" s="2"/>
      <c r="F318" s="2"/>
      <c r="G318" s="2"/>
      <c r="H318" s="2"/>
      <c r="I318" s="3"/>
    </row>
    <row r="319" spans="3:9" ht="13" x14ac:dyDescent="0.15">
      <c r="C319" s="2"/>
      <c r="D319" s="2"/>
      <c r="E319" s="2"/>
      <c r="F319" s="2"/>
      <c r="G319" s="2"/>
      <c r="H319" s="2"/>
      <c r="I319" s="3"/>
    </row>
    <row r="320" spans="3:9" ht="13" x14ac:dyDescent="0.15">
      <c r="C320" s="2"/>
      <c r="D320" s="2"/>
      <c r="E320" s="2"/>
      <c r="F320" s="2"/>
      <c r="G320" s="2"/>
      <c r="H320" s="2"/>
      <c r="I320" s="3"/>
    </row>
    <row r="321" spans="3:9" ht="13" x14ac:dyDescent="0.15">
      <c r="C321" s="2"/>
      <c r="D321" s="2"/>
      <c r="E321" s="2"/>
      <c r="F321" s="2"/>
      <c r="G321" s="2"/>
      <c r="H321" s="2"/>
      <c r="I321" s="3"/>
    </row>
    <row r="322" spans="3:9" ht="13" x14ac:dyDescent="0.15">
      <c r="C322" s="2"/>
      <c r="D322" s="2"/>
      <c r="E322" s="2"/>
      <c r="F322" s="2"/>
      <c r="G322" s="2"/>
      <c r="H322" s="2"/>
      <c r="I322" s="3"/>
    </row>
    <row r="323" spans="3:9" ht="13" x14ac:dyDescent="0.15">
      <c r="C323" s="2"/>
      <c r="D323" s="2"/>
      <c r="E323" s="2"/>
      <c r="F323" s="2"/>
      <c r="G323" s="2"/>
      <c r="H323" s="2"/>
      <c r="I323" s="3"/>
    </row>
    <row r="324" spans="3:9" ht="13" x14ac:dyDescent="0.15">
      <c r="C324" s="2"/>
      <c r="D324" s="2"/>
      <c r="E324" s="2"/>
      <c r="F324" s="2"/>
      <c r="G324" s="2"/>
      <c r="H324" s="2"/>
      <c r="I324" s="3"/>
    </row>
    <row r="325" spans="3:9" ht="13" x14ac:dyDescent="0.15">
      <c r="C325" s="2"/>
      <c r="D325" s="2"/>
      <c r="E325" s="2"/>
      <c r="F325" s="2"/>
      <c r="G325" s="2"/>
      <c r="H325" s="2"/>
      <c r="I325" s="3"/>
    </row>
    <row r="326" spans="3:9" ht="13" x14ac:dyDescent="0.15">
      <c r="C326" s="2"/>
      <c r="D326" s="2"/>
      <c r="E326" s="2"/>
      <c r="F326" s="2"/>
      <c r="G326" s="2"/>
      <c r="H326" s="2"/>
      <c r="I326" s="3"/>
    </row>
    <row r="327" spans="3:9" ht="13" x14ac:dyDescent="0.15">
      <c r="C327" s="2"/>
      <c r="D327" s="2"/>
      <c r="E327" s="2"/>
      <c r="F327" s="2"/>
      <c r="G327" s="2"/>
      <c r="H327" s="2"/>
      <c r="I327" s="3"/>
    </row>
    <row r="328" spans="3:9" ht="13" x14ac:dyDescent="0.15">
      <c r="C328" s="2"/>
      <c r="D328" s="2"/>
      <c r="E328" s="2"/>
      <c r="F328" s="2"/>
      <c r="G328" s="2"/>
      <c r="H328" s="2"/>
      <c r="I328" s="3"/>
    </row>
    <row r="329" spans="3:9" ht="13" x14ac:dyDescent="0.15">
      <c r="C329" s="2"/>
      <c r="D329" s="2"/>
      <c r="E329" s="2"/>
      <c r="F329" s="2"/>
      <c r="G329" s="2"/>
      <c r="H329" s="2"/>
      <c r="I329" s="3"/>
    </row>
    <row r="330" spans="3:9" ht="13" x14ac:dyDescent="0.15">
      <c r="C330" s="2"/>
      <c r="D330" s="2"/>
      <c r="E330" s="2"/>
      <c r="F330" s="2"/>
      <c r="G330" s="2"/>
      <c r="H330" s="2"/>
      <c r="I330" s="3"/>
    </row>
    <row r="331" spans="3:9" ht="13" x14ac:dyDescent="0.15">
      <c r="C331" s="2"/>
      <c r="D331" s="2"/>
      <c r="E331" s="2"/>
      <c r="F331" s="2"/>
      <c r="G331" s="2"/>
      <c r="H331" s="2"/>
      <c r="I331" s="3"/>
    </row>
    <row r="332" spans="3:9" ht="13" x14ac:dyDescent="0.15">
      <c r="C332" s="2"/>
      <c r="D332" s="2"/>
      <c r="E332" s="2"/>
      <c r="F332" s="2"/>
      <c r="G332" s="2"/>
      <c r="H332" s="2"/>
      <c r="I332" s="3"/>
    </row>
    <row r="333" spans="3:9" ht="13" x14ac:dyDescent="0.15">
      <c r="C333" s="2"/>
      <c r="D333" s="2"/>
      <c r="E333" s="2"/>
      <c r="F333" s="2"/>
      <c r="G333" s="2"/>
      <c r="H333" s="2"/>
      <c r="I333" s="3"/>
    </row>
    <row r="334" spans="3:9" ht="13" x14ac:dyDescent="0.15">
      <c r="C334" s="2"/>
      <c r="D334" s="2"/>
      <c r="E334" s="2"/>
      <c r="F334" s="2"/>
      <c r="G334" s="2"/>
      <c r="H334" s="2"/>
      <c r="I334" s="3"/>
    </row>
    <row r="335" spans="3:9" ht="13" x14ac:dyDescent="0.15">
      <c r="C335" s="2"/>
      <c r="D335" s="2"/>
      <c r="E335" s="2"/>
      <c r="F335" s="2"/>
      <c r="G335" s="2"/>
      <c r="H335" s="2"/>
      <c r="I335" s="3"/>
    </row>
    <row r="336" spans="3:9" ht="13" x14ac:dyDescent="0.15">
      <c r="C336" s="2"/>
      <c r="D336" s="2"/>
      <c r="E336" s="2"/>
      <c r="F336" s="2"/>
      <c r="G336" s="2"/>
      <c r="H336" s="2"/>
      <c r="I336" s="3"/>
    </row>
    <row r="337" spans="3:9" ht="13" x14ac:dyDescent="0.15">
      <c r="C337" s="2"/>
      <c r="D337" s="2"/>
      <c r="E337" s="2"/>
      <c r="F337" s="2"/>
      <c r="G337" s="2"/>
      <c r="H337" s="2"/>
      <c r="I337" s="3"/>
    </row>
    <row r="338" spans="3:9" ht="13" x14ac:dyDescent="0.15">
      <c r="C338" s="2"/>
      <c r="D338" s="2"/>
      <c r="E338" s="2"/>
      <c r="F338" s="2"/>
      <c r="G338" s="2"/>
      <c r="H338" s="2"/>
      <c r="I338" s="3"/>
    </row>
    <row r="339" spans="3:9" ht="13" x14ac:dyDescent="0.15">
      <c r="C339" s="2"/>
      <c r="D339" s="2"/>
      <c r="E339" s="2"/>
      <c r="F339" s="2"/>
      <c r="G339" s="2"/>
      <c r="H339" s="2"/>
      <c r="I339" s="3"/>
    </row>
    <row r="340" spans="3:9" ht="13" x14ac:dyDescent="0.15">
      <c r="C340" s="2"/>
      <c r="D340" s="2"/>
      <c r="E340" s="2"/>
      <c r="F340" s="2"/>
      <c r="G340" s="2"/>
      <c r="H340" s="2"/>
      <c r="I340" s="3"/>
    </row>
    <row r="341" spans="3:9" ht="13" x14ac:dyDescent="0.15">
      <c r="C341" s="2"/>
      <c r="D341" s="2"/>
      <c r="E341" s="2"/>
      <c r="F341" s="2"/>
      <c r="G341" s="2"/>
      <c r="H341" s="2"/>
      <c r="I341" s="3"/>
    </row>
    <row r="342" spans="3:9" ht="13" x14ac:dyDescent="0.15">
      <c r="C342" s="2"/>
      <c r="D342" s="2"/>
      <c r="E342" s="2"/>
      <c r="F342" s="2"/>
      <c r="G342" s="2"/>
      <c r="H342" s="2"/>
      <c r="I342" s="3"/>
    </row>
    <row r="343" spans="3:9" ht="13" x14ac:dyDescent="0.15">
      <c r="C343" s="2"/>
      <c r="D343" s="2"/>
      <c r="E343" s="2"/>
      <c r="F343" s="2"/>
      <c r="G343" s="2"/>
      <c r="H343" s="2"/>
      <c r="I343" s="3"/>
    </row>
    <row r="344" spans="3:9" ht="13" x14ac:dyDescent="0.15">
      <c r="C344" s="2"/>
      <c r="D344" s="2"/>
      <c r="E344" s="2"/>
      <c r="F344" s="2"/>
      <c r="G344" s="2"/>
      <c r="H344" s="2"/>
      <c r="I344" s="3"/>
    </row>
    <row r="345" spans="3:9" ht="13" x14ac:dyDescent="0.15">
      <c r="C345" s="2"/>
      <c r="D345" s="2"/>
      <c r="E345" s="2"/>
      <c r="F345" s="2"/>
      <c r="G345" s="2"/>
      <c r="H345" s="2"/>
      <c r="I345" s="3"/>
    </row>
    <row r="346" spans="3:9" ht="13" x14ac:dyDescent="0.15">
      <c r="C346" s="2"/>
      <c r="D346" s="2"/>
      <c r="E346" s="2"/>
      <c r="F346" s="2"/>
      <c r="G346" s="2"/>
      <c r="H346" s="2"/>
      <c r="I346" s="3"/>
    </row>
    <row r="347" spans="3:9" ht="13" x14ac:dyDescent="0.15">
      <c r="C347" s="2"/>
      <c r="D347" s="2"/>
      <c r="E347" s="2"/>
      <c r="F347" s="2"/>
      <c r="G347" s="2"/>
      <c r="H347" s="2"/>
      <c r="I347" s="3"/>
    </row>
    <row r="348" spans="3:9" ht="13" x14ac:dyDescent="0.15">
      <c r="C348" s="2"/>
      <c r="D348" s="2"/>
      <c r="E348" s="2"/>
      <c r="F348" s="2"/>
      <c r="G348" s="2"/>
      <c r="H348" s="2"/>
      <c r="I348" s="3"/>
    </row>
    <row r="349" spans="3:9" ht="13" x14ac:dyDescent="0.15">
      <c r="C349" s="2"/>
      <c r="D349" s="2"/>
      <c r="E349" s="2"/>
      <c r="F349" s="2"/>
      <c r="G349" s="2"/>
      <c r="H349" s="2"/>
      <c r="I349" s="3"/>
    </row>
    <row r="350" spans="3:9" ht="13" x14ac:dyDescent="0.15">
      <c r="C350" s="2"/>
      <c r="D350" s="2"/>
      <c r="E350" s="2"/>
      <c r="F350" s="2"/>
      <c r="G350" s="2"/>
      <c r="H350" s="2"/>
      <c r="I350" s="3"/>
    </row>
    <row r="351" spans="3:9" ht="13" x14ac:dyDescent="0.15">
      <c r="C351" s="2"/>
      <c r="D351" s="2"/>
      <c r="E351" s="2"/>
      <c r="F351" s="2"/>
      <c r="G351" s="2"/>
      <c r="H351" s="2"/>
      <c r="I351" s="3"/>
    </row>
    <row r="352" spans="3:9" ht="13" x14ac:dyDescent="0.15">
      <c r="C352" s="2"/>
      <c r="D352" s="2"/>
      <c r="E352" s="2"/>
      <c r="F352" s="2"/>
      <c r="G352" s="2"/>
      <c r="H352" s="2"/>
      <c r="I352" s="3"/>
    </row>
    <row r="353" spans="3:9" ht="13" x14ac:dyDescent="0.15">
      <c r="C353" s="2"/>
      <c r="D353" s="2"/>
      <c r="E353" s="2"/>
      <c r="F353" s="2"/>
      <c r="G353" s="2"/>
      <c r="H353" s="2"/>
      <c r="I353" s="3"/>
    </row>
    <row r="354" spans="3:9" ht="13" x14ac:dyDescent="0.15">
      <c r="C354" s="2"/>
      <c r="D354" s="2"/>
      <c r="E354" s="2"/>
      <c r="F354" s="2"/>
      <c r="G354" s="2"/>
      <c r="H354" s="2"/>
      <c r="I354" s="3"/>
    </row>
    <row r="355" spans="3:9" ht="13" x14ac:dyDescent="0.15">
      <c r="C355" s="2"/>
      <c r="D355" s="2"/>
      <c r="E355" s="2"/>
      <c r="F355" s="2"/>
      <c r="G355" s="2"/>
      <c r="H355" s="2"/>
      <c r="I355" s="3"/>
    </row>
    <row r="356" spans="3:9" ht="13" x14ac:dyDescent="0.15">
      <c r="C356" s="2"/>
      <c r="D356" s="2"/>
      <c r="E356" s="2"/>
      <c r="F356" s="2"/>
      <c r="G356" s="2"/>
      <c r="H356" s="2"/>
      <c r="I356" s="3"/>
    </row>
    <row r="357" spans="3:9" ht="13" x14ac:dyDescent="0.15">
      <c r="C357" s="2"/>
      <c r="D357" s="2"/>
      <c r="E357" s="2"/>
      <c r="F357" s="2"/>
      <c r="G357" s="2"/>
      <c r="H357" s="2"/>
      <c r="I357" s="3"/>
    </row>
    <row r="358" spans="3:9" ht="13" x14ac:dyDescent="0.15">
      <c r="C358" s="2"/>
      <c r="D358" s="2"/>
      <c r="E358" s="2"/>
      <c r="F358" s="2"/>
      <c r="G358" s="2"/>
      <c r="H358" s="2"/>
      <c r="I358" s="3"/>
    </row>
    <row r="359" spans="3:9" ht="13" x14ac:dyDescent="0.15">
      <c r="C359" s="2"/>
      <c r="D359" s="2"/>
      <c r="E359" s="2"/>
      <c r="F359" s="2"/>
      <c r="G359" s="2"/>
      <c r="H359" s="2"/>
      <c r="I359" s="3"/>
    </row>
    <row r="360" spans="3:9" ht="13" x14ac:dyDescent="0.15">
      <c r="C360" s="2"/>
      <c r="D360" s="2"/>
      <c r="E360" s="2"/>
      <c r="F360" s="2"/>
      <c r="G360" s="2"/>
      <c r="H360" s="2"/>
      <c r="I360" s="3"/>
    </row>
    <row r="361" spans="3:9" ht="13" x14ac:dyDescent="0.15">
      <c r="C361" s="2"/>
      <c r="D361" s="2"/>
      <c r="E361" s="2"/>
      <c r="F361" s="2"/>
      <c r="G361" s="2"/>
      <c r="H361" s="2"/>
      <c r="I361" s="3"/>
    </row>
    <row r="362" spans="3:9" ht="13" x14ac:dyDescent="0.15">
      <c r="C362" s="2"/>
      <c r="D362" s="2"/>
      <c r="E362" s="2"/>
      <c r="F362" s="2"/>
      <c r="G362" s="2"/>
      <c r="H362" s="2"/>
      <c r="I362" s="3"/>
    </row>
    <row r="363" spans="3:9" ht="13" x14ac:dyDescent="0.15">
      <c r="C363" s="2"/>
      <c r="D363" s="2"/>
      <c r="E363" s="2"/>
      <c r="F363" s="2"/>
      <c r="G363" s="2"/>
      <c r="H363" s="2"/>
      <c r="I363" s="3"/>
    </row>
    <row r="364" spans="3:9" ht="13" x14ac:dyDescent="0.15">
      <c r="C364" s="2"/>
      <c r="D364" s="2"/>
      <c r="E364" s="2"/>
      <c r="F364" s="2"/>
      <c r="G364" s="2"/>
      <c r="H364" s="2"/>
      <c r="I364" s="3"/>
    </row>
    <row r="365" spans="3:9" ht="13" x14ac:dyDescent="0.15">
      <c r="C365" s="2"/>
      <c r="D365" s="2"/>
      <c r="E365" s="2"/>
      <c r="F365" s="2"/>
      <c r="G365" s="2"/>
      <c r="H365" s="2"/>
      <c r="I365" s="3"/>
    </row>
    <row r="366" spans="3:9" ht="13" x14ac:dyDescent="0.15">
      <c r="C366" s="2"/>
      <c r="D366" s="2"/>
      <c r="E366" s="2"/>
      <c r="F366" s="2"/>
      <c r="G366" s="2"/>
      <c r="H366" s="2"/>
      <c r="I366" s="3"/>
    </row>
    <row r="367" spans="3:9" ht="13" x14ac:dyDescent="0.15">
      <c r="C367" s="2"/>
      <c r="D367" s="2"/>
      <c r="E367" s="2"/>
      <c r="F367" s="2"/>
      <c r="G367" s="2"/>
      <c r="H367" s="2"/>
      <c r="I367" s="3"/>
    </row>
    <row r="368" spans="3:9" ht="13" x14ac:dyDescent="0.15">
      <c r="C368" s="2"/>
      <c r="D368" s="2"/>
      <c r="E368" s="2"/>
      <c r="F368" s="2"/>
      <c r="G368" s="2"/>
      <c r="H368" s="2"/>
      <c r="I368" s="3"/>
    </row>
    <row r="369" spans="3:9" ht="13" x14ac:dyDescent="0.15">
      <c r="C369" s="2"/>
      <c r="D369" s="2"/>
      <c r="E369" s="2"/>
      <c r="F369" s="2"/>
      <c r="G369" s="2"/>
      <c r="H369" s="2"/>
      <c r="I369" s="3"/>
    </row>
    <row r="370" spans="3:9" ht="13" x14ac:dyDescent="0.15">
      <c r="C370" s="2"/>
      <c r="D370" s="2"/>
      <c r="E370" s="2"/>
      <c r="F370" s="2"/>
      <c r="G370" s="2"/>
      <c r="H370" s="2"/>
      <c r="I370" s="3"/>
    </row>
    <row r="371" spans="3:9" ht="13" x14ac:dyDescent="0.15">
      <c r="C371" s="2"/>
      <c r="D371" s="2"/>
      <c r="E371" s="2"/>
      <c r="F371" s="2"/>
      <c r="G371" s="2"/>
      <c r="H371" s="2"/>
      <c r="I371" s="3"/>
    </row>
    <row r="372" spans="3:9" ht="13" x14ac:dyDescent="0.15">
      <c r="C372" s="2"/>
      <c r="D372" s="2"/>
      <c r="E372" s="2"/>
      <c r="F372" s="2"/>
      <c r="G372" s="2"/>
      <c r="H372" s="2"/>
      <c r="I372" s="3"/>
    </row>
    <row r="373" spans="3:9" ht="13" x14ac:dyDescent="0.15">
      <c r="C373" s="2"/>
      <c r="D373" s="2"/>
      <c r="E373" s="2"/>
      <c r="F373" s="2"/>
      <c r="G373" s="2"/>
      <c r="H373" s="2"/>
      <c r="I373" s="3"/>
    </row>
    <row r="374" spans="3:9" ht="13" x14ac:dyDescent="0.15">
      <c r="C374" s="2"/>
      <c r="D374" s="2"/>
      <c r="E374" s="2"/>
      <c r="F374" s="2"/>
      <c r="G374" s="2"/>
      <c r="H374" s="2"/>
      <c r="I374" s="3"/>
    </row>
    <row r="375" spans="3:9" ht="13" x14ac:dyDescent="0.15">
      <c r="C375" s="2"/>
      <c r="D375" s="2"/>
      <c r="E375" s="2"/>
      <c r="F375" s="2"/>
      <c r="G375" s="2"/>
      <c r="H375" s="2"/>
      <c r="I375" s="3"/>
    </row>
    <row r="376" spans="3:9" ht="13" x14ac:dyDescent="0.15">
      <c r="C376" s="2"/>
      <c r="D376" s="2"/>
      <c r="E376" s="2"/>
      <c r="F376" s="2"/>
      <c r="G376" s="2"/>
      <c r="H376" s="2"/>
      <c r="I376" s="3"/>
    </row>
    <row r="377" spans="3:9" ht="13" x14ac:dyDescent="0.15">
      <c r="C377" s="2"/>
      <c r="D377" s="2"/>
      <c r="E377" s="2"/>
      <c r="F377" s="2"/>
      <c r="G377" s="2"/>
      <c r="H377" s="2"/>
      <c r="I377" s="3"/>
    </row>
    <row r="378" spans="3:9" ht="13" x14ac:dyDescent="0.15">
      <c r="C378" s="2"/>
      <c r="D378" s="2"/>
      <c r="E378" s="2"/>
      <c r="F378" s="2"/>
      <c r="G378" s="2"/>
      <c r="H378" s="2"/>
      <c r="I378" s="3"/>
    </row>
    <row r="379" spans="3:9" ht="13" x14ac:dyDescent="0.15">
      <c r="C379" s="2"/>
      <c r="D379" s="2"/>
      <c r="E379" s="2"/>
      <c r="F379" s="2"/>
      <c r="G379" s="2"/>
      <c r="H379" s="2"/>
      <c r="I379" s="3"/>
    </row>
    <row r="380" spans="3:9" ht="13" x14ac:dyDescent="0.15">
      <c r="C380" s="2"/>
      <c r="D380" s="2"/>
      <c r="E380" s="2"/>
      <c r="F380" s="2"/>
      <c r="G380" s="2"/>
      <c r="H380" s="2"/>
      <c r="I380" s="3"/>
    </row>
    <row r="381" spans="3:9" ht="13" x14ac:dyDescent="0.15">
      <c r="C381" s="2"/>
      <c r="D381" s="2"/>
      <c r="E381" s="2"/>
      <c r="F381" s="2"/>
      <c r="G381" s="2"/>
      <c r="H381" s="2"/>
      <c r="I381" s="3"/>
    </row>
    <row r="382" spans="3:9" ht="13" x14ac:dyDescent="0.15">
      <c r="C382" s="2"/>
      <c r="D382" s="2"/>
      <c r="E382" s="2"/>
      <c r="F382" s="2"/>
      <c r="G382" s="2"/>
      <c r="H382" s="2"/>
      <c r="I382" s="3"/>
    </row>
    <row r="383" spans="3:9" ht="13" x14ac:dyDescent="0.15">
      <c r="C383" s="2"/>
      <c r="D383" s="2"/>
      <c r="E383" s="2"/>
      <c r="F383" s="2"/>
      <c r="G383" s="2"/>
      <c r="H383" s="2"/>
      <c r="I383" s="3"/>
    </row>
    <row r="384" spans="3:9" ht="13" x14ac:dyDescent="0.15">
      <c r="C384" s="2"/>
      <c r="D384" s="2"/>
      <c r="E384" s="2"/>
      <c r="F384" s="2"/>
      <c r="G384" s="2"/>
      <c r="H384" s="2"/>
      <c r="I384" s="3"/>
    </row>
    <row r="385" spans="3:9" ht="13" x14ac:dyDescent="0.15">
      <c r="C385" s="2"/>
      <c r="D385" s="2"/>
      <c r="E385" s="2"/>
      <c r="F385" s="2"/>
      <c r="G385" s="2"/>
      <c r="H385" s="2"/>
      <c r="I385" s="3"/>
    </row>
    <row r="386" spans="3:9" ht="13" x14ac:dyDescent="0.15">
      <c r="C386" s="2"/>
      <c r="D386" s="2"/>
      <c r="E386" s="2"/>
      <c r="F386" s="2"/>
      <c r="G386" s="2"/>
      <c r="H386" s="2"/>
      <c r="I386" s="3"/>
    </row>
    <row r="387" spans="3:9" ht="13" x14ac:dyDescent="0.15">
      <c r="C387" s="2"/>
      <c r="D387" s="2"/>
      <c r="E387" s="2"/>
      <c r="F387" s="2"/>
      <c r="G387" s="2"/>
      <c r="H387" s="2"/>
      <c r="I387" s="3"/>
    </row>
    <row r="388" spans="3:9" ht="13" x14ac:dyDescent="0.15">
      <c r="C388" s="2"/>
      <c r="D388" s="2"/>
      <c r="E388" s="2"/>
      <c r="F388" s="2"/>
      <c r="G388" s="2"/>
      <c r="H388" s="2"/>
      <c r="I388" s="3"/>
    </row>
    <row r="389" spans="3:9" ht="13" x14ac:dyDescent="0.15">
      <c r="C389" s="2"/>
      <c r="D389" s="2"/>
      <c r="E389" s="2"/>
      <c r="F389" s="2"/>
      <c r="G389" s="2"/>
      <c r="H389" s="2"/>
      <c r="I389" s="3"/>
    </row>
    <row r="390" spans="3:9" ht="13" x14ac:dyDescent="0.15">
      <c r="C390" s="2"/>
      <c r="D390" s="2"/>
      <c r="E390" s="2"/>
      <c r="F390" s="2"/>
      <c r="G390" s="2"/>
      <c r="H390" s="2"/>
      <c r="I390" s="3"/>
    </row>
    <row r="391" spans="3:9" ht="13" x14ac:dyDescent="0.15">
      <c r="C391" s="2"/>
      <c r="D391" s="2"/>
      <c r="E391" s="2"/>
      <c r="F391" s="2"/>
      <c r="G391" s="2"/>
      <c r="H391" s="2"/>
      <c r="I391" s="3"/>
    </row>
    <row r="392" spans="3:9" ht="13" x14ac:dyDescent="0.15">
      <c r="C392" s="2"/>
      <c r="D392" s="2"/>
      <c r="E392" s="2"/>
      <c r="F392" s="2"/>
      <c r="G392" s="2"/>
      <c r="H392" s="2"/>
      <c r="I392" s="3"/>
    </row>
    <row r="393" spans="3:9" ht="13" x14ac:dyDescent="0.15">
      <c r="C393" s="2"/>
      <c r="D393" s="2"/>
      <c r="E393" s="2"/>
      <c r="F393" s="2"/>
      <c r="G393" s="2"/>
      <c r="H393" s="2"/>
      <c r="I393" s="3"/>
    </row>
    <row r="394" spans="3:9" ht="13" x14ac:dyDescent="0.15">
      <c r="C394" s="2"/>
      <c r="D394" s="2"/>
      <c r="E394" s="2"/>
      <c r="F394" s="2"/>
      <c r="G394" s="2"/>
      <c r="H394" s="2"/>
      <c r="I394" s="3"/>
    </row>
    <row r="395" spans="3:9" ht="13" x14ac:dyDescent="0.15">
      <c r="C395" s="2"/>
      <c r="D395" s="2"/>
      <c r="E395" s="2"/>
      <c r="F395" s="2"/>
      <c r="G395" s="2"/>
      <c r="H395" s="2"/>
      <c r="I395" s="3"/>
    </row>
    <row r="396" spans="3:9" ht="13" x14ac:dyDescent="0.15">
      <c r="C396" s="2"/>
      <c r="D396" s="2"/>
      <c r="E396" s="2"/>
      <c r="F396" s="2"/>
      <c r="G396" s="2"/>
      <c r="H396" s="2"/>
      <c r="I396" s="3"/>
    </row>
    <row r="397" spans="3:9" ht="13" x14ac:dyDescent="0.15">
      <c r="C397" s="2"/>
      <c r="D397" s="2"/>
      <c r="E397" s="2"/>
      <c r="F397" s="2"/>
      <c r="G397" s="2"/>
      <c r="H397" s="2"/>
      <c r="I397" s="3"/>
    </row>
    <row r="398" spans="3:9" ht="13" x14ac:dyDescent="0.15">
      <c r="C398" s="2"/>
      <c r="D398" s="2"/>
      <c r="E398" s="2"/>
      <c r="F398" s="2"/>
      <c r="G398" s="2"/>
      <c r="H398" s="2"/>
      <c r="I398" s="3"/>
    </row>
    <row r="399" spans="3:9" ht="13" x14ac:dyDescent="0.15">
      <c r="C399" s="2"/>
      <c r="D399" s="2"/>
      <c r="E399" s="2"/>
      <c r="F399" s="2"/>
      <c r="G399" s="2"/>
      <c r="H399" s="2"/>
      <c r="I399" s="3"/>
    </row>
    <row r="400" spans="3:9" ht="13" x14ac:dyDescent="0.15">
      <c r="C400" s="2"/>
      <c r="D400" s="2"/>
      <c r="E400" s="2"/>
      <c r="F400" s="2"/>
      <c r="G400" s="2"/>
      <c r="H400" s="2"/>
      <c r="I400" s="3"/>
    </row>
    <row r="401" spans="3:9" ht="13" x14ac:dyDescent="0.15">
      <c r="C401" s="2"/>
      <c r="D401" s="2"/>
      <c r="E401" s="2"/>
      <c r="F401" s="2"/>
      <c r="G401" s="2"/>
      <c r="H401" s="2"/>
      <c r="I401" s="3"/>
    </row>
    <row r="402" spans="3:9" ht="13" x14ac:dyDescent="0.15">
      <c r="C402" s="2"/>
      <c r="D402" s="2"/>
      <c r="E402" s="2"/>
      <c r="F402" s="2"/>
      <c r="G402" s="2"/>
      <c r="H402" s="2"/>
      <c r="I402" s="3"/>
    </row>
    <row r="403" spans="3:9" ht="13" x14ac:dyDescent="0.15">
      <c r="C403" s="2"/>
      <c r="D403" s="2"/>
      <c r="E403" s="2"/>
      <c r="F403" s="2"/>
      <c r="G403" s="2"/>
      <c r="H403" s="2"/>
      <c r="I403" s="3"/>
    </row>
    <row r="404" spans="3:9" ht="13" x14ac:dyDescent="0.15">
      <c r="C404" s="2"/>
      <c r="D404" s="2"/>
      <c r="E404" s="2"/>
      <c r="F404" s="2"/>
      <c r="G404" s="2"/>
      <c r="H404" s="2"/>
      <c r="I404" s="3"/>
    </row>
    <row r="405" spans="3:9" ht="13" x14ac:dyDescent="0.15">
      <c r="C405" s="2"/>
      <c r="D405" s="2"/>
      <c r="E405" s="2"/>
      <c r="F405" s="2"/>
      <c r="G405" s="2"/>
      <c r="H405" s="2"/>
      <c r="I405" s="3"/>
    </row>
    <row r="406" spans="3:9" ht="13" x14ac:dyDescent="0.15">
      <c r="C406" s="2"/>
      <c r="D406" s="2"/>
      <c r="E406" s="2"/>
      <c r="F406" s="2"/>
      <c r="G406" s="2"/>
      <c r="H406" s="2"/>
      <c r="I406" s="3"/>
    </row>
    <row r="407" spans="3:9" ht="13" x14ac:dyDescent="0.15">
      <c r="C407" s="2"/>
      <c r="D407" s="2"/>
      <c r="E407" s="2"/>
      <c r="F407" s="2"/>
      <c r="G407" s="2"/>
      <c r="H407" s="2"/>
      <c r="I407" s="3"/>
    </row>
    <row r="408" spans="3:9" ht="13" x14ac:dyDescent="0.15">
      <c r="C408" s="2"/>
      <c r="D408" s="2"/>
      <c r="E408" s="2"/>
      <c r="F408" s="2"/>
      <c r="G408" s="2"/>
      <c r="H408" s="2"/>
      <c r="I408" s="3"/>
    </row>
    <row r="409" spans="3:9" ht="13" x14ac:dyDescent="0.15">
      <c r="C409" s="2"/>
      <c r="D409" s="2"/>
      <c r="E409" s="2"/>
      <c r="F409" s="2"/>
      <c r="G409" s="2"/>
      <c r="H409" s="2"/>
      <c r="I409" s="3"/>
    </row>
    <row r="410" spans="3:9" ht="13" x14ac:dyDescent="0.15">
      <c r="C410" s="2"/>
      <c r="D410" s="2"/>
      <c r="E410" s="2"/>
      <c r="F410" s="2"/>
      <c r="G410" s="2"/>
      <c r="H410" s="2"/>
      <c r="I410" s="3"/>
    </row>
    <row r="411" spans="3:9" ht="13" x14ac:dyDescent="0.15">
      <c r="C411" s="2"/>
      <c r="D411" s="2"/>
      <c r="E411" s="2"/>
      <c r="F411" s="2"/>
      <c r="G411" s="2"/>
      <c r="H411" s="2"/>
      <c r="I411" s="3"/>
    </row>
    <row r="412" spans="3:9" ht="13" x14ac:dyDescent="0.15">
      <c r="C412" s="2"/>
      <c r="D412" s="2"/>
      <c r="E412" s="2"/>
      <c r="F412" s="2"/>
      <c r="G412" s="2"/>
      <c r="H412" s="2"/>
      <c r="I412" s="3"/>
    </row>
    <row r="413" spans="3:9" ht="13" x14ac:dyDescent="0.15">
      <c r="C413" s="2"/>
      <c r="D413" s="2"/>
      <c r="E413" s="2"/>
      <c r="F413" s="2"/>
      <c r="G413" s="2"/>
      <c r="H413" s="2"/>
      <c r="I413" s="3"/>
    </row>
    <row r="414" spans="3:9" ht="13" x14ac:dyDescent="0.15">
      <c r="C414" s="2"/>
      <c r="D414" s="2"/>
      <c r="E414" s="2"/>
      <c r="F414" s="2"/>
      <c r="G414" s="2"/>
      <c r="H414" s="2"/>
      <c r="I414" s="3"/>
    </row>
    <row r="415" spans="3:9" ht="13" x14ac:dyDescent="0.15">
      <c r="C415" s="2"/>
      <c r="D415" s="2"/>
      <c r="E415" s="2"/>
      <c r="F415" s="2"/>
      <c r="G415" s="2"/>
      <c r="H415" s="2"/>
      <c r="I415" s="3"/>
    </row>
    <row r="416" spans="3:9" ht="13" x14ac:dyDescent="0.15">
      <c r="C416" s="2"/>
      <c r="D416" s="2"/>
      <c r="E416" s="2"/>
      <c r="F416" s="2"/>
      <c r="G416" s="2"/>
      <c r="H416" s="2"/>
      <c r="I416" s="3"/>
    </row>
    <row r="417" spans="3:9" ht="13" x14ac:dyDescent="0.15">
      <c r="C417" s="2"/>
      <c r="D417" s="2"/>
      <c r="E417" s="2"/>
      <c r="F417" s="2"/>
      <c r="G417" s="2"/>
      <c r="H417" s="2"/>
      <c r="I417" s="3"/>
    </row>
    <row r="418" spans="3:9" ht="13" x14ac:dyDescent="0.15">
      <c r="C418" s="2"/>
      <c r="D418" s="2"/>
      <c r="E418" s="2"/>
      <c r="F418" s="2"/>
      <c r="G418" s="2"/>
      <c r="H418" s="2"/>
      <c r="I418" s="3"/>
    </row>
    <row r="419" spans="3:9" ht="13" x14ac:dyDescent="0.15">
      <c r="C419" s="2"/>
      <c r="D419" s="2"/>
      <c r="E419" s="2"/>
      <c r="F419" s="2"/>
      <c r="G419" s="2"/>
      <c r="H419" s="2"/>
      <c r="I419" s="3"/>
    </row>
    <row r="420" spans="3:9" ht="13" x14ac:dyDescent="0.15">
      <c r="C420" s="2"/>
      <c r="D420" s="2"/>
      <c r="E420" s="2"/>
      <c r="F420" s="2"/>
      <c r="G420" s="2"/>
      <c r="H420" s="2"/>
      <c r="I420" s="3"/>
    </row>
    <row r="421" spans="3:9" ht="13" x14ac:dyDescent="0.15">
      <c r="C421" s="2"/>
      <c r="D421" s="2"/>
      <c r="E421" s="2"/>
      <c r="F421" s="2"/>
      <c r="G421" s="2"/>
      <c r="H421" s="2"/>
      <c r="I421" s="3"/>
    </row>
    <row r="422" spans="3:9" ht="13" x14ac:dyDescent="0.15">
      <c r="C422" s="2"/>
      <c r="D422" s="2"/>
      <c r="E422" s="2"/>
      <c r="F422" s="2"/>
      <c r="G422" s="2"/>
      <c r="H422" s="2"/>
      <c r="I422" s="3"/>
    </row>
    <row r="423" spans="3:9" ht="13" x14ac:dyDescent="0.15">
      <c r="C423" s="2"/>
      <c r="D423" s="2"/>
      <c r="E423" s="2"/>
      <c r="F423" s="2"/>
      <c r="G423" s="2"/>
      <c r="H423" s="2"/>
      <c r="I423" s="3"/>
    </row>
    <row r="424" spans="3:9" ht="13" x14ac:dyDescent="0.15">
      <c r="C424" s="2"/>
      <c r="D424" s="2"/>
      <c r="E424" s="2"/>
      <c r="F424" s="2"/>
      <c r="G424" s="2"/>
      <c r="H424" s="2"/>
      <c r="I424" s="3"/>
    </row>
    <row r="425" spans="3:9" ht="13" x14ac:dyDescent="0.15">
      <c r="C425" s="2"/>
      <c r="D425" s="2"/>
      <c r="E425" s="2"/>
      <c r="F425" s="2"/>
      <c r="G425" s="2"/>
      <c r="H425" s="2"/>
      <c r="I425" s="3"/>
    </row>
    <row r="426" spans="3:9" ht="13" x14ac:dyDescent="0.15">
      <c r="C426" s="2"/>
      <c r="D426" s="2"/>
      <c r="E426" s="2"/>
      <c r="F426" s="2"/>
      <c r="G426" s="2"/>
      <c r="H426" s="2"/>
      <c r="I426" s="3"/>
    </row>
    <row r="427" spans="3:9" ht="13" x14ac:dyDescent="0.15">
      <c r="C427" s="2"/>
      <c r="D427" s="2"/>
      <c r="E427" s="2"/>
      <c r="F427" s="2"/>
      <c r="G427" s="2"/>
      <c r="H427" s="2"/>
      <c r="I427" s="3"/>
    </row>
    <row r="428" spans="3:9" ht="13" x14ac:dyDescent="0.15">
      <c r="C428" s="2"/>
      <c r="D428" s="2"/>
      <c r="E428" s="2"/>
      <c r="F428" s="2"/>
      <c r="G428" s="2"/>
      <c r="H428" s="2"/>
      <c r="I428" s="3"/>
    </row>
    <row r="429" spans="3:9" ht="13" x14ac:dyDescent="0.15">
      <c r="C429" s="2"/>
      <c r="D429" s="2"/>
      <c r="E429" s="2"/>
      <c r="F429" s="2"/>
      <c r="G429" s="2"/>
      <c r="H429" s="2"/>
      <c r="I429" s="3"/>
    </row>
    <row r="430" spans="3:9" ht="13" x14ac:dyDescent="0.15">
      <c r="C430" s="2"/>
      <c r="D430" s="2"/>
      <c r="E430" s="2"/>
      <c r="F430" s="2"/>
      <c r="G430" s="2"/>
      <c r="H430" s="2"/>
      <c r="I430" s="3"/>
    </row>
    <row r="431" spans="3:9" ht="13" x14ac:dyDescent="0.15">
      <c r="C431" s="2"/>
      <c r="D431" s="2"/>
      <c r="E431" s="2"/>
      <c r="F431" s="2"/>
      <c r="G431" s="2"/>
      <c r="H431" s="2"/>
      <c r="I431" s="3"/>
    </row>
    <row r="432" spans="3:9" ht="13" x14ac:dyDescent="0.15">
      <c r="C432" s="2"/>
      <c r="D432" s="2"/>
      <c r="E432" s="2"/>
      <c r="F432" s="2"/>
      <c r="G432" s="2"/>
      <c r="H432" s="2"/>
      <c r="I432" s="3"/>
    </row>
    <row r="433" spans="3:9" ht="13" x14ac:dyDescent="0.15">
      <c r="C433" s="2"/>
      <c r="D433" s="2"/>
      <c r="E433" s="2"/>
      <c r="F433" s="2"/>
      <c r="G433" s="2"/>
      <c r="H433" s="2"/>
      <c r="I433" s="3"/>
    </row>
    <row r="434" spans="3:9" ht="13" x14ac:dyDescent="0.15">
      <c r="C434" s="2"/>
      <c r="D434" s="2"/>
      <c r="E434" s="2"/>
      <c r="F434" s="2"/>
      <c r="G434" s="2"/>
      <c r="H434" s="2"/>
      <c r="I434" s="3"/>
    </row>
    <row r="435" spans="3:9" ht="13" x14ac:dyDescent="0.15">
      <c r="C435" s="2"/>
      <c r="D435" s="2"/>
      <c r="E435" s="2"/>
      <c r="F435" s="2"/>
      <c r="G435" s="2"/>
      <c r="H435" s="2"/>
      <c r="I435" s="3"/>
    </row>
    <row r="436" spans="3:9" ht="13" x14ac:dyDescent="0.15">
      <c r="C436" s="2"/>
      <c r="D436" s="2"/>
      <c r="E436" s="2"/>
      <c r="F436" s="2"/>
      <c r="G436" s="2"/>
      <c r="H436" s="2"/>
      <c r="I436" s="3"/>
    </row>
    <row r="437" spans="3:9" ht="13" x14ac:dyDescent="0.15">
      <c r="C437" s="2"/>
      <c r="D437" s="2"/>
      <c r="E437" s="2"/>
      <c r="F437" s="2"/>
      <c r="G437" s="2"/>
      <c r="H437" s="2"/>
      <c r="I437" s="3"/>
    </row>
    <row r="438" spans="3:9" ht="13" x14ac:dyDescent="0.15">
      <c r="C438" s="2"/>
      <c r="D438" s="2"/>
      <c r="E438" s="2"/>
      <c r="F438" s="2"/>
      <c r="G438" s="2"/>
      <c r="H438" s="2"/>
      <c r="I438" s="3"/>
    </row>
    <row r="439" spans="3:9" ht="13" x14ac:dyDescent="0.15">
      <c r="C439" s="2"/>
      <c r="D439" s="2"/>
      <c r="E439" s="2"/>
      <c r="F439" s="2"/>
      <c r="G439" s="2"/>
      <c r="H439" s="2"/>
      <c r="I439" s="3"/>
    </row>
    <row r="440" spans="3:9" ht="13" x14ac:dyDescent="0.15">
      <c r="C440" s="2"/>
      <c r="D440" s="2"/>
      <c r="E440" s="2"/>
      <c r="F440" s="2"/>
      <c r="G440" s="2"/>
      <c r="H440" s="2"/>
      <c r="I440" s="3"/>
    </row>
    <row r="441" spans="3:9" ht="13" x14ac:dyDescent="0.15">
      <c r="C441" s="2"/>
      <c r="D441" s="2"/>
      <c r="E441" s="2"/>
      <c r="F441" s="2"/>
      <c r="G441" s="2"/>
      <c r="H441" s="2"/>
      <c r="I441" s="3"/>
    </row>
    <row r="442" spans="3:9" ht="13" x14ac:dyDescent="0.15">
      <c r="C442" s="2"/>
      <c r="D442" s="2"/>
      <c r="E442" s="2"/>
      <c r="F442" s="2"/>
      <c r="G442" s="2"/>
      <c r="H442" s="2"/>
      <c r="I442" s="3"/>
    </row>
    <row r="443" spans="3:9" ht="13" x14ac:dyDescent="0.15">
      <c r="C443" s="2"/>
      <c r="D443" s="2"/>
      <c r="E443" s="2"/>
      <c r="F443" s="2"/>
      <c r="G443" s="2"/>
      <c r="H443" s="2"/>
      <c r="I443" s="3"/>
    </row>
    <row r="444" spans="3:9" ht="13" x14ac:dyDescent="0.15">
      <c r="C444" s="2"/>
      <c r="D444" s="2"/>
      <c r="E444" s="2"/>
      <c r="F444" s="2"/>
      <c r="G444" s="2"/>
      <c r="H444" s="2"/>
      <c r="I444" s="3"/>
    </row>
    <row r="445" spans="3:9" ht="13" x14ac:dyDescent="0.15">
      <c r="C445" s="2"/>
      <c r="D445" s="2"/>
      <c r="E445" s="2"/>
      <c r="F445" s="2"/>
      <c r="G445" s="2"/>
      <c r="H445" s="2"/>
      <c r="I445" s="3"/>
    </row>
    <row r="446" spans="3:9" ht="13" x14ac:dyDescent="0.15">
      <c r="C446" s="2"/>
      <c r="D446" s="2"/>
      <c r="E446" s="2"/>
      <c r="F446" s="2"/>
      <c r="G446" s="2"/>
      <c r="H446" s="2"/>
      <c r="I446" s="3"/>
    </row>
    <row r="447" spans="3:9" ht="13" x14ac:dyDescent="0.15">
      <c r="C447" s="2"/>
      <c r="D447" s="2"/>
      <c r="E447" s="2"/>
      <c r="F447" s="2"/>
      <c r="G447" s="2"/>
      <c r="H447" s="2"/>
      <c r="I447" s="3"/>
    </row>
    <row r="448" spans="3:9" ht="13" x14ac:dyDescent="0.15">
      <c r="C448" s="2"/>
      <c r="D448" s="2"/>
      <c r="E448" s="2"/>
      <c r="F448" s="2"/>
      <c r="G448" s="2"/>
      <c r="H448" s="2"/>
      <c r="I448" s="3"/>
    </row>
    <row r="449" spans="3:9" ht="13" x14ac:dyDescent="0.15">
      <c r="C449" s="2"/>
      <c r="D449" s="2"/>
      <c r="E449" s="2"/>
      <c r="F449" s="2"/>
      <c r="G449" s="2"/>
      <c r="H449" s="2"/>
      <c r="I449" s="3"/>
    </row>
    <row r="450" spans="3:9" ht="13" x14ac:dyDescent="0.15">
      <c r="C450" s="2"/>
      <c r="D450" s="2"/>
      <c r="E450" s="2"/>
      <c r="F450" s="2"/>
      <c r="G450" s="2"/>
      <c r="H450" s="2"/>
      <c r="I450" s="3"/>
    </row>
    <row r="451" spans="3:9" ht="13" x14ac:dyDescent="0.15">
      <c r="C451" s="2"/>
      <c r="D451" s="2"/>
      <c r="E451" s="2"/>
      <c r="F451" s="2"/>
      <c r="G451" s="2"/>
      <c r="H451" s="2"/>
      <c r="I451" s="3"/>
    </row>
    <row r="452" spans="3:9" ht="13" x14ac:dyDescent="0.15">
      <c r="C452" s="2"/>
      <c r="D452" s="2"/>
      <c r="E452" s="2"/>
      <c r="F452" s="2"/>
      <c r="G452" s="2"/>
      <c r="H452" s="2"/>
      <c r="I452" s="3"/>
    </row>
    <row r="453" spans="3:9" ht="13" x14ac:dyDescent="0.15">
      <c r="C453" s="2"/>
      <c r="D453" s="2"/>
      <c r="E453" s="2"/>
      <c r="F453" s="2"/>
      <c r="G453" s="2"/>
      <c r="H453" s="2"/>
      <c r="I453" s="3"/>
    </row>
    <row r="454" spans="3:9" ht="13" x14ac:dyDescent="0.15">
      <c r="C454" s="2"/>
      <c r="D454" s="2"/>
      <c r="E454" s="2"/>
      <c r="F454" s="2"/>
      <c r="G454" s="2"/>
      <c r="H454" s="2"/>
      <c r="I454" s="3"/>
    </row>
    <row r="455" spans="3:9" ht="13" x14ac:dyDescent="0.15">
      <c r="C455" s="2"/>
      <c r="D455" s="2"/>
      <c r="E455" s="2"/>
      <c r="F455" s="2"/>
      <c r="G455" s="2"/>
      <c r="H455" s="2"/>
      <c r="I455" s="3"/>
    </row>
    <row r="456" spans="3:9" ht="13" x14ac:dyDescent="0.15">
      <c r="C456" s="2"/>
      <c r="D456" s="2"/>
      <c r="E456" s="2"/>
      <c r="F456" s="2"/>
      <c r="G456" s="2"/>
      <c r="H456" s="2"/>
      <c r="I456" s="3"/>
    </row>
    <row r="457" spans="3:9" ht="13" x14ac:dyDescent="0.15">
      <c r="C457" s="2"/>
      <c r="D457" s="2"/>
      <c r="E457" s="2"/>
      <c r="F457" s="2"/>
      <c r="G457" s="2"/>
      <c r="H457" s="2"/>
      <c r="I457" s="3"/>
    </row>
    <row r="458" spans="3:9" ht="13" x14ac:dyDescent="0.15">
      <c r="C458" s="2"/>
      <c r="D458" s="2"/>
      <c r="E458" s="2"/>
      <c r="F458" s="2"/>
      <c r="G458" s="2"/>
      <c r="H458" s="2"/>
      <c r="I458" s="3"/>
    </row>
    <row r="459" spans="3:9" ht="13" x14ac:dyDescent="0.15">
      <c r="C459" s="2"/>
      <c r="D459" s="2"/>
      <c r="E459" s="2"/>
      <c r="F459" s="2"/>
      <c r="G459" s="2"/>
      <c r="H459" s="2"/>
      <c r="I459" s="3"/>
    </row>
    <row r="460" spans="3:9" ht="13" x14ac:dyDescent="0.15">
      <c r="C460" s="2"/>
      <c r="D460" s="2"/>
      <c r="E460" s="2"/>
      <c r="F460" s="2"/>
      <c r="G460" s="2"/>
      <c r="H460" s="2"/>
      <c r="I460" s="3"/>
    </row>
    <row r="461" spans="3:9" ht="13" x14ac:dyDescent="0.15">
      <c r="C461" s="2"/>
      <c r="D461" s="2"/>
      <c r="E461" s="2"/>
      <c r="F461" s="2"/>
      <c r="G461" s="2"/>
      <c r="H461" s="2"/>
      <c r="I461" s="3"/>
    </row>
    <row r="462" spans="3:9" ht="13" x14ac:dyDescent="0.15">
      <c r="C462" s="2"/>
      <c r="D462" s="2"/>
      <c r="E462" s="2"/>
      <c r="F462" s="2"/>
      <c r="G462" s="2"/>
      <c r="H462" s="2"/>
      <c r="I462" s="3"/>
    </row>
    <row r="463" spans="3:9" ht="13" x14ac:dyDescent="0.15">
      <c r="C463" s="2"/>
      <c r="D463" s="2"/>
      <c r="E463" s="2"/>
      <c r="F463" s="2"/>
      <c r="G463" s="2"/>
      <c r="H463" s="2"/>
      <c r="I463" s="3"/>
    </row>
    <row r="464" spans="3:9" ht="13" x14ac:dyDescent="0.15">
      <c r="C464" s="2"/>
      <c r="D464" s="2"/>
      <c r="E464" s="2"/>
      <c r="F464" s="2"/>
      <c r="G464" s="2"/>
      <c r="H464" s="2"/>
      <c r="I464" s="3"/>
    </row>
    <row r="465" spans="3:9" ht="13" x14ac:dyDescent="0.15">
      <c r="C465" s="2"/>
      <c r="D465" s="2"/>
      <c r="E465" s="2"/>
      <c r="F465" s="2"/>
      <c r="G465" s="2"/>
      <c r="H465" s="2"/>
      <c r="I465" s="3"/>
    </row>
    <row r="466" spans="3:9" ht="13" x14ac:dyDescent="0.15">
      <c r="C466" s="2"/>
      <c r="D466" s="2"/>
      <c r="E466" s="2"/>
      <c r="F466" s="2"/>
      <c r="G466" s="2"/>
      <c r="H466" s="2"/>
      <c r="I466" s="3"/>
    </row>
    <row r="467" spans="3:9" ht="13" x14ac:dyDescent="0.15">
      <c r="C467" s="2"/>
      <c r="D467" s="2"/>
      <c r="E467" s="2"/>
      <c r="F467" s="2"/>
      <c r="G467" s="2"/>
      <c r="H467" s="2"/>
      <c r="I467" s="3"/>
    </row>
    <row r="468" spans="3:9" ht="13" x14ac:dyDescent="0.15">
      <c r="C468" s="2"/>
      <c r="D468" s="2"/>
      <c r="E468" s="2"/>
      <c r="F468" s="2"/>
      <c r="G468" s="2"/>
      <c r="H468" s="2"/>
      <c r="I468" s="3"/>
    </row>
    <row r="469" spans="3:9" ht="13" x14ac:dyDescent="0.15">
      <c r="C469" s="2"/>
      <c r="D469" s="2"/>
      <c r="E469" s="2"/>
      <c r="F469" s="2"/>
      <c r="G469" s="2"/>
      <c r="H469" s="2"/>
      <c r="I469" s="3"/>
    </row>
    <row r="470" spans="3:9" ht="13" x14ac:dyDescent="0.15">
      <c r="C470" s="2"/>
      <c r="D470" s="2"/>
      <c r="E470" s="2"/>
      <c r="F470" s="2"/>
      <c r="G470" s="2"/>
      <c r="H470" s="2"/>
      <c r="I470" s="3"/>
    </row>
    <row r="471" spans="3:9" ht="13" x14ac:dyDescent="0.15">
      <c r="C471" s="2"/>
      <c r="D471" s="2"/>
      <c r="E471" s="2"/>
      <c r="F471" s="2"/>
      <c r="G471" s="2"/>
      <c r="H471" s="2"/>
      <c r="I471" s="3"/>
    </row>
    <row r="472" spans="3:9" ht="13" x14ac:dyDescent="0.15">
      <c r="C472" s="2"/>
      <c r="D472" s="2"/>
      <c r="E472" s="2"/>
      <c r="F472" s="2"/>
      <c r="G472" s="2"/>
      <c r="H472" s="2"/>
      <c r="I472" s="3"/>
    </row>
    <row r="473" spans="3:9" ht="13" x14ac:dyDescent="0.15">
      <c r="C473" s="2"/>
      <c r="D473" s="2"/>
      <c r="E473" s="2"/>
      <c r="F473" s="2"/>
      <c r="G473" s="2"/>
      <c r="H473" s="2"/>
      <c r="I473" s="3"/>
    </row>
    <row r="474" spans="3:9" ht="13" x14ac:dyDescent="0.15">
      <c r="C474" s="2"/>
      <c r="D474" s="2"/>
      <c r="E474" s="2"/>
      <c r="F474" s="2"/>
      <c r="G474" s="2"/>
      <c r="H474" s="2"/>
      <c r="I474" s="3"/>
    </row>
    <row r="475" spans="3:9" ht="13" x14ac:dyDescent="0.15">
      <c r="C475" s="2"/>
      <c r="D475" s="2"/>
      <c r="E475" s="2"/>
      <c r="F475" s="2"/>
      <c r="G475" s="2"/>
      <c r="H475" s="2"/>
      <c r="I475" s="3"/>
    </row>
    <row r="476" spans="3:9" ht="13" x14ac:dyDescent="0.15">
      <c r="C476" s="2"/>
      <c r="D476" s="2"/>
      <c r="E476" s="2"/>
      <c r="F476" s="2"/>
      <c r="G476" s="2"/>
      <c r="H476" s="2"/>
      <c r="I476" s="3"/>
    </row>
    <row r="477" spans="3:9" ht="13" x14ac:dyDescent="0.15">
      <c r="C477" s="2"/>
      <c r="D477" s="2"/>
      <c r="E477" s="2"/>
      <c r="F477" s="2"/>
      <c r="G477" s="2"/>
      <c r="H477" s="2"/>
      <c r="I477" s="3"/>
    </row>
    <row r="478" spans="3:9" ht="13" x14ac:dyDescent="0.15">
      <c r="C478" s="2"/>
      <c r="D478" s="2"/>
      <c r="E478" s="2"/>
      <c r="F478" s="2"/>
      <c r="G478" s="2"/>
      <c r="H478" s="2"/>
      <c r="I478" s="3"/>
    </row>
    <row r="479" spans="3:9" ht="13" x14ac:dyDescent="0.15">
      <c r="C479" s="2"/>
      <c r="D479" s="2"/>
      <c r="E479" s="2"/>
      <c r="F479" s="2"/>
      <c r="G479" s="2"/>
      <c r="H479" s="2"/>
      <c r="I479" s="3"/>
    </row>
    <row r="480" spans="3:9" ht="13" x14ac:dyDescent="0.15">
      <c r="C480" s="2"/>
      <c r="D480" s="2"/>
      <c r="E480" s="2"/>
      <c r="F480" s="2"/>
      <c r="G480" s="2"/>
      <c r="H480" s="2"/>
      <c r="I480" s="3"/>
    </row>
    <row r="481" spans="3:9" ht="13" x14ac:dyDescent="0.15">
      <c r="C481" s="2"/>
      <c r="D481" s="2"/>
      <c r="E481" s="2"/>
      <c r="F481" s="2"/>
      <c r="G481" s="2"/>
      <c r="H481" s="2"/>
      <c r="I481" s="3"/>
    </row>
    <row r="482" spans="3:9" ht="13" x14ac:dyDescent="0.15">
      <c r="C482" s="2"/>
      <c r="D482" s="2"/>
      <c r="E482" s="2"/>
      <c r="F482" s="2"/>
      <c r="G482" s="2"/>
      <c r="H482" s="2"/>
      <c r="I482" s="3"/>
    </row>
    <row r="483" spans="3:9" ht="13" x14ac:dyDescent="0.15">
      <c r="C483" s="2"/>
      <c r="D483" s="2"/>
      <c r="E483" s="2"/>
      <c r="F483" s="2"/>
      <c r="G483" s="2"/>
      <c r="H483" s="2"/>
      <c r="I483" s="3"/>
    </row>
    <row r="484" spans="3:9" ht="13" x14ac:dyDescent="0.15">
      <c r="C484" s="2"/>
      <c r="D484" s="2"/>
      <c r="E484" s="2"/>
      <c r="F484" s="2"/>
      <c r="G484" s="2"/>
      <c r="H484" s="2"/>
      <c r="I484" s="3"/>
    </row>
    <row r="485" spans="3:9" ht="13" x14ac:dyDescent="0.15">
      <c r="C485" s="2"/>
      <c r="D485" s="2"/>
      <c r="E485" s="2"/>
      <c r="F485" s="2"/>
      <c r="G485" s="2"/>
      <c r="H485" s="2"/>
      <c r="I485" s="3"/>
    </row>
    <row r="486" spans="3:9" ht="13" x14ac:dyDescent="0.15">
      <c r="C486" s="2"/>
      <c r="D486" s="2"/>
      <c r="E486" s="2"/>
      <c r="F486" s="2"/>
      <c r="G486" s="2"/>
      <c r="H486" s="2"/>
      <c r="I486" s="3"/>
    </row>
    <row r="487" spans="3:9" ht="13" x14ac:dyDescent="0.15">
      <c r="C487" s="2"/>
      <c r="D487" s="2"/>
      <c r="E487" s="2"/>
      <c r="F487" s="2"/>
      <c r="G487" s="2"/>
      <c r="H487" s="2"/>
      <c r="I487" s="3"/>
    </row>
    <row r="488" spans="3:9" ht="13" x14ac:dyDescent="0.15">
      <c r="C488" s="2"/>
      <c r="D488" s="2"/>
      <c r="E488" s="2"/>
      <c r="F488" s="2"/>
      <c r="G488" s="2"/>
      <c r="H488" s="2"/>
      <c r="I488" s="3"/>
    </row>
    <row r="489" spans="3:9" ht="13" x14ac:dyDescent="0.15">
      <c r="C489" s="2"/>
      <c r="D489" s="2"/>
      <c r="E489" s="2"/>
      <c r="F489" s="2"/>
      <c r="G489" s="2"/>
      <c r="H489" s="2"/>
      <c r="I489" s="3"/>
    </row>
    <row r="490" spans="3:9" ht="13" x14ac:dyDescent="0.15">
      <c r="C490" s="2"/>
      <c r="D490" s="2"/>
      <c r="E490" s="2"/>
      <c r="F490" s="2"/>
      <c r="G490" s="2"/>
      <c r="H490" s="2"/>
      <c r="I490" s="3"/>
    </row>
    <row r="491" spans="3:9" ht="13" x14ac:dyDescent="0.15">
      <c r="C491" s="2"/>
      <c r="D491" s="2"/>
      <c r="E491" s="2"/>
      <c r="F491" s="2"/>
      <c r="G491" s="2"/>
      <c r="H491" s="2"/>
      <c r="I491" s="3"/>
    </row>
    <row r="492" spans="3:9" ht="13" x14ac:dyDescent="0.15">
      <c r="C492" s="2"/>
      <c r="D492" s="2"/>
      <c r="E492" s="2"/>
      <c r="F492" s="2"/>
      <c r="G492" s="2"/>
      <c r="H492" s="2"/>
      <c r="I492" s="3"/>
    </row>
    <row r="493" spans="3:9" ht="13" x14ac:dyDescent="0.15">
      <c r="C493" s="2"/>
      <c r="D493" s="2"/>
      <c r="E493" s="2"/>
      <c r="F493" s="2"/>
      <c r="G493" s="2"/>
      <c r="H493" s="2"/>
      <c r="I493" s="3"/>
    </row>
    <row r="494" spans="3:9" ht="13" x14ac:dyDescent="0.15">
      <c r="C494" s="2"/>
      <c r="D494" s="2"/>
      <c r="E494" s="2"/>
      <c r="F494" s="2"/>
      <c r="G494" s="2"/>
      <c r="H494" s="2"/>
      <c r="I494" s="3"/>
    </row>
    <row r="495" spans="3:9" ht="13" x14ac:dyDescent="0.15">
      <c r="C495" s="2"/>
      <c r="D495" s="2"/>
      <c r="E495" s="2"/>
      <c r="F495" s="2"/>
      <c r="G495" s="2"/>
      <c r="H495" s="2"/>
      <c r="I495" s="3"/>
    </row>
    <row r="496" spans="3:9" ht="13" x14ac:dyDescent="0.15">
      <c r="C496" s="2"/>
      <c r="D496" s="2"/>
      <c r="E496" s="2"/>
      <c r="F496" s="2"/>
      <c r="G496" s="2"/>
      <c r="H496" s="2"/>
      <c r="I496" s="3"/>
    </row>
    <row r="497" spans="3:9" ht="13" x14ac:dyDescent="0.15">
      <c r="C497" s="2"/>
      <c r="D497" s="2"/>
      <c r="E497" s="2"/>
      <c r="F497" s="2"/>
      <c r="G497" s="2"/>
      <c r="H497" s="2"/>
      <c r="I497" s="3"/>
    </row>
    <row r="498" spans="3:9" ht="13" x14ac:dyDescent="0.15">
      <c r="C498" s="2"/>
      <c r="D498" s="2"/>
      <c r="E498" s="2"/>
      <c r="F498" s="2"/>
      <c r="G498" s="2"/>
      <c r="H498" s="2"/>
      <c r="I498" s="3"/>
    </row>
    <row r="499" spans="3:9" ht="13" x14ac:dyDescent="0.15">
      <c r="C499" s="2"/>
      <c r="D499" s="2"/>
      <c r="E499" s="2"/>
      <c r="F499" s="2"/>
      <c r="G499" s="2"/>
      <c r="H499" s="2"/>
      <c r="I499" s="3"/>
    </row>
    <row r="500" spans="3:9" ht="13" x14ac:dyDescent="0.15">
      <c r="C500" s="2"/>
      <c r="D500" s="2"/>
      <c r="E500" s="2"/>
      <c r="F500" s="2"/>
      <c r="G500" s="2"/>
      <c r="H500" s="2"/>
      <c r="I500" s="3"/>
    </row>
    <row r="501" spans="3:9" ht="13" x14ac:dyDescent="0.15">
      <c r="C501" s="2"/>
      <c r="D501" s="2"/>
      <c r="E501" s="2"/>
      <c r="F501" s="2"/>
      <c r="G501" s="2"/>
      <c r="H501" s="2"/>
      <c r="I501" s="3"/>
    </row>
    <row r="502" spans="3:9" ht="13" x14ac:dyDescent="0.15">
      <c r="C502" s="2"/>
      <c r="D502" s="2"/>
      <c r="E502" s="2"/>
      <c r="F502" s="2"/>
      <c r="G502" s="2"/>
      <c r="H502" s="2"/>
      <c r="I502" s="3"/>
    </row>
    <row r="503" spans="3:9" ht="13" x14ac:dyDescent="0.15">
      <c r="C503" s="2"/>
      <c r="D503" s="2"/>
      <c r="E503" s="2"/>
      <c r="F503" s="2"/>
      <c r="G503" s="2"/>
      <c r="H503" s="2"/>
      <c r="I503" s="3"/>
    </row>
    <row r="504" spans="3:9" ht="13" x14ac:dyDescent="0.15">
      <c r="C504" s="2"/>
      <c r="D504" s="2"/>
      <c r="E504" s="2"/>
      <c r="F504" s="2"/>
      <c r="G504" s="2"/>
      <c r="H504" s="2"/>
      <c r="I504" s="3"/>
    </row>
    <row r="505" spans="3:9" ht="13" x14ac:dyDescent="0.15">
      <c r="C505" s="2"/>
      <c r="D505" s="2"/>
      <c r="E505" s="2"/>
      <c r="F505" s="2"/>
      <c r="G505" s="2"/>
      <c r="H505" s="2"/>
      <c r="I505" s="3"/>
    </row>
    <row r="506" spans="3:9" ht="13" x14ac:dyDescent="0.15">
      <c r="C506" s="2"/>
      <c r="D506" s="2"/>
      <c r="E506" s="2"/>
      <c r="F506" s="2"/>
      <c r="G506" s="2"/>
      <c r="H506" s="2"/>
      <c r="I506" s="3"/>
    </row>
    <row r="507" spans="3:9" ht="13" x14ac:dyDescent="0.15">
      <c r="C507" s="2"/>
      <c r="D507" s="2"/>
      <c r="E507" s="2"/>
      <c r="F507" s="2"/>
      <c r="G507" s="2"/>
      <c r="H507" s="2"/>
      <c r="I507" s="3"/>
    </row>
    <row r="508" spans="3:9" ht="13" x14ac:dyDescent="0.15">
      <c r="C508" s="2"/>
      <c r="D508" s="2"/>
      <c r="E508" s="2"/>
      <c r="F508" s="2"/>
      <c r="G508" s="2"/>
      <c r="H508" s="2"/>
      <c r="I508" s="3"/>
    </row>
    <row r="509" spans="3:9" ht="13" x14ac:dyDescent="0.15">
      <c r="C509" s="2"/>
      <c r="D509" s="2"/>
      <c r="E509" s="2"/>
      <c r="F509" s="2"/>
      <c r="G509" s="2"/>
      <c r="H509" s="2"/>
      <c r="I509" s="3"/>
    </row>
    <row r="510" spans="3:9" ht="13" x14ac:dyDescent="0.15">
      <c r="C510" s="2"/>
      <c r="D510" s="2"/>
      <c r="E510" s="2"/>
      <c r="F510" s="2"/>
      <c r="G510" s="2"/>
      <c r="H510" s="2"/>
      <c r="I510" s="3"/>
    </row>
    <row r="511" spans="3:9" ht="13" x14ac:dyDescent="0.15">
      <c r="C511" s="2"/>
      <c r="D511" s="2"/>
      <c r="E511" s="2"/>
      <c r="F511" s="2"/>
      <c r="G511" s="2"/>
      <c r="H511" s="2"/>
      <c r="I511" s="3"/>
    </row>
    <row r="512" spans="3:9" ht="13" x14ac:dyDescent="0.15">
      <c r="C512" s="2"/>
      <c r="D512" s="2"/>
      <c r="E512" s="2"/>
      <c r="F512" s="2"/>
      <c r="G512" s="2"/>
      <c r="H512" s="2"/>
      <c r="I512" s="3"/>
    </row>
    <row r="513" spans="3:9" ht="13" x14ac:dyDescent="0.15">
      <c r="C513" s="2"/>
      <c r="D513" s="2"/>
      <c r="E513" s="2"/>
      <c r="F513" s="2"/>
      <c r="G513" s="2"/>
      <c r="H513" s="2"/>
      <c r="I513" s="3"/>
    </row>
    <row r="514" spans="3:9" ht="13" x14ac:dyDescent="0.15">
      <c r="C514" s="2"/>
      <c r="D514" s="2"/>
      <c r="E514" s="2"/>
      <c r="F514" s="2"/>
      <c r="G514" s="2"/>
      <c r="H514" s="2"/>
      <c r="I514" s="3"/>
    </row>
    <row r="515" spans="3:9" ht="13" x14ac:dyDescent="0.15">
      <c r="C515" s="2"/>
      <c r="D515" s="2"/>
      <c r="E515" s="2"/>
      <c r="F515" s="2"/>
      <c r="G515" s="2"/>
      <c r="H515" s="2"/>
      <c r="I515" s="3"/>
    </row>
    <row r="516" spans="3:9" ht="13" x14ac:dyDescent="0.15">
      <c r="C516" s="2"/>
      <c r="D516" s="2"/>
      <c r="E516" s="2"/>
      <c r="F516" s="2"/>
      <c r="G516" s="2"/>
      <c r="H516" s="2"/>
      <c r="I516" s="3"/>
    </row>
    <row r="517" spans="3:9" ht="13" x14ac:dyDescent="0.15">
      <c r="C517" s="2"/>
      <c r="D517" s="2"/>
      <c r="E517" s="2"/>
      <c r="F517" s="2"/>
      <c r="G517" s="2"/>
      <c r="H517" s="2"/>
      <c r="I517" s="3"/>
    </row>
    <row r="518" spans="3:9" ht="13" x14ac:dyDescent="0.15">
      <c r="C518" s="2"/>
      <c r="D518" s="2"/>
      <c r="E518" s="2"/>
      <c r="F518" s="2"/>
      <c r="G518" s="2"/>
      <c r="H518" s="2"/>
      <c r="I518" s="3"/>
    </row>
    <row r="519" spans="3:9" ht="13" x14ac:dyDescent="0.15">
      <c r="C519" s="2"/>
      <c r="D519" s="2"/>
      <c r="E519" s="2"/>
      <c r="F519" s="2"/>
      <c r="G519" s="2"/>
      <c r="H519" s="2"/>
      <c r="I519" s="3"/>
    </row>
    <row r="520" spans="3:9" ht="13" x14ac:dyDescent="0.15">
      <c r="C520" s="2"/>
      <c r="D520" s="2"/>
      <c r="E520" s="2"/>
      <c r="F520" s="2"/>
      <c r="G520" s="2"/>
      <c r="H520" s="2"/>
      <c r="I520" s="3"/>
    </row>
    <row r="521" spans="3:9" ht="13" x14ac:dyDescent="0.15">
      <c r="C521" s="2"/>
      <c r="D521" s="2"/>
      <c r="E521" s="2"/>
      <c r="F521" s="2"/>
      <c r="G521" s="2"/>
      <c r="H521" s="2"/>
      <c r="I521" s="3"/>
    </row>
    <row r="522" spans="3:9" ht="13" x14ac:dyDescent="0.15">
      <c r="C522" s="2"/>
      <c r="D522" s="2"/>
      <c r="E522" s="2"/>
      <c r="F522" s="2"/>
      <c r="G522" s="2"/>
      <c r="H522" s="2"/>
      <c r="I522" s="3"/>
    </row>
    <row r="523" spans="3:9" ht="13" x14ac:dyDescent="0.15">
      <c r="C523" s="2"/>
      <c r="D523" s="2"/>
      <c r="E523" s="2"/>
      <c r="F523" s="2"/>
      <c r="G523" s="2"/>
      <c r="H523" s="2"/>
      <c r="I523" s="3"/>
    </row>
    <row r="524" spans="3:9" ht="13" x14ac:dyDescent="0.15">
      <c r="C524" s="2"/>
      <c r="D524" s="2"/>
      <c r="E524" s="2"/>
      <c r="F524" s="2"/>
      <c r="G524" s="2"/>
      <c r="H524" s="2"/>
      <c r="I524" s="3"/>
    </row>
    <row r="525" spans="3:9" ht="13" x14ac:dyDescent="0.15">
      <c r="C525" s="2"/>
      <c r="D525" s="2"/>
      <c r="E525" s="2"/>
      <c r="F525" s="2"/>
      <c r="G525" s="2"/>
      <c r="H525" s="2"/>
      <c r="I525" s="3"/>
    </row>
    <row r="526" spans="3:9" ht="13" x14ac:dyDescent="0.15">
      <c r="C526" s="2"/>
      <c r="D526" s="2"/>
      <c r="E526" s="2"/>
      <c r="F526" s="2"/>
      <c r="G526" s="2"/>
      <c r="H526" s="2"/>
      <c r="I526" s="3"/>
    </row>
    <row r="527" spans="3:9" ht="13" x14ac:dyDescent="0.15">
      <c r="C527" s="2"/>
      <c r="D527" s="2"/>
      <c r="E527" s="2"/>
      <c r="F527" s="2"/>
      <c r="G527" s="2"/>
      <c r="H527" s="2"/>
      <c r="I527" s="3"/>
    </row>
    <row r="528" spans="3:9" ht="13" x14ac:dyDescent="0.15">
      <c r="C528" s="2"/>
      <c r="D528" s="2"/>
      <c r="E528" s="2"/>
      <c r="F528" s="2"/>
      <c r="G528" s="2"/>
      <c r="H528" s="2"/>
      <c r="I528" s="3"/>
    </row>
    <row r="529" spans="3:9" ht="13" x14ac:dyDescent="0.15">
      <c r="C529" s="2"/>
      <c r="D529" s="2"/>
      <c r="E529" s="2"/>
      <c r="F529" s="2"/>
      <c r="G529" s="2"/>
      <c r="H529" s="2"/>
      <c r="I529" s="3"/>
    </row>
    <row r="530" spans="3:9" ht="13" x14ac:dyDescent="0.15">
      <c r="C530" s="2"/>
      <c r="D530" s="2"/>
      <c r="E530" s="2"/>
      <c r="F530" s="2"/>
      <c r="G530" s="2"/>
      <c r="H530" s="2"/>
      <c r="I530" s="3"/>
    </row>
    <row r="531" spans="3:9" ht="13" x14ac:dyDescent="0.15">
      <c r="C531" s="2"/>
      <c r="D531" s="2"/>
      <c r="E531" s="2"/>
      <c r="F531" s="2"/>
      <c r="G531" s="2"/>
      <c r="H531" s="2"/>
      <c r="I531" s="3"/>
    </row>
    <row r="532" spans="3:9" ht="13" x14ac:dyDescent="0.15">
      <c r="C532" s="2"/>
      <c r="D532" s="2"/>
      <c r="E532" s="2"/>
      <c r="F532" s="2"/>
      <c r="G532" s="2"/>
      <c r="H532" s="2"/>
      <c r="I532" s="3"/>
    </row>
    <row r="533" spans="3:9" ht="13" x14ac:dyDescent="0.15">
      <c r="C533" s="2"/>
      <c r="D533" s="2"/>
      <c r="E533" s="2"/>
      <c r="F533" s="2"/>
      <c r="G533" s="2"/>
      <c r="H533" s="2"/>
      <c r="I533" s="3"/>
    </row>
    <row r="534" spans="3:9" ht="13" x14ac:dyDescent="0.15">
      <c r="C534" s="2"/>
      <c r="D534" s="2"/>
      <c r="E534" s="2"/>
      <c r="F534" s="2"/>
      <c r="G534" s="2"/>
      <c r="H534" s="2"/>
      <c r="I534" s="3"/>
    </row>
    <row r="535" spans="3:9" ht="13" x14ac:dyDescent="0.15">
      <c r="C535" s="2"/>
      <c r="D535" s="2"/>
      <c r="E535" s="2"/>
      <c r="F535" s="2"/>
      <c r="G535" s="2"/>
      <c r="H535" s="2"/>
      <c r="I535" s="3"/>
    </row>
    <row r="536" spans="3:9" ht="13" x14ac:dyDescent="0.15">
      <c r="C536" s="2"/>
      <c r="D536" s="2"/>
      <c r="E536" s="2"/>
      <c r="F536" s="2"/>
      <c r="G536" s="2"/>
      <c r="H536" s="2"/>
      <c r="I536" s="3"/>
    </row>
    <row r="537" spans="3:9" ht="13" x14ac:dyDescent="0.15">
      <c r="C537" s="2"/>
      <c r="D537" s="2"/>
      <c r="E537" s="2"/>
      <c r="F537" s="2"/>
      <c r="G537" s="2"/>
      <c r="H537" s="2"/>
      <c r="I537" s="3"/>
    </row>
    <row r="538" spans="3:9" ht="13" x14ac:dyDescent="0.15">
      <c r="C538" s="2"/>
      <c r="D538" s="2"/>
      <c r="E538" s="2"/>
      <c r="F538" s="2"/>
      <c r="G538" s="2"/>
      <c r="H538" s="2"/>
      <c r="I538" s="3"/>
    </row>
    <row r="539" spans="3:9" ht="13" x14ac:dyDescent="0.15">
      <c r="C539" s="2"/>
      <c r="D539" s="2"/>
      <c r="E539" s="2"/>
      <c r="F539" s="2"/>
      <c r="G539" s="2"/>
      <c r="H539" s="2"/>
      <c r="I539" s="3"/>
    </row>
    <row r="540" spans="3:9" ht="13" x14ac:dyDescent="0.15">
      <c r="C540" s="2"/>
      <c r="D540" s="2"/>
      <c r="E540" s="2"/>
      <c r="F540" s="2"/>
      <c r="G540" s="2"/>
      <c r="H540" s="2"/>
      <c r="I540" s="3"/>
    </row>
    <row r="541" spans="3:9" ht="13" x14ac:dyDescent="0.15">
      <c r="C541" s="2"/>
      <c r="D541" s="2"/>
      <c r="E541" s="2"/>
      <c r="F541" s="2"/>
      <c r="G541" s="2"/>
      <c r="H541" s="2"/>
      <c r="I541" s="3"/>
    </row>
    <row r="542" spans="3:9" ht="13" x14ac:dyDescent="0.15">
      <c r="C542" s="2"/>
      <c r="D542" s="2"/>
      <c r="E542" s="2"/>
      <c r="F542" s="2"/>
      <c r="G542" s="2"/>
      <c r="H542" s="2"/>
      <c r="I542" s="3"/>
    </row>
    <row r="543" spans="3:9" ht="13" x14ac:dyDescent="0.15">
      <c r="C543" s="2"/>
      <c r="D543" s="2"/>
      <c r="E543" s="2"/>
      <c r="F543" s="2"/>
      <c r="G543" s="2"/>
      <c r="H543" s="2"/>
      <c r="I543" s="3"/>
    </row>
    <row r="544" spans="3:9" ht="13" x14ac:dyDescent="0.15">
      <c r="C544" s="2"/>
      <c r="D544" s="2"/>
      <c r="E544" s="2"/>
      <c r="F544" s="2"/>
      <c r="G544" s="2"/>
      <c r="H544" s="2"/>
      <c r="I544" s="3"/>
    </row>
    <row r="545" spans="3:9" ht="13" x14ac:dyDescent="0.15">
      <c r="C545" s="2"/>
      <c r="D545" s="2"/>
      <c r="E545" s="2"/>
      <c r="F545" s="2"/>
      <c r="G545" s="2"/>
      <c r="H545" s="2"/>
      <c r="I545" s="3"/>
    </row>
    <row r="546" spans="3:9" ht="13" x14ac:dyDescent="0.15">
      <c r="C546" s="2"/>
      <c r="D546" s="2"/>
      <c r="E546" s="2"/>
      <c r="F546" s="2"/>
      <c r="G546" s="2"/>
      <c r="H546" s="2"/>
      <c r="I546" s="3"/>
    </row>
    <row r="547" spans="3:9" ht="13" x14ac:dyDescent="0.15">
      <c r="C547" s="2"/>
      <c r="D547" s="2"/>
      <c r="E547" s="2"/>
      <c r="F547" s="2"/>
      <c r="G547" s="2"/>
      <c r="H547" s="2"/>
      <c r="I547" s="3"/>
    </row>
    <row r="548" spans="3:9" ht="13" x14ac:dyDescent="0.15">
      <c r="C548" s="2"/>
      <c r="D548" s="2"/>
      <c r="E548" s="2"/>
      <c r="F548" s="2"/>
      <c r="G548" s="2"/>
      <c r="H548" s="2"/>
      <c r="I548" s="3"/>
    </row>
    <row r="549" spans="3:9" ht="13" x14ac:dyDescent="0.15">
      <c r="C549" s="2"/>
      <c r="D549" s="2"/>
      <c r="E549" s="2"/>
      <c r="F549" s="2"/>
      <c r="G549" s="2"/>
      <c r="H549" s="2"/>
      <c r="I549" s="3"/>
    </row>
    <row r="550" spans="3:9" ht="13" x14ac:dyDescent="0.15">
      <c r="C550" s="2"/>
      <c r="D550" s="2"/>
      <c r="E550" s="2"/>
      <c r="F550" s="2"/>
      <c r="G550" s="2"/>
      <c r="H550" s="2"/>
      <c r="I550" s="3"/>
    </row>
    <row r="551" spans="3:9" ht="13" x14ac:dyDescent="0.15">
      <c r="C551" s="2"/>
      <c r="D551" s="2"/>
      <c r="E551" s="2"/>
      <c r="F551" s="2"/>
      <c r="G551" s="2"/>
      <c r="H551" s="2"/>
      <c r="I551" s="3"/>
    </row>
    <row r="552" spans="3:9" ht="13" x14ac:dyDescent="0.15">
      <c r="C552" s="2"/>
      <c r="D552" s="2"/>
      <c r="E552" s="2"/>
      <c r="F552" s="2"/>
      <c r="G552" s="2"/>
      <c r="H552" s="2"/>
      <c r="I552" s="3"/>
    </row>
    <row r="553" spans="3:9" ht="13" x14ac:dyDescent="0.15">
      <c r="C553" s="2"/>
      <c r="D553" s="2"/>
      <c r="E553" s="2"/>
      <c r="F553" s="2"/>
      <c r="G553" s="2"/>
      <c r="H553" s="2"/>
      <c r="I553" s="3"/>
    </row>
    <row r="554" spans="3:9" ht="13" x14ac:dyDescent="0.15">
      <c r="C554" s="2"/>
      <c r="D554" s="2"/>
      <c r="E554" s="2"/>
      <c r="F554" s="2"/>
      <c r="G554" s="2"/>
      <c r="H554" s="2"/>
      <c r="I554" s="3"/>
    </row>
    <row r="555" spans="3:9" ht="13" x14ac:dyDescent="0.15">
      <c r="C555" s="2"/>
      <c r="D555" s="2"/>
      <c r="E555" s="2"/>
      <c r="F555" s="2"/>
      <c r="G555" s="2"/>
      <c r="H555" s="2"/>
      <c r="I555" s="3"/>
    </row>
    <row r="556" spans="3:9" ht="13" x14ac:dyDescent="0.15">
      <c r="C556" s="2"/>
      <c r="D556" s="2"/>
      <c r="E556" s="2"/>
      <c r="F556" s="2"/>
      <c r="G556" s="2"/>
      <c r="H556" s="2"/>
      <c r="I556" s="3"/>
    </row>
    <row r="557" spans="3:9" ht="13" x14ac:dyDescent="0.15">
      <c r="C557" s="2"/>
      <c r="D557" s="2"/>
      <c r="E557" s="2"/>
      <c r="F557" s="2"/>
      <c r="G557" s="2"/>
      <c r="H557" s="2"/>
      <c r="I557" s="3"/>
    </row>
    <row r="558" spans="3:9" ht="13" x14ac:dyDescent="0.15">
      <c r="C558" s="2"/>
      <c r="D558" s="2"/>
      <c r="E558" s="2"/>
      <c r="F558" s="2"/>
      <c r="G558" s="2"/>
      <c r="H558" s="2"/>
      <c r="I558" s="3"/>
    </row>
    <row r="559" spans="3:9" ht="13" x14ac:dyDescent="0.15">
      <c r="C559" s="2"/>
      <c r="D559" s="2"/>
      <c r="E559" s="2"/>
      <c r="F559" s="2"/>
      <c r="G559" s="2"/>
      <c r="H559" s="2"/>
      <c r="I559" s="3"/>
    </row>
    <row r="560" spans="3:9" ht="13" x14ac:dyDescent="0.15">
      <c r="C560" s="2"/>
      <c r="D560" s="2"/>
      <c r="E560" s="2"/>
      <c r="F560" s="2"/>
      <c r="G560" s="2"/>
      <c r="H560" s="2"/>
      <c r="I560" s="3"/>
    </row>
    <row r="561" spans="3:9" ht="13" x14ac:dyDescent="0.15">
      <c r="C561" s="2"/>
      <c r="D561" s="2"/>
      <c r="E561" s="2"/>
      <c r="F561" s="2"/>
      <c r="G561" s="2"/>
      <c r="H561" s="2"/>
      <c r="I561" s="3"/>
    </row>
    <row r="562" spans="3:9" ht="13" x14ac:dyDescent="0.15">
      <c r="C562" s="2"/>
      <c r="D562" s="2"/>
      <c r="E562" s="2"/>
      <c r="F562" s="2"/>
      <c r="G562" s="2"/>
      <c r="H562" s="2"/>
      <c r="I562" s="3"/>
    </row>
    <row r="563" spans="3:9" ht="13" x14ac:dyDescent="0.15">
      <c r="C563" s="2"/>
      <c r="D563" s="2"/>
      <c r="E563" s="2"/>
      <c r="F563" s="2"/>
      <c r="G563" s="2"/>
      <c r="H563" s="2"/>
      <c r="I563" s="3"/>
    </row>
    <row r="564" spans="3:9" ht="13" x14ac:dyDescent="0.15">
      <c r="C564" s="2"/>
      <c r="D564" s="2"/>
      <c r="E564" s="2"/>
      <c r="F564" s="2"/>
      <c r="G564" s="2"/>
      <c r="H564" s="2"/>
      <c r="I564" s="3"/>
    </row>
    <row r="565" spans="3:9" ht="13" x14ac:dyDescent="0.15">
      <c r="C565" s="2"/>
      <c r="D565" s="2"/>
      <c r="E565" s="2"/>
      <c r="F565" s="2"/>
      <c r="G565" s="2"/>
      <c r="H565" s="2"/>
      <c r="I565" s="3"/>
    </row>
    <row r="566" spans="3:9" ht="13" x14ac:dyDescent="0.15">
      <c r="C566" s="2"/>
      <c r="D566" s="2"/>
      <c r="E566" s="2"/>
      <c r="F566" s="2"/>
      <c r="G566" s="2"/>
      <c r="H566" s="2"/>
      <c r="I566" s="3"/>
    </row>
    <row r="567" spans="3:9" ht="13" x14ac:dyDescent="0.15">
      <c r="C567" s="2"/>
      <c r="D567" s="2"/>
      <c r="E567" s="2"/>
      <c r="F567" s="2"/>
      <c r="G567" s="2"/>
      <c r="H567" s="2"/>
      <c r="I567" s="3"/>
    </row>
    <row r="568" spans="3:9" ht="13" x14ac:dyDescent="0.15">
      <c r="C568" s="2"/>
      <c r="D568" s="2"/>
      <c r="E568" s="2"/>
      <c r="F568" s="2"/>
      <c r="G568" s="2"/>
      <c r="H568" s="2"/>
      <c r="I568" s="3"/>
    </row>
    <row r="569" spans="3:9" ht="13" x14ac:dyDescent="0.15">
      <c r="C569" s="2"/>
      <c r="D569" s="2"/>
      <c r="E569" s="2"/>
      <c r="F569" s="2"/>
      <c r="G569" s="2"/>
      <c r="H569" s="2"/>
      <c r="I569" s="3"/>
    </row>
    <row r="570" spans="3:9" ht="13" x14ac:dyDescent="0.15">
      <c r="C570" s="2"/>
      <c r="D570" s="2"/>
      <c r="E570" s="2"/>
      <c r="F570" s="2"/>
      <c r="G570" s="2"/>
      <c r="H570" s="2"/>
      <c r="I570" s="3"/>
    </row>
    <row r="571" spans="3:9" ht="13" x14ac:dyDescent="0.15">
      <c r="C571" s="2"/>
      <c r="D571" s="2"/>
      <c r="E571" s="2"/>
      <c r="F571" s="2"/>
      <c r="G571" s="2"/>
      <c r="H571" s="2"/>
      <c r="I571" s="3"/>
    </row>
    <row r="572" spans="3:9" ht="13" x14ac:dyDescent="0.15">
      <c r="C572" s="2"/>
      <c r="D572" s="2"/>
      <c r="E572" s="2"/>
      <c r="F572" s="2"/>
      <c r="G572" s="2"/>
      <c r="H572" s="2"/>
      <c r="I572" s="3"/>
    </row>
    <row r="573" spans="3:9" ht="13" x14ac:dyDescent="0.15">
      <c r="C573" s="2"/>
      <c r="D573" s="2"/>
      <c r="E573" s="2"/>
      <c r="F573" s="2"/>
      <c r="G573" s="2"/>
      <c r="H573" s="2"/>
      <c r="I573" s="3"/>
    </row>
    <row r="574" spans="3:9" ht="13" x14ac:dyDescent="0.15">
      <c r="C574" s="2"/>
      <c r="D574" s="2"/>
      <c r="E574" s="2"/>
      <c r="F574" s="2"/>
      <c r="G574" s="2"/>
      <c r="H574" s="2"/>
      <c r="I574" s="3"/>
    </row>
    <row r="575" spans="3:9" ht="13" x14ac:dyDescent="0.15">
      <c r="C575" s="2"/>
      <c r="D575" s="2"/>
      <c r="E575" s="2"/>
      <c r="F575" s="2"/>
      <c r="G575" s="2"/>
      <c r="H575" s="2"/>
      <c r="I575" s="3"/>
    </row>
    <row r="576" spans="3:9" ht="13" x14ac:dyDescent="0.15">
      <c r="C576" s="2"/>
      <c r="D576" s="2"/>
      <c r="E576" s="2"/>
      <c r="F576" s="2"/>
      <c r="G576" s="2"/>
      <c r="H576" s="2"/>
      <c r="I576" s="3"/>
    </row>
    <row r="577" spans="3:9" ht="13" x14ac:dyDescent="0.15">
      <c r="C577" s="2"/>
      <c r="D577" s="2"/>
      <c r="E577" s="2"/>
      <c r="F577" s="2"/>
      <c r="G577" s="2"/>
      <c r="H577" s="2"/>
      <c r="I577" s="3"/>
    </row>
    <row r="578" spans="3:9" ht="13" x14ac:dyDescent="0.15">
      <c r="C578" s="2"/>
      <c r="D578" s="2"/>
      <c r="E578" s="2"/>
      <c r="F578" s="2"/>
      <c r="G578" s="2"/>
      <c r="H578" s="2"/>
      <c r="I578" s="3"/>
    </row>
    <row r="579" spans="3:9" ht="13" x14ac:dyDescent="0.15">
      <c r="C579" s="2"/>
      <c r="D579" s="2"/>
      <c r="E579" s="2"/>
      <c r="F579" s="2"/>
      <c r="G579" s="2"/>
      <c r="H579" s="2"/>
      <c r="I579" s="3"/>
    </row>
    <row r="580" spans="3:9" ht="13" x14ac:dyDescent="0.15">
      <c r="C580" s="2"/>
      <c r="D580" s="2"/>
      <c r="E580" s="2"/>
      <c r="F580" s="2"/>
      <c r="G580" s="2"/>
      <c r="H580" s="2"/>
      <c r="I580" s="3"/>
    </row>
    <row r="581" spans="3:9" ht="13" x14ac:dyDescent="0.15">
      <c r="C581" s="2"/>
      <c r="D581" s="2"/>
      <c r="E581" s="2"/>
      <c r="F581" s="2"/>
      <c r="G581" s="2"/>
      <c r="H581" s="2"/>
      <c r="I581" s="3"/>
    </row>
    <row r="582" spans="3:9" ht="13" x14ac:dyDescent="0.15">
      <c r="C582" s="2"/>
      <c r="D582" s="2"/>
      <c r="E582" s="2"/>
      <c r="F582" s="2"/>
      <c r="G582" s="2"/>
      <c r="H582" s="2"/>
      <c r="I582" s="3"/>
    </row>
    <row r="583" spans="3:9" ht="13" x14ac:dyDescent="0.15">
      <c r="C583" s="2"/>
      <c r="D583" s="2"/>
      <c r="E583" s="2"/>
      <c r="F583" s="2"/>
      <c r="G583" s="2"/>
      <c r="H583" s="2"/>
      <c r="I583" s="3"/>
    </row>
    <row r="584" spans="3:9" ht="13" x14ac:dyDescent="0.15">
      <c r="C584" s="2"/>
      <c r="D584" s="2"/>
      <c r="E584" s="2"/>
      <c r="F584" s="2"/>
      <c r="G584" s="2"/>
      <c r="H584" s="2"/>
      <c r="I584" s="3"/>
    </row>
    <row r="585" spans="3:9" ht="13" x14ac:dyDescent="0.15">
      <c r="C585" s="2"/>
      <c r="D585" s="2"/>
      <c r="E585" s="2"/>
      <c r="F585" s="2"/>
      <c r="G585" s="2"/>
      <c r="H585" s="2"/>
      <c r="I585" s="3"/>
    </row>
    <row r="586" spans="3:9" ht="13" x14ac:dyDescent="0.15">
      <c r="C586" s="2"/>
      <c r="D586" s="2"/>
      <c r="E586" s="2"/>
      <c r="F586" s="2"/>
      <c r="G586" s="2"/>
      <c r="H586" s="2"/>
      <c r="I586" s="3"/>
    </row>
    <row r="587" spans="3:9" ht="13" x14ac:dyDescent="0.15">
      <c r="C587" s="2"/>
      <c r="D587" s="2"/>
      <c r="E587" s="2"/>
      <c r="F587" s="2"/>
      <c r="G587" s="2"/>
      <c r="H587" s="2"/>
      <c r="I587" s="3"/>
    </row>
    <row r="588" spans="3:9" ht="13" x14ac:dyDescent="0.15">
      <c r="C588" s="2"/>
      <c r="D588" s="2"/>
      <c r="E588" s="2"/>
      <c r="F588" s="2"/>
      <c r="G588" s="2"/>
      <c r="H588" s="2"/>
      <c r="I588" s="3"/>
    </row>
    <row r="589" spans="3:9" ht="13" x14ac:dyDescent="0.15">
      <c r="C589" s="2"/>
      <c r="D589" s="2"/>
      <c r="E589" s="2"/>
      <c r="F589" s="2"/>
      <c r="G589" s="2"/>
      <c r="H589" s="2"/>
      <c r="I589" s="3"/>
    </row>
    <row r="590" spans="3:9" ht="13" x14ac:dyDescent="0.15">
      <c r="C590" s="2"/>
      <c r="D590" s="2"/>
      <c r="E590" s="2"/>
      <c r="F590" s="2"/>
      <c r="G590" s="2"/>
      <c r="H590" s="2"/>
      <c r="I590" s="3"/>
    </row>
    <row r="591" spans="3:9" ht="13" x14ac:dyDescent="0.15">
      <c r="C591" s="2"/>
      <c r="D591" s="2"/>
      <c r="E591" s="2"/>
      <c r="F591" s="2"/>
      <c r="G591" s="2"/>
      <c r="H591" s="2"/>
      <c r="I591" s="3"/>
    </row>
    <row r="592" spans="3:9" ht="13" x14ac:dyDescent="0.15">
      <c r="C592" s="2"/>
      <c r="D592" s="2"/>
      <c r="E592" s="2"/>
      <c r="F592" s="2"/>
      <c r="G592" s="2"/>
      <c r="H592" s="2"/>
      <c r="I592" s="3"/>
    </row>
    <row r="593" spans="3:9" ht="13" x14ac:dyDescent="0.15">
      <c r="C593" s="2"/>
      <c r="D593" s="2"/>
      <c r="E593" s="2"/>
      <c r="F593" s="2"/>
      <c r="G593" s="2"/>
      <c r="H593" s="2"/>
      <c r="I593" s="3"/>
    </row>
    <row r="594" spans="3:9" ht="13" x14ac:dyDescent="0.15">
      <c r="C594" s="2"/>
      <c r="D594" s="2"/>
      <c r="E594" s="2"/>
      <c r="F594" s="2"/>
      <c r="G594" s="2"/>
      <c r="H594" s="2"/>
      <c r="I594" s="3"/>
    </row>
    <row r="595" spans="3:9" ht="13" x14ac:dyDescent="0.15">
      <c r="C595" s="2"/>
      <c r="D595" s="2"/>
      <c r="E595" s="2"/>
      <c r="F595" s="2"/>
      <c r="G595" s="2"/>
      <c r="H595" s="2"/>
      <c r="I595" s="3"/>
    </row>
    <row r="596" spans="3:9" ht="13" x14ac:dyDescent="0.15">
      <c r="C596" s="2"/>
      <c r="D596" s="2"/>
      <c r="E596" s="2"/>
      <c r="F596" s="2"/>
      <c r="G596" s="2"/>
      <c r="H596" s="2"/>
      <c r="I596" s="3"/>
    </row>
    <row r="597" spans="3:9" ht="13" x14ac:dyDescent="0.15">
      <c r="C597" s="2"/>
      <c r="D597" s="2"/>
      <c r="E597" s="2"/>
      <c r="F597" s="2"/>
      <c r="G597" s="2"/>
      <c r="H597" s="2"/>
      <c r="I597" s="3"/>
    </row>
    <row r="598" spans="3:9" ht="13" x14ac:dyDescent="0.15">
      <c r="C598" s="2"/>
      <c r="D598" s="2"/>
      <c r="E598" s="2"/>
      <c r="F598" s="2"/>
      <c r="G598" s="2"/>
      <c r="H598" s="2"/>
      <c r="I598" s="3"/>
    </row>
    <row r="599" spans="3:9" ht="13" x14ac:dyDescent="0.15">
      <c r="C599" s="2"/>
      <c r="D599" s="2"/>
      <c r="E599" s="2"/>
      <c r="F599" s="2"/>
      <c r="G599" s="2"/>
      <c r="H599" s="2"/>
      <c r="I599" s="3"/>
    </row>
    <row r="600" spans="3:9" ht="13" x14ac:dyDescent="0.15">
      <c r="C600" s="2"/>
      <c r="D600" s="2"/>
      <c r="E600" s="2"/>
      <c r="F600" s="2"/>
      <c r="G600" s="2"/>
      <c r="H600" s="2"/>
      <c r="I600" s="3"/>
    </row>
    <row r="601" spans="3:9" ht="13" x14ac:dyDescent="0.15">
      <c r="C601" s="2"/>
      <c r="D601" s="2"/>
      <c r="E601" s="2"/>
      <c r="F601" s="2"/>
      <c r="G601" s="2"/>
      <c r="H601" s="2"/>
      <c r="I601" s="3"/>
    </row>
    <row r="602" spans="3:9" ht="13" x14ac:dyDescent="0.15">
      <c r="C602" s="2"/>
      <c r="D602" s="2"/>
      <c r="E602" s="2"/>
      <c r="F602" s="2"/>
      <c r="G602" s="2"/>
      <c r="H602" s="2"/>
      <c r="I602" s="3"/>
    </row>
    <row r="603" spans="3:9" ht="13" x14ac:dyDescent="0.15">
      <c r="C603" s="2"/>
      <c r="D603" s="2"/>
      <c r="E603" s="2"/>
      <c r="F603" s="2"/>
      <c r="G603" s="2"/>
      <c r="H603" s="2"/>
      <c r="I603" s="3"/>
    </row>
    <row r="604" spans="3:9" ht="13" x14ac:dyDescent="0.15">
      <c r="C604" s="2"/>
      <c r="D604" s="2"/>
      <c r="E604" s="2"/>
      <c r="F604" s="2"/>
      <c r="G604" s="2"/>
      <c r="H604" s="2"/>
      <c r="I604" s="3"/>
    </row>
    <row r="605" spans="3:9" ht="13" x14ac:dyDescent="0.15">
      <c r="C605" s="2"/>
      <c r="D605" s="2"/>
      <c r="E605" s="2"/>
      <c r="F605" s="2"/>
      <c r="G605" s="2"/>
      <c r="H605" s="2"/>
      <c r="I605" s="3"/>
    </row>
    <row r="606" spans="3:9" ht="13" x14ac:dyDescent="0.15">
      <c r="C606" s="2"/>
      <c r="D606" s="2"/>
      <c r="E606" s="2"/>
      <c r="F606" s="2"/>
      <c r="G606" s="2"/>
      <c r="H606" s="2"/>
      <c r="I606" s="3"/>
    </row>
    <row r="607" spans="3:9" ht="13" x14ac:dyDescent="0.15">
      <c r="C607" s="2"/>
      <c r="D607" s="2"/>
      <c r="E607" s="2"/>
      <c r="F607" s="2"/>
      <c r="G607" s="2"/>
      <c r="H607" s="2"/>
      <c r="I607" s="3"/>
    </row>
    <row r="608" spans="3:9" ht="13" x14ac:dyDescent="0.15">
      <c r="C608" s="2"/>
      <c r="D608" s="2"/>
      <c r="E608" s="2"/>
      <c r="F608" s="2"/>
      <c r="G608" s="2"/>
      <c r="H608" s="2"/>
      <c r="I608" s="3"/>
    </row>
    <row r="609" spans="3:9" ht="13" x14ac:dyDescent="0.15">
      <c r="C609" s="2"/>
      <c r="D609" s="2"/>
      <c r="E609" s="2"/>
      <c r="F609" s="2"/>
      <c r="G609" s="2"/>
      <c r="H609" s="2"/>
      <c r="I609" s="3"/>
    </row>
    <row r="610" spans="3:9" ht="13" x14ac:dyDescent="0.15">
      <c r="C610" s="2"/>
      <c r="D610" s="2"/>
      <c r="E610" s="2"/>
      <c r="F610" s="2"/>
      <c r="G610" s="2"/>
      <c r="H610" s="2"/>
      <c r="I610" s="3"/>
    </row>
    <row r="611" spans="3:9" ht="13" x14ac:dyDescent="0.15">
      <c r="C611" s="2"/>
      <c r="D611" s="2"/>
      <c r="E611" s="2"/>
      <c r="F611" s="2"/>
      <c r="G611" s="2"/>
      <c r="H611" s="2"/>
      <c r="I611" s="3"/>
    </row>
    <row r="612" spans="3:9" ht="13" x14ac:dyDescent="0.15">
      <c r="C612" s="2"/>
      <c r="D612" s="2"/>
      <c r="E612" s="2"/>
      <c r="F612" s="2"/>
      <c r="G612" s="2"/>
      <c r="H612" s="2"/>
      <c r="I612" s="3"/>
    </row>
    <row r="613" spans="3:9" ht="13" x14ac:dyDescent="0.15">
      <c r="C613" s="2"/>
      <c r="D613" s="2"/>
      <c r="E613" s="2"/>
      <c r="F613" s="2"/>
      <c r="G613" s="2"/>
      <c r="H613" s="2"/>
      <c r="I613" s="3"/>
    </row>
    <row r="614" spans="3:9" ht="13" x14ac:dyDescent="0.15">
      <c r="C614" s="2"/>
      <c r="D614" s="2"/>
      <c r="E614" s="2"/>
      <c r="F614" s="2"/>
      <c r="G614" s="2"/>
      <c r="H614" s="2"/>
      <c r="I614" s="3"/>
    </row>
    <row r="615" spans="3:9" ht="13" x14ac:dyDescent="0.15">
      <c r="C615" s="2"/>
      <c r="D615" s="2"/>
      <c r="E615" s="2"/>
      <c r="F615" s="2"/>
      <c r="G615" s="2"/>
      <c r="H615" s="2"/>
      <c r="I615" s="3"/>
    </row>
    <row r="616" spans="3:9" ht="13" x14ac:dyDescent="0.15">
      <c r="C616" s="2"/>
      <c r="D616" s="2"/>
      <c r="E616" s="2"/>
      <c r="F616" s="2"/>
      <c r="G616" s="2"/>
      <c r="H616" s="2"/>
      <c r="I616" s="3"/>
    </row>
    <row r="617" spans="3:9" ht="13" x14ac:dyDescent="0.15">
      <c r="C617" s="2"/>
      <c r="D617" s="2"/>
      <c r="E617" s="2"/>
      <c r="F617" s="2"/>
      <c r="G617" s="2"/>
      <c r="H617" s="2"/>
      <c r="I617" s="3"/>
    </row>
    <row r="618" spans="3:9" ht="13" x14ac:dyDescent="0.15">
      <c r="C618" s="2"/>
      <c r="D618" s="2"/>
      <c r="E618" s="2"/>
      <c r="F618" s="2"/>
      <c r="G618" s="2"/>
      <c r="H618" s="2"/>
      <c r="I618" s="3"/>
    </row>
    <row r="619" spans="3:9" ht="13" x14ac:dyDescent="0.15">
      <c r="C619" s="2"/>
      <c r="D619" s="2"/>
      <c r="E619" s="2"/>
      <c r="F619" s="2"/>
      <c r="G619" s="2"/>
      <c r="H619" s="2"/>
      <c r="I619" s="3"/>
    </row>
    <row r="620" spans="3:9" ht="13" x14ac:dyDescent="0.15">
      <c r="C620" s="2"/>
      <c r="D620" s="2"/>
      <c r="E620" s="2"/>
      <c r="F620" s="2"/>
      <c r="G620" s="2"/>
      <c r="H620" s="2"/>
      <c r="I620" s="3"/>
    </row>
    <row r="621" spans="3:9" ht="13" x14ac:dyDescent="0.15">
      <c r="C621" s="2"/>
      <c r="D621" s="2"/>
      <c r="E621" s="2"/>
      <c r="F621" s="2"/>
      <c r="G621" s="2"/>
      <c r="H621" s="2"/>
      <c r="I621" s="3"/>
    </row>
    <row r="622" spans="3:9" ht="13" x14ac:dyDescent="0.15">
      <c r="C622" s="2"/>
      <c r="D622" s="2"/>
      <c r="E622" s="2"/>
      <c r="F622" s="2"/>
      <c r="G622" s="2"/>
      <c r="H622" s="2"/>
      <c r="I622" s="3"/>
    </row>
    <row r="623" spans="3:9" ht="13" x14ac:dyDescent="0.15">
      <c r="C623" s="2"/>
      <c r="D623" s="2"/>
      <c r="E623" s="2"/>
      <c r="F623" s="2"/>
      <c r="G623" s="2"/>
      <c r="H623" s="2"/>
      <c r="I623" s="3"/>
    </row>
    <row r="624" spans="3:9" ht="13" x14ac:dyDescent="0.15">
      <c r="C624" s="2"/>
      <c r="D624" s="2"/>
      <c r="E624" s="2"/>
      <c r="F624" s="2"/>
      <c r="G624" s="2"/>
      <c r="H624" s="2"/>
      <c r="I624" s="3"/>
    </row>
    <row r="625" spans="3:9" ht="13" x14ac:dyDescent="0.15">
      <c r="C625" s="2"/>
      <c r="D625" s="2"/>
      <c r="E625" s="2"/>
      <c r="F625" s="2"/>
      <c r="G625" s="2"/>
      <c r="H625" s="2"/>
      <c r="I625" s="3"/>
    </row>
    <row r="626" spans="3:9" ht="13" x14ac:dyDescent="0.15">
      <c r="C626" s="2"/>
      <c r="D626" s="2"/>
      <c r="E626" s="2"/>
      <c r="F626" s="2"/>
      <c r="G626" s="2"/>
      <c r="H626" s="2"/>
      <c r="I626" s="3"/>
    </row>
    <row r="627" spans="3:9" ht="13" x14ac:dyDescent="0.15">
      <c r="C627" s="2"/>
      <c r="D627" s="2"/>
      <c r="E627" s="2"/>
      <c r="F627" s="2"/>
      <c r="G627" s="2"/>
      <c r="H627" s="2"/>
      <c r="I627" s="3"/>
    </row>
    <row r="628" spans="3:9" ht="13" x14ac:dyDescent="0.15">
      <c r="C628" s="2"/>
      <c r="D628" s="2"/>
      <c r="E628" s="2"/>
      <c r="F628" s="2"/>
      <c r="G628" s="2"/>
      <c r="H628" s="2"/>
      <c r="I628" s="3"/>
    </row>
    <row r="629" spans="3:9" ht="13" x14ac:dyDescent="0.15">
      <c r="C629" s="2"/>
      <c r="D629" s="2"/>
      <c r="E629" s="2"/>
      <c r="F629" s="2"/>
      <c r="G629" s="2"/>
      <c r="H629" s="2"/>
      <c r="I629" s="3"/>
    </row>
    <row r="630" spans="3:9" ht="13" x14ac:dyDescent="0.15">
      <c r="C630" s="2"/>
      <c r="D630" s="2"/>
      <c r="E630" s="2"/>
      <c r="F630" s="2"/>
      <c r="G630" s="2"/>
      <c r="H630" s="2"/>
      <c r="I630" s="3"/>
    </row>
    <row r="631" spans="3:9" ht="13" x14ac:dyDescent="0.15">
      <c r="C631" s="2"/>
      <c r="D631" s="2"/>
      <c r="E631" s="2"/>
      <c r="F631" s="2"/>
      <c r="G631" s="2"/>
      <c r="H631" s="2"/>
      <c r="I631" s="3"/>
    </row>
    <row r="632" spans="3:9" ht="13" x14ac:dyDescent="0.15">
      <c r="C632" s="2"/>
      <c r="D632" s="2"/>
      <c r="E632" s="2"/>
      <c r="F632" s="2"/>
      <c r="G632" s="2"/>
      <c r="H632" s="2"/>
      <c r="I632" s="3"/>
    </row>
    <row r="633" spans="3:9" ht="13" x14ac:dyDescent="0.15">
      <c r="C633" s="2"/>
      <c r="D633" s="2"/>
      <c r="E633" s="2"/>
      <c r="F633" s="2"/>
      <c r="G633" s="2"/>
      <c r="H633" s="2"/>
      <c r="I633" s="3"/>
    </row>
    <row r="634" spans="3:9" ht="13" x14ac:dyDescent="0.15">
      <c r="C634" s="2"/>
      <c r="D634" s="2"/>
      <c r="E634" s="2"/>
      <c r="F634" s="2"/>
      <c r="G634" s="2"/>
      <c r="H634" s="2"/>
      <c r="I634" s="3"/>
    </row>
    <row r="635" spans="3:9" ht="13" x14ac:dyDescent="0.15">
      <c r="C635" s="2"/>
      <c r="D635" s="2"/>
      <c r="E635" s="2"/>
      <c r="F635" s="2"/>
      <c r="G635" s="2"/>
      <c r="H635" s="2"/>
      <c r="I635" s="3"/>
    </row>
    <row r="636" spans="3:9" ht="13" x14ac:dyDescent="0.15">
      <c r="C636" s="2"/>
      <c r="D636" s="2"/>
      <c r="E636" s="2"/>
      <c r="F636" s="2"/>
      <c r="G636" s="2"/>
      <c r="H636" s="2"/>
      <c r="I636" s="3"/>
    </row>
    <row r="637" spans="3:9" ht="13" x14ac:dyDescent="0.15">
      <c r="C637" s="2"/>
      <c r="D637" s="2"/>
      <c r="E637" s="2"/>
      <c r="F637" s="2"/>
      <c r="G637" s="2"/>
      <c r="H637" s="2"/>
      <c r="I637" s="3"/>
    </row>
    <row r="638" spans="3:9" ht="13" x14ac:dyDescent="0.15">
      <c r="C638" s="2"/>
      <c r="D638" s="2"/>
      <c r="E638" s="2"/>
      <c r="F638" s="2"/>
      <c r="G638" s="2"/>
      <c r="H638" s="2"/>
      <c r="I638" s="3"/>
    </row>
    <row r="639" spans="3:9" ht="13" x14ac:dyDescent="0.15">
      <c r="C639" s="2"/>
      <c r="D639" s="2"/>
      <c r="E639" s="2"/>
      <c r="F639" s="2"/>
      <c r="G639" s="2"/>
      <c r="H639" s="2"/>
      <c r="I639" s="3"/>
    </row>
    <row r="640" spans="3:9" ht="13" x14ac:dyDescent="0.15">
      <c r="C640" s="2"/>
      <c r="D640" s="2"/>
      <c r="E640" s="2"/>
      <c r="F640" s="2"/>
      <c r="G640" s="2"/>
      <c r="H640" s="2"/>
      <c r="I640" s="3"/>
    </row>
    <row r="641" spans="3:9" ht="13" x14ac:dyDescent="0.15">
      <c r="C641" s="2"/>
      <c r="D641" s="2"/>
      <c r="E641" s="2"/>
      <c r="F641" s="2"/>
      <c r="G641" s="2"/>
      <c r="H641" s="2"/>
      <c r="I641" s="3"/>
    </row>
    <row r="642" spans="3:9" ht="13" x14ac:dyDescent="0.15">
      <c r="C642" s="2"/>
      <c r="D642" s="2"/>
      <c r="E642" s="2"/>
      <c r="F642" s="2"/>
      <c r="G642" s="2"/>
      <c r="H642" s="2"/>
      <c r="I642" s="3"/>
    </row>
    <row r="643" spans="3:9" ht="13" x14ac:dyDescent="0.15">
      <c r="C643" s="2"/>
      <c r="D643" s="2"/>
      <c r="E643" s="2"/>
      <c r="F643" s="2"/>
      <c r="G643" s="2"/>
      <c r="H643" s="2"/>
      <c r="I643" s="3"/>
    </row>
    <row r="644" spans="3:9" ht="13" x14ac:dyDescent="0.15">
      <c r="C644" s="2"/>
      <c r="D644" s="2"/>
      <c r="E644" s="2"/>
      <c r="F644" s="2"/>
      <c r="G644" s="2"/>
      <c r="H644" s="2"/>
      <c r="I644" s="3"/>
    </row>
    <row r="645" spans="3:9" ht="13" x14ac:dyDescent="0.15">
      <c r="C645" s="2"/>
      <c r="D645" s="2"/>
      <c r="E645" s="2"/>
      <c r="F645" s="2"/>
      <c r="G645" s="2"/>
      <c r="H645" s="2"/>
      <c r="I645" s="3"/>
    </row>
    <row r="646" spans="3:9" ht="13" x14ac:dyDescent="0.15">
      <c r="C646" s="2"/>
      <c r="D646" s="2"/>
      <c r="E646" s="2"/>
      <c r="F646" s="2"/>
      <c r="G646" s="2"/>
      <c r="H646" s="2"/>
      <c r="I646" s="3"/>
    </row>
    <row r="647" spans="3:9" ht="13" x14ac:dyDescent="0.15">
      <c r="C647" s="2"/>
      <c r="D647" s="2"/>
      <c r="E647" s="2"/>
      <c r="F647" s="2"/>
      <c r="G647" s="2"/>
      <c r="H647" s="2"/>
      <c r="I647" s="3"/>
    </row>
    <row r="648" spans="3:9" ht="13" x14ac:dyDescent="0.15">
      <c r="C648" s="2"/>
      <c r="D648" s="2"/>
      <c r="E648" s="2"/>
      <c r="F648" s="2"/>
      <c r="G648" s="2"/>
      <c r="H648" s="2"/>
      <c r="I648" s="3"/>
    </row>
    <row r="649" spans="3:9" ht="13" x14ac:dyDescent="0.15">
      <c r="C649" s="2"/>
      <c r="D649" s="2"/>
      <c r="E649" s="2"/>
      <c r="F649" s="2"/>
      <c r="G649" s="2"/>
      <c r="H649" s="2"/>
      <c r="I649" s="3"/>
    </row>
    <row r="650" spans="3:9" ht="13" x14ac:dyDescent="0.15">
      <c r="C650" s="2"/>
      <c r="D650" s="2"/>
      <c r="E650" s="2"/>
      <c r="F650" s="2"/>
      <c r="G650" s="2"/>
      <c r="H650" s="2"/>
      <c r="I650" s="3"/>
    </row>
    <row r="651" spans="3:9" ht="13" x14ac:dyDescent="0.15">
      <c r="C651" s="2"/>
      <c r="D651" s="2"/>
      <c r="E651" s="2"/>
      <c r="F651" s="2"/>
      <c r="G651" s="2"/>
      <c r="H651" s="2"/>
      <c r="I651" s="3"/>
    </row>
    <row r="652" spans="3:9" ht="13" x14ac:dyDescent="0.15">
      <c r="C652" s="2"/>
      <c r="D652" s="2"/>
      <c r="E652" s="2"/>
      <c r="F652" s="2"/>
      <c r="G652" s="2"/>
      <c r="H652" s="2"/>
      <c r="I652" s="3"/>
    </row>
    <row r="653" spans="3:9" ht="13" x14ac:dyDescent="0.15">
      <c r="C653" s="2"/>
      <c r="D653" s="2"/>
      <c r="E653" s="2"/>
      <c r="F653" s="2"/>
      <c r="G653" s="2"/>
      <c r="H653" s="2"/>
      <c r="I653" s="3"/>
    </row>
    <row r="654" spans="3:9" ht="13" x14ac:dyDescent="0.15">
      <c r="C654" s="2"/>
      <c r="D654" s="2"/>
      <c r="E654" s="2"/>
      <c r="F654" s="2"/>
      <c r="G654" s="2"/>
      <c r="H654" s="2"/>
      <c r="I654" s="3"/>
    </row>
    <row r="655" spans="3:9" ht="13" x14ac:dyDescent="0.15">
      <c r="C655" s="2"/>
      <c r="D655" s="2"/>
      <c r="E655" s="2"/>
      <c r="F655" s="2"/>
      <c r="G655" s="2"/>
      <c r="H655" s="2"/>
      <c r="I655" s="3"/>
    </row>
    <row r="656" spans="3:9" ht="13" x14ac:dyDescent="0.15">
      <c r="C656" s="2"/>
      <c r="D656" s="2"/>
      <c r="E656" s="2"/>
      <c r="F656" s="2"/>
      <c r="G656" s="2"/>
      <c r="H656" s="2"/>
      <c r="I656" s="3"/>
    </row>
    <row r="657" spans="3:9" ht="13" x14ac:dyDescent="0.15">
      <c r="C657" s="2"/>
      <c r="D657" s="2"/>
      <c r="E657" s="2"/>
      <c r="F657" s="2"/>
      <c r="G657" s="2"/>
      <c r="H657" s="2"/>
      <c r="I657" s="3"/>
    </row>
    <row r="658" spans="3:9" ht="13" x14ac:dyDescent="0.15">
      <c r="C658" s="2"/>
      <c r="D658" s="2"/>
      <c r="E658" s="2"/>
      <c r="F658" s="2"/>
      <c r="G658" s="2"/>
      <c r="H658" s="2"/>
      <c r="I658" s="3"/>
    </row>
    <row r="659" spans="3:9" ht="13" x14ac:dyDescent="0.15">
      <c r="C659" s="2"/>
      <c r="D659" s="2"/>
      <c r="E659" s="2"/>
      <c r="F659" s="2"/>
      <c r="G659" s="2"/>
      <c r="H659" s="2"/>
      <c r="I659" s="3"/>
    </row>
    <row r="660" spans="3:9" ht="13" x14ac:dyDescent="0.15">
      <c r="C660" s="2"/>
      <c r="D660" s="2"/>
      <c r="E660" s="2"/>
      <c r="F660" s="2"/>
      <c r="G660" s="2"/>
      <c r="H660" s="2"/>
      <c r="I660" s="3"/>
    </row>
    <row r="661" spans="3:9" ht="13" x14ac:dyDescent="0.15">
      <c r="C661" s="2"/>
      <c r="D661" s="2"/>
      <c r="E661" s="2"/>
      <c r="F661" s="2"/>
      <c r="G661" s="2"/>
      <c r="H661" s="2"/>
      <c r="I661" s="3"/>
    </row>
    <row r="662" spans="3:9" ht="13" x14ac:dyDescent="0.15">
      <c r="C662" s="2"/>
      <c r="D662" s="2"/>
      <c r="E662" s="2"/>
      <c r="F662" s="2"/>
      <c r="G662" s="2"/>
      <c r="H662" s="2"/>
      <c r="I662" s="3"/>
    </row>
    <row r="663" spans="3:9" ht="13" x14ac:dyDescent="0.15">
      <c r="C663" s="2"/>
      <c r="D663" s="2"/>
      <c r="E663" s="2"/>
      <c r="F663" s="2"/>
      <c r="G663" s="2"/>
      <c r="H663" s="2"/>
      <c r="I663" s="3"/>
    </row>
    <row r="664" spans="3:9" ht="13" x14ac:dyDescent="0.15">
      <c r="C664" s="2"/>
      <c r="D664" s="2"/>
      <c r="E664" s="2"/>
      <c r="F664" s="2"/>
      <c r="G664" s="2"/>
      <c r="H664" s="2"/>
      <c r="I664" s="3"/>
    </row>
    <row r="665" spans="3:9" ht="13" x14ac:dyDescent="0.15">
      <c r="C665" s="2"/>
      <c r="D665" s="2"/>
      <c r="E665" s="2"/>
      <c r="F665" s="2"/>
      <c r="G665" s="2"/>
      <c r="H665" s="2"/>
      <c r="I665" s="3"/>
    </row>
    <row r="666" spans="3:9" ht="13" x14ac:dyDescent="0.15">
      <c r="C666" s="2"/>
      <c r="D666" s="2"/>
      <c r="E666" s="2"/>
      <c r="F666" s="2"/>
      <c r="G666" s="2"/>
      <c r="H666" s="2"/>
      <c r="I666" s="3"/>
    </row>
    <row r="667" spans="3:9" ht="13" x14ac:dyDescent="0.15">
      <c r="C667" s="2"/>
      <c r="D667" s="2"/>
      <c r="E667" s="2"/>
      <c r="F667" s="2"/>
      <c r="G667" s="2"/>
      <c r="H667" s="2"/>
      <c r="I667" s="3"/>
    </row>
    <row r="668" spans="3:9" ht="13" x14ac:dyDescent="0.15">
      <c r="C668" s="2"/>
      <c r="D668" s="2"/>
      <c r="E668" s="2"/>
      <c r="F668" s="2"/>
      <c r="G668" s="2"/>
      <c r="H668" s="2"/>
      <c r="I668" s="3"/>
    </row>
    <row r="669" spans="3:9" ht="13" x14ac:dyDescent="0.15">
      <c r="C669" s="2"/>
      <c r="D669" s="2"/>
      <c r="E669" s="2"/>
      <c r="F669" s="2"/>
      <c r="G669" s="2"/>
      <c r="H669" s="2"/>
      <c r="I669" s="3"/>
    </row>
    <row r="670" spans="3:9" ht="13" x14ac:dyDescent="0.15">
      <c r="C670" s="2"/>
      <c r="D670" s="2"/>
      <c r="E670" s="2"/>
      <c r="F670" s="2"/>
      <c r="G670" s="2"/>
      <c r="H670" s="2"/>
      <c r="I670" s="3"/>
    </row>
    <row r="671" spans="3:9" ht="13" x14ac:dyDescent="0.15">
      <c r="C671" s="2"/>
      <c r="D671" s="2"/>
      <c r="E671" s="2"/>
      <c r="F671" s="2"/>
      <c r="G671" s="2"/>
      <c r="H671" s="2"/>
      <c r="I671" s="3"/>
    </row>
    <row r="672" spans="3:9" ht="13" x14ac:dyDescent="0.15">
      <c r="C672" s="2"/>
      <c r="D672" s="2"/>
      <c r="E672" s="2"/>
      <c r="F672" s="2"/>
      <c r="G672" s="2"/>
      <c r="H672" s="2"/>
      <c r="I672" s="3"/>
    </row>
    <row r="673" spans="3:9" ht="13" x14ac:dyDescent="0.15">
      <c r="C673" s="2"/>
      <c r="D673" s="2"/>
      <c r="E673" s="2"/>
      <c r="F673" s="2"/>
      <c r="G673" s="2"/>
      <c r="H673" s="2"/>
      <c r="I673" s="3"/>
    </row>
    <row r="674" spans="3:9" ht="13" x14ac:dyDescent="0.15">
      <c r="C674" s="2"/>
      <c r="D674" s="2"/>
      <c r="E674" s="2"/>
      <c r="F674" s="2"/>
      <c r="G674" s="2"/>
      <c r="H674" s="2"/>
      <c r="I674" s="3"/>
    </row>
    <row r="675" spans="3:9" ht="13" x14ac:dyDescent="0.15">
      <c r="C675" s="2"/>
      <c r="D675" s="2"/>
      <c r="E675" s="2"/>
      <c r="F675" s="2"/>
      <c r="G675" s="2"/>
      <c r="H675" s="2"/>
      <c r="I675" s="3"/>
    </row>
    <row r="676" spans="3:9" ht="13" x14ac:dyDescent="0.15">
      <c r="C676" s="2"/>
      <c r="D676" s="2"/>
      <c r="E676" s="2"/>
      <c r="F676" s="2"/>
      <c r="G676" s="2"/>
      <c r="H676" s="2"/>
      <c r="I676" s="3"/>
    </row>
    <row r="677" spans="3:9" ht="13" x14ac:dyDescent="0.15">
      <c r="C677" s="2"/>
      <c r="D677" s="2"/>
      <c r="E677" s="2"/>
      <c r="F677" s="2"/>
      <c r="G677" s="2"/>
      <c r="H677" s="2"/>
      <c r="I677" s="3"/>
    </row>
    <row r="678" spans="3:9" ht="13" x14ac:dyDescent="0.15">
      <c r="C678" s="2"/>
      <c r="D678" s="2"/>
      <c r="E678" s="2"/>
      <c r="F678" s="2"/>
      <c r="G678" s="2"/>
      <c r="H678" s="2"/>
      <c r="I678" s="3"/>
    </row>
    <row r="679" spans="3:9" ht="13" x14ac:dyDescent="0.15">
      <c r="C679" s="2"/>
      <c r="D679" s="2"/>
      <c r="E679" s="2"/>
      <c r="F679" s="2"/>
      <c r="G679" s="2"/>
      <c r="H679" s="2"/>
      <c r="I679" s="3"/>
    </row>
    <row r="680" spans="3:9" ht="13" x14ac:dyDescent="0.15">
      <c r="C680" s="2"/>
      <c r="D680" s="2"/>
      <c r="E680" s="2"/>
      <c r="F680" s="2"/>
      <c r="G680" s="2"/>
      <c r="H680" s="2"/>
      <c r="I680" s="3"/>
    </row>
    <row r="681" spans="3:9" ht="13" x14ac:dyDescent="0.15">
      <c r="C681" s="2"/>
      <c r="D681" s="2"/>
      <c r="E681" s="2"/>
      <c r="F681" s="2"/>
      <c r="G681" s="2"/>
      <c r="H681" s="2"/>
      <c r="I681" s="3"/>
    </row>
    <row r="682" spans="3:9" ht="13" x14ac:dyDescent="0.15">
      <c r="C682" s="2"/>
      <c r="D682" s="2"/>
      <c r="E682" s="2"/>
      <c r="F682" s="2"/>
      <c r="G682" s="2"/>
      <c r="H682" s="2"/>
      <c r="I682" s="3"/>
    </row>
    <row r="683" spans="3:9" ht="13" x14ac:dyDescent="0.15">
      <c r="C683" s="2"/>
      <c r="D683" s="2"/>
      <c r="E683" s="2"/>
      <c r="F683" s="2"/>
      <c r="G683" s="2"/>
      <c r="H683" s="2"/>
      <c r="I683" s="3"/>
    </row>
    <row r="684" spans="3:9" ht="13" x14ac:dyDescent="0.15">
      <c r="C684" s="2"/>
      <c r="D684" s="2"/>
      <c r="E684" s="2"/>
      <c r="F684" s="2"/>
      <c r="G684" s="2"/>
      <c r="H684" s="2"/>
      <c r="I684" s="3"/>
    </row>
    <row r="685" spans="3:9" ht="13" x14ac:dyDescent="0.15">
      <c r="C685" s="2"/>
      <c r="D685" s="2"/>
      <c r="E685" s="2"/>
      <c r="F685" s="2"/>
      <c r="G685" s="2"/>
      <c r="H685" s="2"/>
      <c r="I685" s="3"/>
    </row>
    <row r="686" spans="3:9" ht="13" x14ac:dyDescent="0.15">
      <c r="C686" s="2"/>
      <c r="D686" s="2"/>
      <c r="E686" s="2"/>
      <c r="F686" s="2"/>
      <c r="G686" s="2"/>
      <c r="H686" s="2"/>
      <c r="I686" s="3"/>
    </row>
    <row r="687" spans="3:9" ht="13" x14ac:dyDescent="0.15">
      <c r="C687" s="2"/>
      <c r="D687" s="2"/>
      <c r="E687" s="2"/>
      <c r="F687" s="2"/>
      <c r="G687" s="2"/>
      <c r="H687" s="2"/>
      <c r="I687" s="3"/>
    </row>
    <row r="688" spans="3:9" ht="13" x14ac:dyDescent="0.15">
      <c r="C688" s="2"/>
      <c r="D688" s="2"/>
      <c r="E688" s="2"/>
      <c r="F688" s="2"/>
      <c r="G688" s="2"/>
      <c r="H688" s="2"/>
      <c r="I688" s="3"/>
    </row>
    <row r="689" spans="3:9" ht="13" x14ac:dyDescent="0.15">
      <c r="C689" s="2"/>
      <c r="D689" s="2"/>
      <c r="E689" s="2"/>
      <c r="F689" s="2"/>
      <c r="G689" s="2"/>
      <c r="H689" s="2"/>
      <c r="I689" s="3"/>
    </row>
    <row r="690" spans="3:9" ht="13" x14ac:dyDescent="0.15">
      <c r="C690" s="2"/>
      <c r="D690" s="2"/>
      <c r="E690" s="2"/>
      <c r="F690" s="2"/>
      <c r="G690" s="2"/>
      <c r="H690" s="2"/>
      <c r="I690" s="3"/>
    </row>
    <row r="691" spans="3:9" ht="13" x14ac:dyDescent="0.15">
      <c r="C691" s="2"/>
      <c r="D691" s="2"/>
      <c r="E691" s="2"/>
      <c r="F691" s="2"/>
      <c r="G691" s="2"/>
      <c r="H691" s="2"/>
      <c r="I691" s="3"/>
    </row>
    <row r="692" spans="3:9" ht="13" x14ac:dyDescent="0.15">
      <c r="C692" s="2"/>
      <c r="D692" s="2"/>
      <c r="E692" s="2"/>
      <c r="F692" s="2"/>
      <c r="G692" s="2"/>
      <c r="H692" s="2"/>
      <c r="I692" s="3"/>
    </row>
    <row r="693" spans="3:9" ht="13" x14ac:dyDescent="0.15">
      <c r="C693" s="2"/>
      <c r="D693" s="2"/>
      <c r="E693" s="2"/>
      <c r="F693" s="2"/>
      <c r="G693" s="2"/>
      <c r="H693" s="2"/>
      <c r="I693" s="3"/>
    </row>
    <row r="694" spans="3:9" ht="13" x14ac:dyDescent="0.15">
      <c r="C694" s="2"/>
      <c r="D694" s="2"/>
      <c r="E694" s="2"/>
      <c r="F694" s="2"/>
      <c r="G694" s="2"/>
      <c r="H694" s="2"/>
      <c r="I694" s="3"/>
    </row>
    <row r="695" spans="3:9" ht="13" x14ac:dyDescent="0.15">
      <c r="C695" s="2"/>
      <c r="D695" s="2"/>
      <c r="E695" s="2"/>
      <c r="F695" s="2"/>
      <c r="G695" s="2"/>
      <c r="H695" s="2"/>
      <c r="I695" s="3"/>
    </row>
    <row r="696" spans="3:9" ht="13" x14ac:dyDescent="0.15">
      <c r="C696" s="2"/>
      <c r="D696" s="2"/>
      <c r="E696" s="2"/>
      <c r="F696" s="2"/>
      <c r="G696" s="2"/>
      <c r="H696" s="2"/>
      <c r="I696" s="3"/>
    </row>
    <row r="697" spans="3:9" ht="13" x14ac:dyDescent="0.15">
      <c r="C697" s="2"/>
      <c r="D697" s="2"/>
      <c r="E697" s="2"/>
      <c r="F697" s="2"/>
      <c r="G697" s="2"/>
      <c r="H697" s="2"/>
      <c r="I697" s="3"/>
    </row>
    <row r="698" spans="3:9" ht="13" x14ac:dyDescent="0.15">
      <c r="C698" s="2"/>
      <c r="D698" s="2"/>
      <c r="E698" s="2"/>
      <c r="F698" s="2"/>
      <c r="G698" s="2"/>
      <c r="H698" s="2"/>
      <c r="I698" s="3"/>
    </row>
    <row r="699" spans="3:9" ht="13" x14ac:dyDescent="0.15">
      <c r="C699" s="2"/>
      <c r="D699" s="2"/>
      <c r="E699" s="2"/>
      <c r="F699" s="2"/>
      <c r="G699" s="2"/>
      <c r="H699" s="2"/>
      <c r="I699" s="3"/>
    </row>
    <row r="700" spans="3:9" ht="13" x14ac:dyDescent="0.15">
      <c r="C700" s="2"/>
      <c r="D700" s="2"/>
      <c r="E700" s="2"/>
      <c r="F700" s="2"/>
      <c r="G700" s="2"/>
      <c r="H700" s="2"/>
      <c r="I700" s="3"/>
    </row>
    <row r="701" spans="3:9" ht="13" x14ac:dyDescent="0.15">
      <c r="C701" s="2"/>
      <c r="D701" s="2"/>
      <c r="E701" s="2"/>
      <c r="F701" s="2"/>
      <c r="G701" s="2"/>
      <c r="H701" s="2"/>
      <c r="I701" s="3"/>
    </row>
    <row r="702" spans="3:9" ht="13" x14ac:dyDescent="0.15">
      <c r="C702" s="2"/>
      <c r="D702" s="2"/>
      <c r="E702" s="2"/>
      <c r="F702" s="2"/>
      <c r="G702" s="2"/>
      <c r="H702" s="2"/>
      <c r="I702" s="3"/>
    </row>
    <row r="703" spans="3:9" ht="13" x14ac:dyDescent="0.15">
      <c r="C703" s="2"/>
      <c r="D703" s="2"/>
      <c r="E703" s="2"/>
      <c r="F703" s="2"/>
      <c r="G703" s="2"/>
      <c r="H703" s="2"/>
      <c r="I703" s="3"/>
    </row>
    <row r="704" spans="3:9" ht="13" x14ac:dyDescent="0.15">
      <c r="C704" s="2"/>
      <c r="D704" s="2"/>
      <c r="E704" s="2"/>
      <c r="F704" s="2"/>
      <c r="G704" s="2"/>
      <c r="H704" s="2"/>
      <c r="I704" s="3"/>
    </row>
    <row r="705" spans="3:9" ht="13" x14ac:dyDescent="0.15">
      <c r="C705" s="2"/>
      <c r="D705" s="2"/>
      <c r="E705" s="2"/>
      <c r="F705" s="2"/>
      <c r="G705" s="2"/>
      <c r="H705" s="2"/>
      <c r="I705" s="3"/>
    </row>
    <row r="706" spans="3:9" ht="13" x14ac:dyDescent="0.15">
      <c r="C706" s="2"/>
      <c r="D706" s="2"/>
      <c r="E706" s="2"/>
      <c r="F706" s="2"/>
      <c r="G706" s="2"/>
      <c r="H706" s="2"/>
      <c r="I706" s="3"/>
    </row>
    <row r="707" spans="3:9" ht="13" x14ac:dyDescent="0.15">
      <c r="C707" s="2"/>
      <c r="D707" s="2"/>
      <c r="E707" s="2"/>
      <c r="F707" s="2"/>
      <c r="G707" s="2"/>
      <c r="H707" s="2"/>
      <c r="I707" s="3"/>
    </row>
    <row r="708" spans="3:9" ht="13" x14ac:dyDescent="0.15">
      <c r="C708" s="2"/>
      <c r="D708" s="2"/>
      <c r="E708" s="2"/>
      <c r="F708" s="2"/>
      <c r="G708" s="2"/>
      <c r="H708" s="2"/>
      <c r="I708" s="3"/>
    </row>
    <row r="709" spans="3:9" ht="13" x14ac:dyDescent="0.15">
      <c r="C709" s="2"/>
      <c r="D709" s="2"/>
      <c r="E709" s="2"/>
      <c r="F709" s="2"/>
      <c r="G709" s="2"/>
      <c r="H709" s="2"/>
      <c r="I709" s="3"/>
    </row>
    <row r="710" spans="3:9" ht="13" x14ac:dyDescent="0.15">
      <c r="C710" s="2"/>
      <c r="D710" s="2"/>
      <c r="E710" s="2"/>
      <c r="F710" s="2"/>
      <c r="G710" s="2"/>
      <c r="H710" s="2"/>
      <c r="I710" s="3"/>
    </row>
    <row r="711" spans="3:9" ht="13" x14ac:dyDescent="0.15">
      <c r="C711" s="2"/>
      <c r="D711" s="2"/>
      <c r="E711" s="2"/>
      <c r="F711" s="2"/>
      <c r="G711" s="2"/>
      <c r="H711" s="2"/>
      <c r="I711" s="3"/>
    </row>
    <row r="712" spans="3:9" ht="13" x14ac:dyDescent="0.15">
      <c r="C712" s="2"/>
      <c r="D712" s="2"/>
      <c r="E712" s="2"/>
      <c r="F712" s="2"/>
      <c r="G712" s="2"/>
      <c r="H712" s="2"/>
      <c r="I712" s="3"/>
    </row>
    <row r="713" spans="3:9" ht="13" x14ac:dyDescent="0.15">
      <c r="C713" s="2"/>
      <c r="D713" s="2"/>
      <c r="E713" s="2"/>
      <c r="F713" s="2"/>
      <c r="G713" s="2"/>
      <c r="H713" s="2"/>
      <c r="I713" s="3"/>
    </row>
    <row r="714" spans="3:9" ht="13" x14ac:dyDescent="0.15">
      <c r="C714" s="2"/>
      <c r="D714" s="2"/>
      <c r="E714" s="2"/>
      <c r="F714" s="2"/>
      <c r="G714" s="2"/>
      <c r="H714" s="2"/>
      <c r="I714" s="3"/>
    </row>
    <row r="715" spans="3:9" ht="13" x14ac:dyDescent="0.15">
      <c r="C715" s="2"/>
      <c r="D715" s="2"/>
      <c r="E715" s="2"/>
      <c r="F715" s="2"/>
      <c r="G715" s="2"/>
      <c r="H715" s="2"/>
      <c r="I715" s="3"/>
    </row>
    <row r="716" spans="3:9" ht="13" x14ac:dyDescent="0.15">
      <c r="C716" s="2"/>
      <c r="D716" s="2"/>
      <c r="E716" s="2"/>
      <c r="F716" s="2"/>
      <c r="G716" s="2"/>
      <c r="H716" s="2"/>
      <c r="I716" s="3"/>
    </row>
    <row r="717" spans="3:9" ht="13" x14ac:dyDescent="0.15">
      <c r="C717" s="2"/>
      <c r="D717" s="2"/>
      <c r="E717" s="2"/>
      <c r="F717" s="2"/>
      <c r="G717" s="2"/>
      <c r="H717" s="2"/>
      <c r="I717" s="3"/>
    </row>
    <row r="718" spans="3:9" ht="13" x14ac:dyDescent="0.15">
      <c r="C718" s="2"/>
      <c r="D718" s="2"/>
      <c r="E718" s="2"/>
      <c r="F718" s="2"/>
      <c r="G718" s="2"/>
      <c r="H718" s="2"/>
      <c r="I718" s="3"/>
    </row>
    <row r="719" spans="3:9" ht="13" x14ac:dyDescent="0.15">
      <c r="C719" s="2"/>
      <c r="D719" s="2"/>
      <c r="E719" s="2"/>
      <c r="F719" s="2"/>
      <c r="G719" s="2"/>
      <c r="H719" s="2"/>
      <c r="I719" s="3"/>
    </row>
    <row r="720" spans="3:9" ht="13" x14ac:dyDescent="0.15">
      <c r="C720" s="2"/>
      <c r="D720" s="2"/>
      <c r="E720" s="2"/>
      <c r="F720" s="2"/>
      <c r="G720" s="2"/>
      <c r="H720" s="2"/>
      <c r="I720" s="3"/>
    </row>
    <row r="721" spans="3:9" ht="13" x14ac:dyDescent="0.15">
      <c r="C721" s="2"/>
      <c r="D721" s="2"/>
      <c r="E721" s="2"/>
      <c r="F721" s="2"/>
      <c r="G721" s="2"/>
      <c r="H721" s="2"/>
      <c r="I721" s="3"/>
    </row>
    <row r="722" spans="3:9" ht="13" x14ac:dyDescent="0.15">
      <c r="C722" s="2"/>
      <c r="D722" s="2"/>
      <c r="E722" s="2"/>
      <c r="F722" s="2"/>
      <c r="G722" s="2"/>
      <c r="H722" s="2"/>
      <c r="I722" s="3"/>
    </row>
    <row r="723" spans="3:9" ht="13" x14ac:dyDescent="0.15">
      <c r="C723" s="2"/>
      <c r="D723" s="2"/>
      <c r="E723" s="2"/>
      <c r="F723" s="2"/>
      <c r="G723" s="2"/>
      <c r="H723" s="2"/>
      <c r="I723" s="3"/>
    </row>
    <row r="724" spans="3:9" ht="13" x14ac:dyDescent="0.15">
      <c r="C724" s="2"/>
      <c r="D724" s="2"/>
      <c r="E724" s="2"/>
      <c r="F724" s="2"/>
      <c r="G724" s="2"/>
      <c r="H724" s="2"/>
      <c r="I724" s="3"/>
    </row>
    <row r="725" spans="3:9" ht="13" x14ac:dyDescent="0.15">
      <c r="C725" s="2"/>
      <c r="D725" s="2"/>
      <c r="E725" s="2"/>
      <c r="F725" s="2"/>
      <c r="G725" s="2"/>
      <c r="H725" s="2"/>
      <c r="I725" s="3"/>
    </row>
    <row r="726" spans="3:9" ht="13" x14ac:dyDescent="0.15">
      <c r="C726" s="2"/>
      <c r="D726" s="2"/>
      <c r="E726" s="2"/>
      <c r="F726" s="2"/>
      <c r="G726" s="2"/>
      <c r="H726" s="2"/>
      <c r="I726" s="3"/>
    </row>
    <row r="727" spans="3:9" ht="13" x14ac:dyDescent="0.15">
      <c r="C727" s="2"/>
      <c r="D727" s="2"/>
      <c r="E727" s="2"/>
      <c r="F727" s="2"/>
      <c r="G727" s="2"/>
      <c r="H727" s="2"/>
      <c r="I727" s="3"/>
    </row>
    <row r="728" spans="3:9" ht="13" x14ac:dyDescent="0.15">
      <c r="C728" s="2"/>
      <c r="D728" s="2"/>
      <c r="E728" s="2"/>
      <c r="F728" s="2"/>
      <c r="G728" s="2"/>
      <c r="H728" s="2"/>
      <c r="I728" s="3"/>
    </row>
    <row r="729" spans="3:9" ht="13" x14ac:dyDescent="0.15">
      <c r="C729" s="2"/>
      <c r="D729" s="2"/>
      <c r="E729" s="2"/>
      <c r="F729" s="2"/>
      <c r="G729" s="2"/>
      <c r="H729" s="2"/>
      <c r="I729" s="3"/>
    </row>
    <row r="730" spans="3:9" ht="13" x14ac:dyDescent="0.15">
      <c r="C730" s="2"/>
      <c r="D730" s="2"/>
      <c r="E730" s="2"/>
      <c r="F730" s="2"/>
      <c r="G730" s="2"/>
      <c r="H730" s="2"/>
      <c r="I730" s="3"/>
    </row>
    <row r="731" spans="3:9" ht="13" x14ac:dyDescent="0.15">
      <c r="C731" s="2"/>
      <c r="D731" s="2"/>
      <c r="E731" s="2"/>
      <c r="F731" s="2"/>
      <c r="G731" s="2"/>
      <c r="H731" s="2"/>
      <c r="I731" s="3"/>
    </row>
    <row r="732" spans="3:9" ht="13" x14ac:dyDescent="0.15">
      <c r="C732" s="2"/>
      <c r="D732" s="2"/>
      <c r="E732" s="2"/>
      <c r="F732" s="2"/>
      <c r="G732" s="2"/>
      <c r="H732" s="2"/>
      <c r="I732" s="3"/>
    </row>
    <row r="733" spans="3:9" ht="13" x14ac:dyDescent="0.15">
      <c r="C733" s="2"/>
      <c r="D733" s="2"/>
      <c r="E733" s="2"/>
      <c r="F733" s="2"/>
      <c r="G733" s="2"/>
      <c r="H733" s="2"/>
      <c r="I733" s="3"/>
    </row>
    <row r="734" spans="3:9" ht="13" x14ac:dyDescent="0.15">
      <c r="C734" s="2"/>
      <c r="D734" s="2"/>
      <c r="E734" s="2"/>
      <c r="F734" s="2"/>
      <c r="G734" s="2"/>
      <c r="H734" s="2"/>
      <c r="I734" s="3"/>
    </row>
    <row r="735" spans="3:9" ht="13" x14ac:dyDescent="0.15">
      <c r="C735" s="2"/>
      <c r="D735" s="2"/>
      <c r="E735" s="2"/>
      <c r="F735" s="2"/>
      <c r="G735" s="2"/>
      <c r="H735" s="2"/>
      <c r="I735" s="3"/>
    </row>
    <row r="736" spans="3:9" ht="13" x14ac:dyDescent="0.15">
      <c r="C736" s="2"/>
      <c r="D736" s="2"/>
      <c r="E736" s="2"/>
      <c r="F736" s="2"/>
      <c r="G736" s="2"/>
      <c r="H736" s="2"/>
      <c r="I736" s="3"/>
    </row>
    <row r="737" spans="3:9" ht="13" x14ac:dyDescent="0.15">
      <c r="C737" s="2"/>
      <c r="D737" s="2"/>
      <c r="E737" s="2"/>
      <c r="F737" s="2"/>
      <c r="G737" s="2"/>
      <c r="H737" s="2"/>
      <c r="I737" s="3"/>
    </row>
    <row r="738" spans="3:9" ht="13" x14ac:dyDescent="0.15">
      <c r="C738" s="2"/>
      <c r="D738" s="2"/>
      <c r="E738" s="2"/>
      <c r="F738" s="2"/>
      <c r="G738" s="2"/>
      <c r="H738" s="2"/>
      <c r="I738" s="3"/>
    </row>
    <row r="739" spans="3:9" ht="13" x14ac:dyDescent="0.15">
      <c r="C739" s="2"/>
      <c r="D739" s="2"/>
      <c r="E739" s="2"/>
      <c r="F739" s="2"/>
      <c r="G739" s="2"/>
      <c r="H739" s="2"/>
      <c r="I739" s="3"/>
    </row>
    <row r="740" spans="3:9" ht="13" x14ac:dyDescent="0.15">
      <c r="C740" s="2"/>
      <c r="D740" s="2"/>
      <c r="E740" s="2"/>
      <c r="F740" s="2"/>
      <c r="G740" s="2"/>
      <c r="H740" s="2"/>
      <c r="I740" s="3"/>
    </row>
    <row r="741" spans="3:9" ht="13" x14ac:dyDescent="0.15">
      <c r="C741" s="2"/>
      <c r="D741" s="2"/>
      <c r="E741" s="2"/>
      <c r="F741" s="2"/>
      <c r="G741" s="2"/>
      <c r="H741" s="2"/>
      <c r="I741" s="3"/>
    </row>
    <row r="742" spans="3:9" ht="13" x14ac:dyDescent="0.15">
      <c r="C742" s="2"/>
      <c r="D742" s="2"/>
      <c r="E742" s="2"/>
      <c r="F742" s="2"/>
      <c r="G742" s="2"/>
      <c r="H742" s="2"/>
      <c r="I742" s="3"/>
    </row>
    <row r="743" spans="3:9" ht="13" x14ac:dyDescent="0.15">
      <c r="C743" s="2"/>
      <c r="D743" s="2"/>
      <c r="E743" s="2"/>
      <c r="F743" s="2"/>
      <c r="G743" s="2"/>
      <c r="H743" s="2"/>
      <c r="I743" s="3"/>
    </row>
    <row r="744" spans="3:9" ht="13" x14ac:dyDescent="0.15">
      <c r="C744" s="2"/>
      <c r="D744" s="2"/>
      <c r="E744" s="2"/>
      <c r="F744" s="2"/>
      <c r="G744" s="2"/>
      <c r="H744" s="2"/>
      <c r="I744" s="3"/>
    </row>
    <row r="745" spans="3:9" ht="13" x14ac:dyDescent="0.15">
      <c r="C745" s="2"/>
      <c r="D745" s="2"/>
      <c r="E745" s="2"/>
      <c r="F745" s="2"/>
      <c r="G745" s="2"/>
      <c r="H745" s="2"/>
      <c r="I745" s="3"/>
    </row>
    <row r="746" spans="3:9" ht="13" x14ac:dyDescent="0.15">
      <c r="C746" s="2"/>
      <c r="D746" s="2"/>
      <c r="E746" s="2"/>
      <c r="F746" s="2"/>
      <c r="G746" s="2"/>
      <c r="H746" s="2"/>
      <c r="I746" s="3"/>
    </row>
    <row r="747" spans="3:9" ht="13" x14ac:dyDescent="0.15">
      <c r="C747" s="2"/>
      <c r="D747" s="2"/>
      <c r="E747" s="2"/>
      <c r="F747" s="2"/>
      <c r="G747" s="2"/>
      <c r="H747" s="2"/>
      <c r="I747" s="3"/>
    </row>
    <row r="748" spans="3:9" ht="13" x14ac:dyDescent="0.15">
      <c r="C748" s="2"/>
      <c r="D748" s="2"/>
      <c r="E748" s="2"/>
      <c r="F748" s="2"/>
      <c r="G748" s="2"/>
      <c r="H748" s="2"/>
      <c r="I748" s="3"/>
    </row>
    <row r="749" spans="3:9" ht="13" x14ac:dyDescent="0.15">
      <c r="C749" s="2"/>
      <c r="D749" s="2"/>
      <c r="E749" s="2"/>
      <c r="F749" s="2"/>
      <c r="G749" s="2"/>
      <c r="H749" s="2"/>
      <c r="I749" s="3"/>
    </row>
    <row r="750" spans="3:9" ht="13" x14ac:dyDescent="0.15">
      <c r="C750" s="2"/>
      <c r="D750" s="2"/>
      <c r="E750" s="2"/>
      <c r="F750" s="2"/>
      <c r="G750" s="2"/>
      <c r="H750" s="2"/>
      <c r="I750" s="3"/>
    </row>
    <row r="751" spans="3:9" ht="13" x14ac:dyDescent="0.15">
      <c r="C751" s="2"/>
      <c r="D751" s="2"/>
      <c r="E751" s="2"/>
      <c r="F751" s="2"/>
      <c r="G751" s="2"/>
      <c r="H751" s="2"/>
      <c r="I751" s="3"/>
    </row>
    <row r="752" spans="3:9" ht="13" x14ac:dyDescent="0.15">
      <c r="C752" s="2"/>
      <c r="D752" s="2"/>
      <c r="E752" s="2"/>
      <c r="F752" s="2"/>
      <c r="G752" s="2"/>
      <c r="H752" s="2"/>
      <c r="I752" s="3"/>
    </row>
    <row r="753" spans="3:9" ht="13" x14ac:dyDescent="0.15">
      <c r="C753" s="2"/>
      <c r="D753" s="2"/>
      <c r="E753" s="2"/>
      <c r="F753" s="2"/>
      <c r="G753" s="2"/>
      <c r="H753" s="2"/>
      <c r="I753" s="3"/>
    </row>
    <row r="754" spans="3:9" ht="13" x14ac:dyDescent="0.15">
      <c r="C754" s="2"/>
      <c r="D754" s="2"/>
      <c r="E754" s="2"/>
      <c r="F754" s="2"/>
      <c r="G754" s="2"/>
      <c r="H754" s="2"/>
      <c r="I754" s="3"/>
    </row>
    <row r="755" spans="3:9" ht="13" x14ac:dyDescent="0.15">
      <c r="C755" s="2"/>
      <c r="D755" s="2"/>
      <c r="E755" s="2"/>
      <c r="F755" s="2"/>
      <c r="G755" s="2"/>
      <c r="H755" s="2"/>
      <c r="I755" s="3"/>
    </row>
    <row r="756" spans="3:9" ht="13" x14ac:dyDescent="0.15">
      <c r="C756" s="2"/>
      <c r="D756" s="2"/>
      <c r="E756" s="2"/>
      <c r="F756" s="2"/>
      <c r="G756" s="2"/>
      <c r="H756" s="2"/>
      <c r="I756" s="3"/>
    </row>
    <row r="757" spans="3:9" ht="13" x14ac:dyDescent="0.15">
      <c r="C757" s="2"/>
      <c r="D757" s="2"/>
      <c r="E757" s="2"/>
      <c r="F757" s="2"/>
      <c r="G757" s="2"/>
      <c r="H757" s="2"/>
      <c r="I757" s="3"/>
    </row>
    <row r="758" spans="3:9" ht="13" x14ac:dyDescent="0.15">
      <c r="C758" s="2"/>
      <c r="D758" s="2"/>
      <c r="E758" s="2"/>
      <c r="F758" s="2"/>
      <c r="G758" s="2"/>
      <c r="H758" s="2"/>
      <c r="I758" s="3"/>
    </row>
    <row r="759" spans="3:9" ht="13" x14ac:dyDescent="0.15">
      <c r="C759" s="2"/>
      <c r="D759" s="2"/>
      <c r="E759" s="2"/>
      <c r="F759" s="2"/>
      <c r="G759" s="2"/>
      <c r="H759" s="2"/>
      <c r="I759" s="3"/>
    </row>
    <row r="760" spans="3:9" ht="13" x14ac:dyDescent="0.15">
      <c r="C760" s="2"/>
      <c r="D760" s="2"/>
      <c r="E760" s="2"/>
      <c r="F760" s="2"/>
      <c r="G760" s="2"/>
      <c r="H760" s="2"/>
      <c r="I760" s="3"/>
    </row>
    <row r="761" spans="3:9" ht="13" x14ac:dyDescent="0.15">
      <c r="C761" s="2"/>
      <c r="D761" s="2"/>
      <c r="E761" s="2"/>
      <c r="F761" s="2"/>
      <c r="G761" s="2"/>
      <c r="H761" s="2"/>
      <c r="I761" s="3"/>
    </row>
    <row r="762" spans="3:9" ht="13" x14ac:dyDescent="0.15">
      <c r="C762" s="2"/>
      <c r="D762" s="2"/>
      <c r="E762" s="2"/>
      <c r="F762" s="2"/>
      <c r="G762" s="2"/>
      <c r="H762" s="2"/>
      <c r="I762" s="3"/>
    </row>
    <row r="763" spans="3:9" ht="13" x14ac:dyDescent="0.15">
      <c r="C763" s="2"/>
      <c r="D763" s="2"/>
      <c r="E763" s="2"/>
      <c r="F763" s="2"/>
      <c r="G763" s="2"/>
      <c r="H763" s="2"/>
      <c r="I763" s="3"/>
    </row>
    <row r="764" spans="3:9" ht="13" x14ac:dyDescent="0.15">
      <c r="C764" s="2"/>
      <c r="D764" s="2"/>
      <c r="E764" s="2"/>
      <c r="F764" s="2"/>
      <c r="G764" s="2"/>
      <c r="H764" s="2"/>
      <c r="I764" s="3"/>
    </row>
    <row r="765" spans="3:9" ht="13" x14ac:dyDescent="0.15">
      <c r="C765" s="2"/>
      <c r="D765" s="2"/>
      <c r="E765" s="2"/>
      <c r="F765" s="2"/>
      <c r="G765" s="2"/>
      <c r="H765" s="2"/>
      <c r="I765" s="3"/>
    </row>
    <row r="766" spans="3:9" ht="13" x14ac:dyDescent="0.15">
      <c r="C766" s="2"/>
      <c r="D766" s="2"/>
      <c r="E766" s="2"/>
      <c r="F766" s="2"/>
      <c r="G766" s="2"/>
      <c r="H766" s="2"/>
      <c r="I766" s="3"/>
    </row>
    <row r="767" spans="3:9" ht="13" x14ac:dyDescent="0.15">
      <c r="C767" s="2"/>
      <c r="D767" s="2"/>
      <c r="E767" s="2"/>
      <c r="F767" s="2"/>
      <c r="G767" s="2"/>
      <c r="H767" s="2"/>
      <c r="I767" s="3"/>
    </row>
    <row r="768" spans="3:9" ht="13" x14ac:dyDescent="0.15">
      <c r="C768" s="2"/>
      <c r="D768" s="2"/>
      <c r="E768" s="2"/>
      <c r="F768" s="2"/>
      <c r="G768" s="2"/>
      <c r="H768" s="2"/>
      <c r="I768" s="3"/>
    </row>
    <row r="769" spans="3:9" ht="13" x14ac:dyDescent="0.15">
      <c r="C769" s="2"/>
      <c r="D769" s="2"/>
      <c r="E769" s="2"/>
      <c r="F769" s="2"/>
      <c r="G769" s="2"/>
      <c r="H769" s="2"/>
      <c r="I769" s="3"/>
    </row>
    <row r="770" spans="3:9" ht="13" x14ac:dyDescent="0.15">
      <c r="C770" s="2"/>
      <c r="D770" s="2"/>
      <c r="E770" s="2"/>
      <c r="F770" s="2"/>
      <c r="G770" s="2"/>
      <c r="H770" s="2"/>
      <c r="I770" s="3"/>
    </row>
    <row r="771" spans="3:9" ht="13" x14ac:dyDescent="0.15">
      <c r="C771" s="2"/>
      <c r="D771" s="2"/>
      <c r="E771" s="2"/>
      <c r="F771" s="2"/>
      <c r="G771" s="2"/>
      <c r="H771" s="2"/>
      <c r="I771" s="3"/>
    </row>
    <row r="772" spans="3:9" ht="13" x14ac:dyDescent="0.15">
      <c r="C772" s="2"/>
      <c r="D772" s="2"/>
      <c r="E772" s="2"/>
      <c r="F772" s="2"/>
      <c r="G772" s="2"/>
      <c r="H772" s="2"/>
      <c r="I772" s="3"/>
    </row>
    <row r="773" spans="3:9" ht="13" x14ac:dyDescent="0.15">
      <c r="C773" s="2"/>
      <c r="D773" s="2"/>
      <c r="E773" s="2"/>
      <c r="F773" s="2"/>
      <c r="G773" s="2"/>
      <c r="H773" s="2"/>
      <c r="I773" s="3"/>
    </row>
    <row r="774" spans="3:9" ht="13" x14ac:dyDescent="0.15">
      <c r="C774" s="2"/>
      <c r="D774" s="2"/>
      <c r="E774" s="2"/>
      <c r="F774" s="2"/>
      <c r="G774" s="2"/>
      <c r="H774" s="2"/>
      <c r="I774" s="3"/>
    </row>
    <row r="775" spans="3:9" ht="13" x14ac:dyDescent="0.15">
      <c r="C775" s="2"/>
      <c r="D775" s="2"/>
      <c r="E775" s="2"/>
      <c r="F775" s="2"/>
      <c r="G775" s="2"/>
      <c r="H775" s="2"/>
      <c r="I775" s="3"/>
    </row>
    <row r="776" spans="3:9" ht="13" x14ac:dyDescent="0.15">
      <c r="C776" s="2"/>
      <c r="D776" s="2"/>
      <c r="E776" s="2"/>
      <c r="F776" s="2"/>
      <c r="G776" s="2"/>
      <c r="H776" s="2"/>
      <c r="I776" s="3"/>
    </row>
    <row r="777" spans="3:9" ht="13" x14ac:dyDescent="0.15">
      <c r="C777" s="2"/>
      <c r="D777" s="2"/>
      <c r="E777" s="2"/>
      <c r="F777" s="2"/>
      <c r="G777" s="2"/>
      <c r="H777" s="2"/>
      <c r="I777" s="3"/>
    </row>
    <row r="778" spans="3:9" ht="13" x14ac:dyDescent="0.15">
      <c r="C778" s="2"/>
      <c r="D778" s="2"/>
      <c r="E778" s="2"/>
      <c r="F778" s="2"/>
      <c r="G778" s="2"/>
      <c r="H778" s="2"/>
      <c r="I778" s="3"/>
    </row>
    <row r="779" spans="3:9" ht="13" x14ac:dyDescent="0.15">
      <c r="C779" s="2"/>
      <c r="D779" s="2"/>
      <c r="E779" s="2"/>
      <c r="F779" s="2"/>
      <c r="G779" s="2"/>
      <c r="H779" s="2"/>
      <c r="I779" s="3"/>
    </row>
    <row r="780" spans="3:9" ht="13" x14ac:dyDescent="0.15">
      <c r="C780" s="2"/>
      <c r="D780" s="2"/>
      <c r="E780" s="2"/>
      <c r="F780" s="2"/>
      <c r="G780" s="2"/>
      <c r="H780" s="2"/>
      <c r="I780" s="3"/>
    </row>
    <row r="781" spans="3:9" ht="13" x14ac:dyDescent="0.15">
      <c r="C781" s="2"/>
      <c r="D781" s="2"/>
      <c r="E781" s="2"/>
      <c r="F781" s="2"/>
      <c r="G781" s="2"/>
      <c r="H781" s="2"/>
      <c r="I781" s="3"/>
    </row>
    <row r="782" spans="3:9" ht="13" x14ac:dyDescent="0.15">
      <c r="C782" s="2"/>
      <c r="D782" s="2"/>
      <c r="E782" s="2"/>
      <c r="F782" s="2"/>
      <c r="G782" s="2"/>
      <c r="H782" s="2"/>
      <c r="I782" s="3"/>
    </row>
    <row r="783" spans="3:9" ht="13" x14ac:dyDescent="0.15">
      <c r="C783" s="2"/>
      <c r="D783" s="2"/>
      <c r="E783" s="2"/>
      <c r="F783" s="2"/>
      <c r="G783" s="2"/>
      <c r="H783" s="2"/>
      <c r="I783" s="3"/>
    </row>
    <row r="784" spans="3:9" ht="13" x14ac:dyDescent="0.15">
      <c r="C784" s="2"/>
      <c r="D784" s="2"/>
      <c r="E784" s="2"/>
      <c r="F784" s="2"/>
      <c r="G784" s="2"/>
      <c r="H784" s="2"/>
      <c r="I784" s="3"/>
    </row>
    <row r="785" spans="3:9" ht="13" x14ac:dyDescent="0.15">
      <c r="C785" s="2"/>
      <c r="D785" s="2"/>
      <c r="E785" s="2"/>
      <c r="F785" s="2"/>
      <c r="G785" s="2"/>
      <c r="H785" s="2"/>
      <c r="I785" s="3"/>
    </row>
    <row r="786" spans="3:9" ht="13" x14ac:dyDescent="0.15">
      <c r="C786" s="2"/>
      <c r="D786" s="2"/>
      <c r="E786" s="2"/>
      <c r="F786" s="2"/>
      <c r="G786" s="2"/>
      <c r="H786" s="2"/>
      <c r="I786" s="3"/>
    </row>
    <row r="787" spans="3:9" ht="13" x14ac:dyDescent="0.15">
      <c r="C787" s="2"/>
      <c r="D787" s="2"/>
      <c r="E787" s="2"/>
      <c r="F787" s="2"/>
      <c r="G787" s="2"/>
      <c r="H787" s="2"/>
      <c r="I787" s="3"/>
    </row>
    <row r="788" spans="3:9" ht="13" x14ac:dyDescent="0.15">
      <c r="C788" s="2"/>
      <c r="D788" s="2"/>
      <c r="E788" s="2"/>
      <c r="F788" s="2"/>
      <c r="G788" s="2"/>
      <c r="H788" s="2"/>
      <c r="I788" s="3"/>
    </row>
    <row r="789" spans="3:9" ht="13" x14ac:dyDescent="0.15">
      <c r="C789" s="2"/>
      <c r="D789" s="2"/>
      <c r="E789" s="2"/>
      <c r="F789" s="2"/>
      <c r="G789" s="2"/>
      <c r="H789" s="2"/>
      <c r="I789" s="3"/>
    </row>
    <row r="790" spans="3:9" ht="13" x14ac:dyDescent="0.15">
      <c r="C790" s="2"/>
      <c r="D790" s="2"/>
      <c r="E790" s="2"/>
      <c r="F790" s="2"/>
      <c r="G790" s="2"/>
      <c r="H790" s="2"/>
      <c r="I790" s="3"/>
    </row>
    <row r="791" spans="3:9" ht="13" x14ac:dyDescent="0.15">
      <c r="C791" s="2"/>
      <c r="D791" s="2"/>
      <c r="E791" s="2"/>
      <c r="F791" s="2"/>
      <c r="G791" s="2"/>
      <c r="H791" s="2"/>
      <c r="I791" s="3"/>
    </row>
    <row r="792" spans="3:9" ht="13" x14ac:dyDescent="0.15">
      <c r="C792" s="2"/>
      <c r="D792" s="2"/>
      <c r="E792" s="2"/>
      <c r="F792" s="2"/>
      <c r="G792" s="2"/>
      <c r="H792" s="2"/>
      <c r="I792" s="3"/>
    </row>
    <row r="793" spans="3:9" ht="13" x14ac:dyDescent="0.15">
      <c r="C793" s="2"/>
      <c r="D793" s="2"/>
      <c r="E793" s="2"/>
      <c r="F793" s="2"/>
      <c r="G793" s="2"/>
      <c r="H793" s="2"/>
      <c r="I793" s="3"/>
    </row>
    <row r="794" spans="3:9" ht="13" x14ac:dyDescent="0.15">
      <c r="C794" s="2"/>
      <c r="D794" s="2"/>
      <c r="E794" s="2"/>
      <c r="F794" s="2"/>
      <c r="G794" s="2"/>
      <c r="H794" s="2"/>
      <c r="I794" s="3"/>
    </row>
    <row r="795" spans="3:9" ht="13" x14ac:dyDescent="0.15">
      <c r="C795" s="2"/>
      <c r="D795" s="2"/>
      <c r="E795" s="2"/>
      <c r="F795" s="2"/>
      <c r="G795" s="2"/>
      <c r="H795" s="2"/>
      <c r="I795" s="3"/>
    </row>
    <row r="796" spans="3:9" ht="13" x14ac:dyDescent="0.15">
      <c r="C796" s="2"/>
      <c r="D796" s="2"/>
      <c r="E796" s="2"/>
      <c r="F796" s="2"/>
      <c r="G796" s="2"/>
      <c r="H796" s="2"/>
      <c r="I796" s="3"/>
    </row>
    <row r="797" spans="3:9" ht="13" x14ac:dyDescent="0.15">
      <c r="C797" s="2"/>
      <c r="D797" s="2"/>
      <c r="E797" s="2"/>
      <c r="F797" s="2"/>
      <c r="G797" s="2"/>
      <c r="H797" s="2"/>
      <c r="I797" s="3"/>
    </row>
    <row r="798" spans="3:9" ht="13" x14ac:dyDescent="0.15">
      <c r="C798" s="2"/>
      <c r="D798" s="2"/>
      <c r="E798" s="2"/>
      <c r="F798" s="2"/>
      <c r="G798" s="2"/>
      <c r="H798" s="2"/>
      <c r="I798" s="3"/>
    </row>
    <row r="799" spans="3:9" ht="13" x14ac:dyDescent="0.15">
      <c r="C799" s="2"/>
      <c r="D799" s="2"/>
      <c r="E799" s="2"/>
      <c r="F799" s="2"/>
      <c r="G799" s="2"/>
      <c r="H799" s="2"/>
      <c r="I799" s="3"/>
    </row>
    <row r="800" spans="3:9" ht="13" x14ac:dyDescent="0.15">
      <c r="C800" s="2"/>
      <c r="D800" s="2"/>
      <c r="E800" s="2"/>
      <c r="F800" s="2"/>
      <c r="G800" s="2"/>
      <c r="H800" s="2"/>
      <c r="I800" s="3"/>
    </row>
    <row r="801" spans="3:9" ht="13" x14ac:dyDescent="0.15">
      <c r="C801" s="2"/>
      <c r="D801" s="2"/>
      <c r="E801" s="2"/>
      <c r="F801" s="2"/>
      <c r="G801" s="2"/>
      <c r="H801" s="2"/>
      <c r="I801" s="3"/>
    </row>
    <row r="802" spans="3:9" ht="13" x14ac:dyDescent="0.15">
      <c r="C802" s="2"/>
      <c r="D802" s="2"/>
      <c r="E802" s="2"/>
      <c r="F802" s="2"/>
      <c r="G802" s="2"/>
      <c r="H802" s="2"/>
      <c r="I802" s="3"/>
    </row>
    <row r="803" spans="3:9" ht="13" x14ac:dyDescent="0.15">
      <c r="C803" s="2"/>
      <c r="D803" s="2"/>
      <c r="E803" s="2"/>
      <c r="F803" s="2"/>
      <c r="G803" s="2"/>
      <c r="H803" s="2"/>
      <c r="I803" s="3"/>
    </row>
    <row r="804" spans="3:9" ht="13" x14ac:dyDescent="0.15">
      <c r="C804" s="2"/>
      <c r="D804" s="2"/>
      <c r="E804" s="2"/>
      <c r="F804" s="2"/>
      <c r="G804" s="2"/>
      <c r="H804" s="2"/>
      <c r="I804" s="3"/>
    </row>
    <row r="805" spans="3:9" ht="13" x14ac:dyDescent="0.15">
      <c r="C805" s="2"/>
      <c r="D805" s="2"/>
      <c r="E805" s="2"/>
      <c r="F805" s="2"/>
      <c r="G805" s="2"/>
      <c r="H805" s="2"/>
      <c r="I805" s="3"/>
    </row>
    <row r="806" spans="3:9" ht="13" x14ac:dyDescent="0.15">
      <c r="C806" s="2"/>
      <c r="D806" s="2"/>
      <c r="E806" s="2"/>
      <c r="F806" s="2"/>
      <c r="G806" s="2"/>
      <c r="H806" s="2"/>
      <c r="I806" s="3"/>
    </row>
    <row r="807" spans="3:9" ht="13" x14ac:dyDescent="0.15">
      <c r="C807" s="2"/>
      <c r="D807" s="2"/>
      <c r="E807" s="2"/>
      <c r="F807" s="2"/>
      <c r="G807" s="2"/>
      <c r="H807" s="2"/>
      <c r="I807" s="3"/>
    </row>
    <row r="808" spans="3:9" ht="13" x14ac:dyDescent="0.15">
      <c r="C808" s="2"/>
      <c r="D808" s="2"/>
      <c r="E808" s="2"/>
      <c r="F808" s="2"/>
      <c r="G808" s="2"/>
      <c r="H808" s="2"/>
      <c r="I808" s="3"/>
    </row>
    <row r="809" spans="3:9" ht="13" x14ac:dyDescent="0.15">
      <c r="C809" s="2"/>
      <c r="D809" s="2"/>
      <c r="E809" s="2"/>
      <c r="F809" s="2"/>
      <c r="G809" s="2"/>
      <c r="H809" s="2"/>
      <c r="I809" s="3"/>
    </row>
    <row r="810" spans="3:9" ht="13" x14ac:dyDescent="0.15">
      <c r="C810" s="2"/>
      <c r="D810" s="2"/>
      <c r="E810" s="2"/>
      <c r="F810" s="2"/>
      <c r="G810" s="2"/>
      <c r="H810" s="2"/>
      <c r="I810" s="3"/>
    </row>
    <row r="811" spans="3:9" ht="13" x14ac:dyDescent="0.15">
      <c r="C811" s="2"/>
      <c r="D811" s="2"/>
      <c r="E811" s="2"/>
      <c r="F811" s="2"/>
      <c r="G811" s="2"/>
      <c r="H811" s="2"/>
      <c r="I811" s="3"/>
    </row>
    <row r="812" spans="3:9" ht="13" x14ac:dyDescent="0.15">
      <c r="C812" s="2"/>
      <c r="D812" s="2"/>
      <c r="E812" s="2"/>
      <c r="F812" s="2"/>
      <c r="G812" s="2"/>
      <c r="H812" s="2"/>
      <c r="I812" s="3"/>
    </row>
    <row r="813" spans="3:9" ht="13" x14ac:dyDescent="0.15">
      <c r="C813" s="2"/>
      <c r="D813" s="2"/>
      <c r="E813" s="2"/>
      <c r="F813" s="2"/>
      <c r="G813" s="2"/>
      <c r="H813" s="2"/>
      <c r="I813" s="3"/>
    </row>
    <row r="814" spans="3:9" ht="13" x14ac:dyDescent="0.15">
      <c r="C814" s="2"/>
      <c r="D814" s="2"/>
      <c r="E814" s="2"/>
      <c r="F814" s="2"/>
      <c r="G814" s="2"/>
      <c r="H814" s="2"/>
      <c r="I814" s="3"/>
    </row>
    <row r="815" spans="3:9" ht="13" x14ac:dyDescent="0.15">
      <c r="C815" s="2"/>
      <c r="D815" s="2"/>
      <c r="E815" s="2"/>
      <c r="F815" s="2"/>
      <c r="G815" s="2"/>
      <c r="H815" s="2"/>
      <c r="I815" s="3"/>
    </row>
    <row r="816" spans="3:9" ht="13" x14ac:dyDescent="0.15">
      <c r="C816" s="2"/>
      <c r="D816" s="2"/>
      <c r="E816" s="2"/>
      <c r="F816" s="2"/>
      <c r="G816" s="2"/>
      <c r="H816" s="2"/>
      <c r="I816" s="3"/>
    </row>
    <row r="817" spans="3:9" ht="13" x14ac:dyDescent="0.15">
      <c r="C817" s="2"/>
      <c r="D817" s="2"/>
      <c r="E817" s="2"/>
      <c r="F817" s="2"/>
      <c r="G817" s="2"/>
      <c r="H817" s="2"/>
      <c r="I817" s="3"/>
    </row>
    <row r="818" spans="3:9" ht="13" x14ac:dyDescent="0.15">
      <c r="C818" s="2"/>
      <c r="D818" s="2"/>
      <c r="E818" s="2"/>
      <c r="F818" s="2"/>
      <c r="G818" s="2"/>
      <c r="H818" s="2"/>
      <c r="I818" s="3"/>
    </row>
    <row r="819" spans="3:9" ht="13" x14ac:dyDescent="0.15">
      <c r="C819" s="2"/>
      <c r="D819" s="2"/>
      <c r="E819" s="2"/>
      <c r="F819" s="2"/>
      <c r="G819" s="2"/>
      <c r="H819" s="2"/>
      <c r="I819" s="3"/>
    </row>
    <row r="820" spans="3:9" ht="13" x14ac:dyDescent="0.15">
      <c r="C820" s="2"/>
      <c r="D820" s="2"/>
      <c r="E820" s="2"/>
      <c r="F820" s="2"/>
      <c r="G820" s="2"/>
      <c r="H820" s="2"/>
      <c r="I820" s="3"/>
    </row>
    <row r="821" spans="3:9" ht="13" x14ac:dyDescent="0.15">
      <c r="C821" s="2"/>
      <c r="D821" s="2"/>
      <c r="E821" s="2"/>
      <c r="F821" s="2"/>
      <c r="G821" s="2"/>
      <c r="H821" s="2"/>
      <c r="I821" s="3"/>
    </row>
    <row r="822" spans="3:9" ht="13" x14ac:dyDescent="0.15">
      <c r="C822" s="2"/>
      <c r="D822" s="2"/>
      <c r="E822" s="2"/>
      <c r="F822" s="2"/>
      <c r="G822" s="2"/>
      <c r="H822" s="2"/>
      <c r="I822" s="3"/>
    </row>
    <row r="823" spans="3:9" ht="13" x14ac:dyDescent="0.15">
      <c r="C823" s="2"/>
      <c r="D823" s="2"/>
      <c r="E823" s="2"/>
      <c r="F823" s="2"/>
      <c r="G823" s="2"/>
      <c r="H823" s="2"/>
      <c r="I823" s="3"/>
    </row>
    <row r="824" spans="3:9" ht="13" x14ac:dyDescent="0.15">
      <c r="C824" s="2"/>
      <c r="D824" s="2"/>
      <c r="E824" s="2"/>
      <c r="F824" s="2"/>
      <c r="G824" s="2"/>
      <c r="H824" s="2"/>
      <c r="I824" s="3"/>
    </row>
    <row r="825" spans="3:9" ht="13" x14ac:dyDescent="0.15">
      <c r="C825" s="2"/>
      <c r="D825" s="2"/>
      <c r="E825" s="2"/>
      <c r="F825" s="2"/>
      <c r="G825" s="2"/>
      <c r="H825" s="2"/>
      <c r="I825" s="3"/>
    </row>
    <row r="826" spans="3:9" ht="13" x14ac:dyDescent="0.15">
      <c r="C826" s="2"/>
      <c r="D826" s="2"/>
      <c r="E826" s="2"/>
      <c r="F826" s="2"/>
      <c r="G826" s="2"/>
      <c r="H826" s="2"/>
      <c r="I826" s="3"/>
    </row>
    <row r="827" spans="3:9" ht="13" x14ac:dyDescent="0.15">
      <c r="C827" s="2"/>
      <c r="D827" s="2"/>
      <c r="E827" s="2"/>
      <c r="F827" s="2"/>
      <c r="G827" s="2"/>
      <c r="H827" s="2"/>
      <c r="I827" s="3"/>
    </row>
    <row r="828" spans="3:9" ht="13" x14ac:dyDescent="0.15">
      <c r="C828" s="2"/>
      <c r="D828" s="2"/>
      <c r="E828" s="2"/>
      <c r="F828" s="2"/>
      <c r="G828" s="2"/>
      <c r="H828" s="2"/>
      <c r="I828" s="3"/>
    </row>
    <row r="829" spans="3:9" ht="13" x14ac:dyDescent="0.15">
      <c r="C829" s="2"/>
      <c r="D829" s="2"/>
      <c r="E829" s="2"/>
      <c r="F829" s="2"/>
      <c r="G829" s="2"/>
      <c r="H829" s="2"/>
      <c r="I829" s="3"/>
    </row>
    <row r="830" spans="3:9" ht="13" x14ac:dyDescent="0.15">
      <c r="C830" s="2"/>
      <c r="D830" s="2"/>
      <c r="E830" s="2"/>
      <c r="F830" s="2"/>
      <c r="G830" s="2"/>
      <c r="H830" s="2"/>
      <c r="I830" s="3"/>
    </row>
    <row r="831" spans="3:9" ht="13" x14ac:dyDescent="0.15">
      <c r="C831" s="2"/>
      <c r="D831" s="2"/>
      <c r="E831" s="2"/>
      <c r="F831" s="2"/>
      <c r="G831" s="2"/>
      <c r="H831" s="2"/>
      <c r="I831" s="3"/>
    </row>
    <row r="832" spans="3:9" ht="13" x14ac:dyDescent="0.15">
      <c r="C832" s="2"/>
      <c r="D832" s="2"/>
      <c r="E832" s="2"/>
      <c r="F832" s="2"/>
      <c r="G832" s="2"/>
      <c r="H832" s="2"/>
      <c r="I832" s="3"/>
    </row>
    <row r="833" spans="3:9" ht="13" x14ac:dyDescent="0.15">
      <c r="C833" s="2"/>
      <c r="D833" s="2"/>
      <c r="E833" s="2"/>
      <c r="F833" s="2"/>
      <c r="G833" s="2"/>
      <c r="H833" s="2"/>
      <c r="I833" s="3"/>
    </row>
    <row r="834" spans="3:9" ht="13" x14ac:dyDescent="0.15">
      <c r="C834" s="2"/>
      <c r="D834" s="2"/>
      <c r="E834" s="2"/>
      <c r="F834" s="2"/>
      <c r="G834" s="2"/>
      <c r="H834" s="2"/>
      <c r="I834" s="3"/>
    </row>
    <row r="835" spans="3:9" ht="13" x14ac:dyDescent="0.15">
      <c r="C835" s="2"/>
      <c r="D835" s="2"/>
      <c r="E835" s="2"/>
      <c r="F835" s="2"/>
      <c r="G835" s="2"/>
      <c r="H835" s="2"/>
      <c r="I835" s="3"/>
    </row>
    <row r="836" spans="3:9" ht="13" x14ac:dyDescent="0.15">
      <c r="C836" s="2"/>
      <c r="D836" s="2"/>
      <c r="E836" s="2"/>
      <c r="F836" s="2"/>
      <c r="G836" s="2"/>
      <c r="H836" s="2"/>
      <c r="I836" s="3"/>
    </row>
    <row r="837" spans="3:9" ht="13" x14ac:dyDescent="0.15">
      <c r="C837" s="2"/>
      <c r="D837" s="2"/>
      <c r="E837" s="2"/>
      <c r="F837" s="2"/>
      <c r="G837" s="2"/>
      <c r="H837" s="2"/>
      <c r="I837" s="3"/>
    </row>
    <row r="838" spans="3:9" ht="13" x14ac:dyDescent="0.15">
      <c r="C838" s="2"/>
      <c r="D838" s="2"/>
      <c r="E838" s="2"/>
      <c r="F838" s="2"/>
      <c r="G838" s="2"/>
      <c r="H838" s="2"/>
      <c r="I838" s="3"/>
    </row>
    <row r="839" spans="3:9" ht="13" x14ac:dyDescent="0.15">
      <c r="C839" s="2"/>
      <c r="D839" s="2"/>
      <c r="E839" s="2"/>
      <c r="F839" s="2"/>
      <c r="G839" s="2"/>
      <c r="H839" s="2"/>
      <c r="I839" s="3"/>
    </row>
    <row r="840" spans="3:9" ht="13" x14ac:dyDescent="0.15">
      <c r="C840" s="2"/>
      <c r="D840" s="2"/>
      <c r="E840" s="2"/>
      <c r="F840" s="2"/>
      <c r="G840" s="2"/>
      <c r="H840" s="2"/>
      <c r="I840" s="3"/>
    </row>
    <row r="841" spans="3:9" ht="13" x14ac:dyDescent="0.15">
      <c r="C841" s="2"/>
      <c r="D841" s="2"/>
      <c r="E841" s="2"/>
      <c r="F841" s="2"/>
      <c r="G841" s="2"/>
      <c r="H841" s="2"/>
      <c r="I841" s="3"/>
    </row>
    <row r="842" spans="3:9" ht="13" x14ac:dyDescent="0.15">
      <c r="C842" s="2"/>
      <c r="D842" s="2"/>
      <c r="E842" s="2"/>
      <c r="F842" s="2"/>
      <c r="G842" s="2"/>
      <c r="H842" s="2"/>
      <c r="I842" s="3"/>
    </row>
    <row r="843" spans="3:9" ht="13" x14ac:dyDescent="0.15">
      <c r="C843" s="2"/>
      <c r="D843" s="2"/>
      <c r="E843" s="2"/>
      <c r="F843" s="2"/>
      <c r="G843" s="2"/>
      <c r="H843" s="2"/>
      <c r="I843" s="3"/>
    </row>
    <row r="844" spans="3:9" ht="13" x14ac:dyDescent="0.15">
      <c r="C844" s="2"/>
      <c r="D844" s="2"/>
      <c r="E844" s="2"/>
      <c r="F844" s="2"/>
      <c r="G844" s="2"/>
      <c r="H844" s="2"/>
      <c r="I844" s="3"/>
    </row>
    <row r="845" spans="3:9" ht="13" x14ac:dyDescent="0.15">
      <c r="C845" s="2"/>
      <c r="D845" s="2"/>
      <c r="E845" s="2"/>
      <c r="F845" s="2"/>
      <c r="G845" s="2"/>
      <c r="H845" s="2"/>
      <c r="I845" s="3"/>
    </row>
    <row r="846" spans="3:9" ht="13" x14ac:dyDescent="0.15">
      <c r="C846" s="2"/>
      <c r="D846" s="2"/>
      <c r="E846" s="2"/>
      <c r="F846" s="2"/>
      <c r="G846" s="2"/>
      <c r="H846" s="2"/>
      <c r="I846" s="3"/>
    </row>
    <row r="847" spans="3:9" ht="13" x14ac:dyDescent="0.15">
      <c r="C847" s="2"/>
      <c r="D847" s="2"/>
      <c r="E847" s="2"/>
      <c r="F847" s="2"/>
      <c r="G847" s="2"/>
      <c r="H847" s="2"/>
      <c r="I847" s="3"/>
    </row>
    <row r="848" spans="3:9" ht="13" x14ac:dyDescent="0.15">
      <c r="C848" s="2"/>
      <c r="D848" s="2"/>
      <c r="E848" s="2"/>
      <c r="F848" s="2"/>
      <c r="G848" s="2"/>
      <c r="H848" s="2"/>
      <c r="I848" s="3"/>
    </row>
    <row r="849" spans="3:9" ht="13" x14ac:dyDescent="0.15">
      <c r="C849" s="2"/>
      <c r="D849" s="2"/>
      <c r="E849" s="2"/>
      <c r="F849" s="2"/>
      <c r="G849" s="2"/>
      <c r="H849" s="2"/>
      <c r="I849" s="3"/>
    </row>
    <row r="850" spans="3:9" ht="13" x14ac:dyDescent="0.15">
      <c r="C850" s="2"/>
      <c r="D850" s="2"/>
      <c r="E850" s="2"/>
      <c r="F850" s="2"/>
      <c r="G850" s="2"/>
      <c r="H850" s="2"/>
      <c r="I850" s="3"/>
    </row>
    <row r="851" spans="3:9" ht="13" x14ac:dyDescent="0.15">
      <c r="C851" s="2"/>
      <c r="D851" s="2"/>
      <c r="E851" s="2"/>
      <c r="F851" s="2"/>
      <c r="G851" s="2"/>
      <c r="H851" s="2"/>
      <c r="I851" s="3"/>
    </row>
    <row r="852" spans="3:9" ht="13" x14ac:dyDescent="0.15">
      <c r="C852" s="2"/>
      <c r="D852" s="2"/>
      <c r="E852" s="2"/>
      <c r="F852" s="2"/>
      <c r="G852" s="2"/>
      <c r="H852" s="2"/>
      <c r="I852" s="3"/>
    </row>
    <row r="853" spans="3:9" ht="13" x14ac:dyDescent="0.15">
      <c r="C853" s="2"/>
      <c r="D853" s="2"/>
      <c r="E853" s="2"/>
      <c r="F853" s="2"/>
      <c r="G853" s="2"/>
      <c r="H853" s="2"/>
      <c r="I853" s="3"/>
    </row>
    <row r="854" spans="3:9" ht="13" x14ac:dyDescent="0.15">
      <c r="C854" s="2"/>
      <c r="D854" s="2"/>
      <c r="E854" s="2"/>
      <c r="F854" s="2"/>
      <c r="G854" s="2"/>
      <c r="H854" s="2"/>
      <c r="I854" s="3"/>
    </row>
    <row r="855" spans="3:9" ht="13" x14ac:dyDescent="0.15">
      <c r="C855" s="2"/>
      <c r="D855" s="2"/>
      <c r="E855" s="2"/>
      <c r="F855" s="2"/>
      <c r="G855" s="2"/>
      <c r="H855" s="2"/>
      <c r="I855" s="3"/>
    </row>
    <row r="856" spans="3:9" ht="13" x14ac:dyDescent="0.15">
      <c r="C856" s="2"/>
      <c r="D856" s="2"/>
      <c r="E856" s="2"/>
      <c r="F856" s="2"/>
      <c r="G856" s="2"/>
      <c r="H856" s="2"/>
      <c r="I856" s="3"/>
    </row>
    <row r="857" spans="3:9" ht="13" x14ac:dyDescent="0.15">
      <c r="C857" s="2"/>
      <c r="D857" s="2"/>
      <c r="E857" s="2"/>
      <c r="F857" s="2"/>
      <c r="G857" s="2"/>
      <c r="H857" s="2"/>
      <c r="I857" s="3"/>
    </row>
    <row r="858" spans="3:9" ht="13" x14ac:dyDescent="0.15">
      <c r="C858" s="2"/>
      <c r="D858" s="2"/>
      <c r="E858" s="2"/>
      <c r="F858" s="2"/>
      <c r="G858" s="2"/>
      <c r="H858" s="2"/>
      <c r="I858" s="3"/>
    </row>
    <row r="859" spans="3:9" ht="13" x14ac:dyDescent="0.15">
      <c r="C859" s="2"/>
      <c r="D859" s="2"/>
      <c r="E859" s="2"/>
      <c r="F859" s="2"/>
      <c r="G859" s="2"/>
      <c r="H859" s="2"/>
      <c r="I859" s="3"/>
    </row>
    <row r="860" spans="3:9" ht="13" x14ac:dyDescent="0.15">
      <c r="C860" s="2"/>
      <c r="D860" s="2"/>
      <c r="E860" s="2"/>
      <c r="F860" s="2"/>
      <c r="G860" s="2"/>
      <c r="H860" s="2"/>
      <c r="I860" s="3"/>
    </row>
    <row r="861" spans="3:9" ht="13" x14ac:dyDescent="0.15">
      <c r="C861" s="2"/>
      <c r="D861" s="2"/>
      <c r="E861" s="2"/>
      <c r="F861" s="2"/>
      <c r="G861" s="2"/>
      <c r="H861" s="2"/>
      <c r="I861" s="3"/>
    </row>
    <row r="862" spans="3:9" ht="13" x14ac:dyDescent="0.15">
      <c r="C862" s="2"/>
      <c r="D862" s="2"/>
      <c r="E862" s="2"/>
      <c r="F862" s="2"/>
      <c r="G862" s="2"/>
      <c r="H862" s="2"/>
      <c r="I862" s="3"/>
    </row>
    <row r="863" spans="3:9" ht="13" x14ac:dyDescent="0.15">
      <c r="C863" s="2"/>
      <c r="D863" s="2"/>
      <c r="E863" s="2"/>
      <c r="F863" s="2"/>
      <c r="G863" s="2"/>
      <c r="H863" s="2"/>
      <c r="I863" s="3"/>
    </row>
    <row r="864" spans="3:9" ht="13" x14ac:dyDescent="0.15">
      <c r="C864" s="2"/>
      <c r="D864" s="2"/>
      <c r="E864" s="2"/>
      <c r="F864" s="2"/>
      <c r="G864" s="2"/>
      <c r="H864" s="2"/>
      <c r="I864" s="3"/>
    </row>
    <row r="865" spans="3:9" ht="13" x14ac:dyDescent="0.15">
      <c r="C865" s="2"/>
      <c r="D865" s="2"/>
      <c r="E865" s="2"/>
      <c r="F865" s="2"/>
      <c r="G865" s="2"/>
      <c r="H865" s="2"/>
      <c r="I865" s="3"/>
    </row>
    <row r="866" spans="3:9" ht="13" x14ac:dyDescent="0.15">
      <c r="C866" s="2"/>
      <c r="D866" s="2"/>
      <c r="E866" s="2"/>
      <c r="F866" s="2"/>
      <c r="G866" s="2"/>
      <c r="H866" s="2"/>
      <c r="I866" s="3"/>
    </row>
    <row r="867" spans="3:9" ht="13" x14ac:dyDescent="0.15">
      <c r="C867" s="2"/>
      <c r="D867" s="2"/>
      <c r="E867" s="2"/>
      <c r="F867" s="2"/>
      <c r="G867" s="2"/>
      <c r="H867" s="2"/>
      <c r="I867" s="3"/>
    </row>
    <row r="868" spans="3:9" ht="13" x14ac:dyDescent="0.15">
      <c r="C868" s="2"/>
      <c r="D868" s="2"/>
      <c r="E868" s="2"/>
      <c r="F868" s="2"/>
      <c r="G868" s="2"/>
      <c r="H868" s="2"/>
      <c r="I868" s="3"/>
    </row>
    <row r="869" spans="3:9" ht="13" x14ac:dyDescent="0.15">
      <c r="C869" s="2"/>
      <c r="D869" s="2"/>
      <c r="E869" s="2"/>
      <c r="F869" s="2"/>
      <c r="G869" s="2"/>
      <c r="H869" s="2"/>
      <c r="I869" s="3"/>
    </row>
    <row r="870" spans="3:9" ht="13" x14ac:dyDescent="0.15">
      <c r="C870" s="2"/>
      <c r="D870" s="2"/>
      <c r="E870" s="2"/>
      <c r="F870" s="2"/>
      <c r="G870" s="2"/>
      <c r="H870" s="2"/>
      <c r="I870" s="3"/>
    </row>
    <row r="871" spans="3:9" ht="13" x14ac:dyDescent="0.15">
      <c r="C871" s="2"/>
      <c r="D871" s="2"/>
      <c r="E871" s="2"/>
      <c r="F871" s="2"/>
      <c r="G871" s="2"/>
      <c r="H871" s="2"/>
      <c r="I871" s="3"/>
    </row>
    <row r="872" spans="3:9" ht="13" x14ac:dyDescent="0.15">
      <c r="C872" s="2"/>
      <c r="D872" s="2"/>
      <c r="E872" s="2"/>
      <c r="F872" s="2"/>
      <c r="G872" s="2"/>
      <c r="H872" s="2"/>
      <c r="I872" s="3"/>
    </row>
    <row r="873" spans="3:9" ht="13" x14ac:dyDescent="0.15">
      <c r="C873" s="2"/>
      <c r="D873" s="2"/>
      <c r="E873" s="2"/>
      <c r="F873" s="2"/>
      <c r="G873" s="2"/>
      <c r="H873" s="2"/>
      <c r="I873" s="3"/>
    </row>
    <row r="874" spans="3:9" ht="13" x14ac:dyDescent="0.15">
      <c r="C874" s="2"/>
      <c r="D874" s="2"/>
      <c r="E874" s="2"/>
      <c r="F874" s="2"/>
      <c r="G874" s="2"/>
      <c r="H874" s="2"/>
      <c r="I874" s="3"/>
    </row>
    <row r="875" spans="3:9" ht="13" x14ac:dyDescent="0.15">
      <c r="C875" s="2"/>
      <c r="D875" s="2"/>
      <c r="E875" s="2"/>
      <c r="F875" s="2"/>
      <c r="G875" s="2"/>
      <c r="H875" s="2"/>
      <c r="I875" s="3"/>
    </row>
    <row r="876" spans="3:9" ht="13" x14ac:dyDescent="0.15">
      <c r="C876" s="2"/>
      <c r="D876" s="2"/>
      <c r="E876" s="2"/>
      <c r="F876" s="2"/>
      <c r="G876" s="2"/>
      <c r="H876" s="2"/>
      <c r="I876" s="3"/>
    </row>
    <row r="877" spans="3:9" ht="13" x14ac:dyDescent="0.15">
      <c r="C877" s="2"/>
      <c r="D877" s="2"/>
      <c r="E877" s="2"/>
      <c r="F877" s="2"/>
      <c r="G877" s="2"/>
      <c r="H877" s="2"/>
      <c r="I877" s="3"/>
    </row>
    <row r="878" spans="3:9" ht="13" x14ac:dyDescent="0.15">
      <c r="C878" s="2"/>
      <c r="D878" s="2"/>
      <c r="E878" s="2"/>
      <c r="F878" s="2"/>
      <c r="G878" s="2"/>
      <c r="H878" s="2"/>
      <c r="I878" s="3"/>
    </row>
    <row r="879" spans="3:9" ht="13" x14ac:dyDescent="0.15">
      <c r="C879" s="2"/>
      <c r="D879" s="2"/>
      <c r="E879" s="2"/>
      <c r="F879" s="2"/>
      <c r="G879" s="2"/>
      <c r="H879" s="2"/>
      <c r="I879" s="3"/>
    </row>
    <row r="880" spans="3:9" ht="13" x14ac:dyDescent="0.15">
      <c r="C880" s="2"/>
      <c r="D880" s="2"/>
      <c r="E880" s="2"/>
      <c r="F880" s="2"/>
      <c r="G880" s="2"/>
      <c r="H880" s="2"/>
      <c r="I880" s="3"/>
    </row>
    <row r="881" spans="3:9" ht="13" x14ac:dyDescent="0.15">
      <c r="C881" s="2"/>
      <c r="D881" s="2"/>
      <c r="E881" s="2"/>
      <c r="F881" s="2"/>
      <c r="G881" s="2"/>
      <c r="H881" s="2"/>
      <c r="I881" s="3"/>
    </row>
    <row r="882" spans="3:9" ht="13" x14ac:dyDescent="0.15">
      <c r="C882" s="2"/>
      <c r="D882" s="2"/>
      <c r="E882" s="2"/>
      <c r="F882" s="2"/>
      <c r="G882" s="2"/>
      <c r="H882" s="2"/>
      <c r="I882" s="3"/>
    </row>
    <row r="883" spans="3:9" ht="13" x14ac:dyDescent="0.15">
      <c r="C883" s="2"/>
      <c r="D883" s="2"/>
      <c r="E883" s="2"/>
      <c r="F883" s="2"/>
      <c r="G883" s="2"/>
      <c r="H883" s="2"/>
      <c r="I883" s="3"/>
    </row>
    <row r="884" spans="3:9" ht="13" x14ac:dyDescent="0.15">
      <c r="C884" s="2"/>
      <c r="D884" s="2"/>
      <c r="E884" s="2"/>
      <c r="F884" s="2"/>
      <c r="G884" s="2"/>
      <c r="H884" s="2"/>
      <c r="I884" s="3"/>
    </row>
    <row r="885" spans="3:9" ht="13" x14ac:dyDescent="0.15">
      <c r="C885" s="2"/>
      <c r="D885" s="2"/>
      <c r="E885" s="2"/>
      <c r="F885" s="2"/>
      <c r="G885" s="2"/>
      <c r="H885" s="2"/>
      <c r="I885" s="3"/>
    </row>
    <row r="886" spans="3:9" ht="13" x14ac:dyDescent="0.15">
      <c r="C886" s="2"/>
      <c r="D886" s="2"/>
      <c r="E886" s="2"/>
      <c r="F886" s="2"/>
      <c r="G886" s="2"/>
      <c r="H886" s="2"/>
      <c r="I886" s="3"/>
    </row>
    <row r="887" spans="3:9" ht="13" x14ac:dyDescent="0.15">
      <c r="C887" s="2"/>
      <c r="D887" s="2"/>
      <c r="E887" s="2"/>
      <c r="F887" s="2"/>
      <c r="G887" s="2"/>
      <c r="H887" s="2"/>
      <c r="I887" s="3"/>
    </row>
    <row r="888" spans="3:9" ht="13" x14ac:dyDescent="0.15">
      <c r="C888" s="2"/>
      <c r="D888" s="2"/>
      <c r="E888" s="2"/>
      <c r="F888" s="2"/>
      <c r="G888" s="2"/>
      <c r="H888" s="2"/>
      <c r="I888" s="3"/>
    </row>
    <row r="889" spans="3:9" ht="13" x14ac:dyDescent="0.15">
      <c r="C889" s="2"/>
      <c r="D889" s="2"/>
      <c r="E889" s="2"/>
      <c r="F889" s="2"/>
      <c r="G889" s="2"/>
      <c r="H889" s="2"/>
      <c r="I889" s="3"/>
    </row>
    <row r="890" spans="3:9" ht="13" x14ac:dyDescent="0.15">
      <c r="C890" s="2"/>
      <c r="D890" s="2"/>
      <c r="E890" s="2"/>
      <c r="F890" s="2"/>
      <c r="G890" s="2"/>
      <c r="H890" s="2"/>
      <c r="I890" s="3"/>
    </row>
    <row r="891" spans="3:9" ht="13" x14ac:dyDescent="0.15">
      <c r="C891" s="2"/>
      <c r="D891" s="2"/>
      <c r="E891" s="2"/>
      <c r="F891" s="2"/>
      <c r="G891" s="2"/>
      <c r="H891" s="2"/>
      <c r="I891" s="3"/>
    </row>
    <row r="892" spans="3:9" ht="13" x14ac:dyDescent="0.15">
      <c r="C892" s="2"/>
      <c r="D892" s="2"/>
      <c r="E892" s="2"/>
      <c r="F892" s="2"/>
      <c r="G892" s="2"/>
      <c r="H892" s="2"/>
      <c r="I892" s="3"/>
    </row>
    <row r="893" spans="3:9" ht="13" x14ac:dyDescent="0.15">
      <c r="C893" s="2"/>
      <c r="D893" s="2"/>
      <c r="E893" s="2"/>
      <c r="F893" s="2"/>
      <c r="G893" s="2"/>
      <c r="H893" s="2"/>
      <c r="I893" s="3"/>
    </row>
    <row r="894" spans="3:9" ht="13" x14ac:dyDescent="0.15">
      <c r="C894" s="2"/>
      <c r="D894" s="2"/>
      <c r="E894" s="2"/>
      <c r="F894" s="2"/>
      <c r="G894" s="2"/>
      <c r="H894" s="2"/>
      <c r="I894" s="3"/>
    </row>
    <row r="895" spans="3:9" ht="13" x14ac:dyDescent="0.15">
      <c r="C895" s="2"/>
      <c r="D895" s="2"/>
      <c r="E895" s="2"/>
      <c r="F895" s="2"/>
      <c r="G895" s="2"/>
      <c r="H895" s="2"/>
      <c r="I895" s="3"/>
    </row>
    <row r="896" spans="3:9" ht="13" x14ac:dyDescent="0.15">
      <c r="C896" s="2"/>
      <c r="D896" s="2"/>
      <c r="E896" s="2"/>
      <c r="F896" s="2"/>
      <c r="G896" s="2"/>
      <c r="H896" s="2"/>
      <c r="I896" s="3"/>
    </row>
    <row r="897" spans="3:9" ht="13" x14ac:dyDescent="0.15">
      <c r="C897" s="2"/>
      <c r="D897" s="2"/>
      <c r="E897" s="2"/>
      <c r="F897" s="2"/>
      <c r="G897" s="2"/>
      <c r="H897" s="2"/>
      <c r="I897" s="3"/>
    </row>
    <row r="898" spans="3:9" ht="13" x14ac:dyDescent="0.15">
      <c r="C898" s="2"/>
      <c r="D898" s="2"/>
      <c r="E898" s="2"/>
      <c r="F898" s="2"/>
      <c r="G898" s="2"/>
      <c r="H898" s="2"/>
      <c r="I898" s="3"/>
    </row>
    <row r="899" spans="3:9" ht="13" x14ac:dyDescent="0.15">
      <c r="C899" s="2"/>
      <c r="D899" s="2"/>
      <c r="E899" s="2"/>
      <c r="F899" s="2"/>
      <c r="G899" s="2"/>
      <c r="H899" s="2"/>
      <c r="I899" s="3"/>
    </row>
    <row r="900" spans="3:9" ht="13" x14ac:dyDescent="0.15">
      <c r="C900" s="2"/>
      <c r="D900" s="2"/>
      <c r="E900" s="2"/>
      <c r="F900" s="2"/>
      <c r="G900" s="2"/>
      <c r="H900" s="2"/>
      <c r="I900" s="3"/>
    </row>
    <row r="901" spans="3:9" ht="13" x14ac:dyDescent="0.15">
      <c r="C901" s="2"/>
      <c r="D901" s="2"/>
      <c r="E901" s="2"/>
      <c r="F901" s="2"/>
      <c r="G901" s="2"/>
      <c r="H901" s="2"/>
      <c r="I901" s="3"/>
    </row>
    <row r="902" spans="3:9" ht="13" x14ac:dyDescent="0.15">
      <c r="C902" s="2"/>
      <c r="D902" s="2"/>
      <c r="E902" s="2"/>
      <c r="F902" s="2"/>
      <c r="G902" s="2"/>
      <c r="H902" s="2"/>
      <c r="I902" s="3"/>
    </row>
    <row r="903" spans="3:9" ht="13" x14ac:dyDescent="0.15">
      <c r="C903" s="2"/>
      <c r="D903" s="2"/>
      <c r="E903" s="2"/>
      <c r="F903" s="2"/>
      <c r="G903" s="2"/>
      <c r="H903" s="2"/>
      <c r="I903" s="3"/>
    </row>
    <row r="904" spans="3:9" ht="13" x14ac:dyDescent="0.15">
      <c r="C904" s="2"/>
      <c r="D904" s="2"/>
      <c r="E904" s="2"/>
      <c r="F904" s="2"/>
      <c r="G904" s="2"/>
      <c r="H904" s="2"/>
      <c r="I904" s="3"/>
    </row>
    <row r="905" spans="3:9" ht="13" x14ac:dyDescent="0.15">
      <c r="C905" s="2"/>
      <c r="D905" s="2"/>
      <c r="E905" s="2"/>
      <c r="F905" s="2"/>
      <c r="G905" s="2"/>
      <c r="H905" s="2"/>
      <c r="I905" s="3"/>
    </row>
    <row r="906" spans="3:9" ht="13" x14ac:dyDescent="0.15">
      <c r="C906" s="2"/>
      <c r="D906" s="2"/>
      <c r="E906" s="2"/>
      <c r="F906" s="2"/>
      <c r="G906" s="2"/>
      <c r="H906" s="2"/>
      <c r="I906" s="3"/>
    </row>
    <row r="907" spans="3:9" ht="13" x14ac:dyDescent="0.15">
      <c r="C907" s="2"/>
      <c r="D907" s="2"/>
      <c r="E907" s="2"/>
      <c r="F907" s="2"/>
      <c r="G907" s="2"/>
      <c r="H907" s="2"/>
      <c r="I907" s="3"/>
    </row>
    <row r="908" spans="3:9" ht="13" x14ac:dyDescent="0.15">
      <c r="C908" s="2"/>
      <c r="D908" s="2"/>
      <c r="E908" s="2"/>
      <c r="F908" s="2"/>
      <c r="G908" s="2"/>
      <c r="H908" s="2"/>
      <c r="I908" s="3"/>
    </row>
    <row r="909" spans="3:9" ht="13" x14ac:dyDescent="0.15">
      <c r="C909" s="2"/>
      <c r="D909" s="2"/>
      <c r="E909" s="2"/>
      <c r="F909" s="2"/>
      <c r="G909" s="2"/>
      <c r="H909" s="2"/>
      <c r="I909" s="3"/>
    </row>
    <row r="910" spans="3:9" ht="13" x14ac:dyDescent="0.15">
      <c r="C910" s="2"/>
      <c r="D910" s="2"/>
      <c r="E910" s="2"/>
      <c r="F910" s="2"/>
      <c r="G910" s="2"/>
      <c r="H910" s="2"/>
      <c r="I910" s="3"/>
    </row>
    <row r="911" spans="3:9" ht="13" x14ac:dyDescent="0.15">
      <c r="C911" s="2"/>
      <c r="D911" s="2"/>
      <c r="E911" s="2"/>
      <c r="F911" s="2"/>
      <c r="G911" s="2"/>
      <c r="H911" s="2"/>
      <c r="I911" s="3"/>
    </row>
    <row r="912" spans="3:9" ht="13" x14ac:dyDescent="0.15">
      <c r="C912" s="2"/>
      <c r="D912" s="2"/>
      <c r="E912" s="2"/>
      <c r="F912" s="2"/>
      <c r="G912" s="2"/>
      <c r="H912" s="2"/>
      <c r="I912" s="3"/>
    </row>
    <row r="913" spans="3:9" ht="13" x14ac:dyDescent="0.15">
      <c r="C913" s="2"/>
      <c r="D913" s="2"/>
      <c r="E913" s="2"/>
      <c r="F913" s="2"/>
      <c r="G913" s="2"/>
      <c r="H913" s="2"/>
      <c r="I913" s="3"/>
    </row>
    <row r="914" spans="3:9" ht="13" x14ac:dyDescent="0.15">
      <c r="C914" s="2"/>
      <c r="D914" s="2"/>
      <c r="E914" s="2"/>
      <c r="F914" s="2"/>
      <c r="G914" s="2"/>
      <c r="H914" s="2"/>
      <c r="I914" s="3"/>
    </row>
    <row r="915" spans="3:9" ht="13" x14ac:dyDescent="0.15">
      <c r="C915" s="2"/>
      <c r="D915" s="2"/>
      <c r="E915" s="2"/>
      <c r="F915" s="2"/>
      <c r="G915" s="2"/>
      <c r="H915" s="2"/>
      <c r="I915" s="3"/>
    </row>
    <row r="916" spans="3:9" ht="13" x14ac:dyDescent="0.15">
      <c r="C916" s="2"/>
      <c r="D916" s="2"/>
      <c r="E916" s="2"/>
      <c r="F916" s="2"/>
      <c r="G916" s="2"/>
      <c r="H916" s="2"/>
      <c r="I916" s="3"/>
    </row>
    <row r="917" spans="3:9" ht="13" x14ac:dyDescent="0.15">
      <c r="C917" s="2"/>
      <c r="D917" s="2"/>
      <c r="E917" s="2"/>
      <c r="F917" s="2"/>
      <c r="G917" s="2"/>
      <c r="H917" s="2"/>
      <c r="I917" s="3"/>
    </row>
    <row r="918" spans="3:9" ht="13" x14ac:dyDescent="0.15">
      <c r="C918" s="2"/>
      <c r="D918" s="2"/>
      <c r="E918" s="2"/>
      <c r="F918" s="2"/>
      <c r="G918" s="2"/>
      <c r="H918" s="2"/>
      <c r="I918" s="3"/>
    </row>
    <row r="919" spans="3:9" ht="13" x14ac:dyDescent="0.15">
      <c r="C919" s="2"/>
      <c r="D919" s="2"/>
      <c r="E919" s="2"/>
      <c r="F919" s="2"/>
      <c r="G919" s="2"/>
      <c r="H919" s="2"/>
      <c r="I919" s="3"/>
    </row>
    <row r="920" spans="3:9" ht="13" x14ac:dyDescent="0.15">
      <c r="C920" s="2"/>
      <c r="D920" s="2"/>
      <c r="E920" s="2"/>
      <c r="F920" s="2"/>
      <c r="G920" s="2"/>
      <c r="H920" s="2"/>
      <c r="I920" s="3"/>
    </row>
    <row r="921" spans="3:9" ht="13" x14ac:dyDescent="0.15">
      <c r="C921" s="2"/>
      <c r="D921" s="2"/>
      <c r="E921" s="2"/>
      <c r="F921" s="2"/>
      <c r="G921" s="2"/>
      <c r="H921" s="2"/>
      <c r="I921" s="3"/>
    </row>
    <row r="922" spans="3:9" ht="13" x14ac:dyDescent="0.15">
      <c r="C922" s="2"/>
      <c r="D922" s="2"/>
      <c r="E922" s="2"/>
      <c r="F922" s="2"/>
      <c r="G922" s="2"/>
      <c r="H922" s="2"/>
      <c r="I922" s="3"/>
    </row>
    <row r="923" spans="3:9" ht="13" x14ac:dyDescent="0.15">
      <c r="C923" s="2"/>
      <c r="D923" s="2"/>
      <c r="E923" s="2"/>
      <c r="F923" s="2"/>
      <c r="G923" s="2"/>
      <c r="H923" s="2"/>
      <c r="I923" s="3"/>
    </row>
    <row r="924" spans="3:9" ht="13" x14ac:dyDescent="0.15">
      <c r="C924" s="2"/>
      <c r="D924" s="2"/>
      <c r="E924" s="2"/>
      <c r="F924" s="2"/>
      <c r="G924" s="2"/>
      <c r="H924" s="2"/>
      <c r="I924" s="3"/>
    </row>
    <row r="925" spans="3:9" ht="13" x14ac:dyDescent="0.15">
      <c r="C925" s="2"/>
      <c r="D925" s="2"/>
      <c r="E925" s="2"/>
      <c r="F925" s="2"/>
      <c r="G925" s="2"/>
      <c r="H925" s="2"/>
      <c r="I925" s="3"/>
    </row>
    <row r="926" spans="3:9" ht="13" x14ac:dyDescent="0.15">
      <c r="C926" s="2"/>
      <c r="D926" s="2"/>
      <c r="E926" s="2"/>
      <c r="F926" s="2"/>
      <c r="G926" s="2"/>
      <c r="H926" s="2"/>
      <c r="I926" s="3"/>
    </row>
    <row r="927" spans="3:9" ht="13" x14ac:dyDescent="0.15">
      <c r="C927" s="2"/>
      <c r="D927" s="2"/>
      <c r="E927" s="2"/>
      <c r="F927" s="2"/>
      <c r="G927" s="2"/>
      <c r="H927" s="2"/>
      <c r="I927" s="3"/>
    </row>
    <row r="928" spans="3:9" ht="13" x14ac:dyDescent="0.15">
      <c r="C928" s="2"/>
      <c r="D928" s="2"/>
      <c r="E928" s="2"/>
      <c r="F928" s="2"/>
      <c r="G928" s="2"/>
      <c r="H928" s="2"/>
      <c r="I928" s="3"/>
    </row>
    <row r="929" spans="3:9" ht="13" x14ac:dyDescent="0.15">
      <c r="C929" s="2"/>
      <c r="D929" s="2"/>
      <c r="E929" s="2"/>
      <c r="F929" s="2"/>
      <c r="G929" s="2"/>
      <c r="H929" s="2"/>
      <c r="I929" s="3"/>
    </row>
    <row r="930" spans="3:9" ht="13" x14ac:dyDescent="0.15">
      <c r="C930" s="2"/>
      <c r="D930" s="2"/>
      <c r="E930" s="2"/>
      <c r="F930" s="2"/>
      <c r="G930" s="2"/>
      <c r="H930" s="2"/>
      <c r="I930" s="3"/>
    </row>
    <row r="931" spans="3:9" ht="13" x14ac:dyDescent="0.15">
      <c r="C931" s="2"/>
      <c r="D931" s="2"/>
      <c r="E931" s="2"/>
      <c r="F931" s="2"/>
      <c r="G931" s="2"/>
      <c r="H931" s="2"/>
      <c r="I931" s="3"/>
    </row>
    <row r="932" spans="3:9" ht="13" x14ac:dyDescent="0.15">
      <c r="C932" s="2"/>
      <c r="D932" s="2"/>
      <c r="E932" s="2"/>
      <c r="F932" s="2"/>
      <c r="G932" s="2"/>
      <c r="H932" s="2"/>
      <c r="I932" s="3"/>
    </row>
    <row r="933" spans="3:9" ht="13" x14ac:dyDescent="0.15">
      <c r="C933" s="2"/>
      <c r="D933" s="2"/>
      <c r="E933" s="2"/>
      <c r="F933" s="2"/>
      <c r="G933" s="2"/>
      <c r="H933" s="2"/>
      <c r="I933" s="3"/>
    </row>
    <row r="934" spans="3:9" ht="13" x14ac:dyDescent="0.15">
      <c r="C934" s="2"/>
      <c r="D934" s="2"/>
      <c r="E934" s="2"/>
      <c r="F934" s="2"/>
      <c r="G934" s="2"/>
      <c r="H934" s="2"/>
      <c r="I934" s="3"/>
    </row>
    <row r="935" spans="3:9" ht="13" x14ac:dyDescent="0.15">
      <c r="C935" s="2"/>
      <c r="D935" s="2"/>
      <c r="E935" s="2"/>
      <c r="F935" s="2"/>
      <c r="G935" s="2"/>
      <c r="H935" s="2"/>
      <c r="I935" s="3"/>
    </row>
    <row r="936" spans="3:9" ht="13" x14ac:dyDescent="0.15">
      <c r="C936" s="2"/>
      <c r="D936" s="2"/>
      <c r="E936" s="2"/>
      <c r="F936" s="2"/>
      <c r="G936" s="2"/>
      <c r="H936" s="2"/>
      <c r="I936" s="3"/>
    </row>
    <row r="937" spans="3:9" ht="13" x14ac:dyDescent="0.15">
      <c r="C937" s="2"/>
      <c r="D937" s="2"/>
      <c r="E937" s="2"/>
      <c r="F937" s="2"/>
      <c r="G937" s="2"/>
      <c r="H937" s="2"/>
      <c r="I937" s="3"/>
    </row>
    <row r="938" spans="3:9" ht="13" x14ac:dyDescent="0.15">
      <c r="C938" s="2"/>
      <c r="D938" s="2"/>
      <c r="E938" s="2"/>
      <c r="F938" s="2"/>
      <c r="G938" s="2"/>
      <c r="H938" s="2"/>
      <c r="I938" s="3"/>
    </row>
    <row r="939" spans="3:9" ht="13" x14ac:dyDescent="0.15">
      <c r="C939" s="2"/>
      <c r="D939" s="2"/>
      <c r="E939" s="2"/>
      <c r="F939" s="2"/>
      <c r="G939" s="2"/>
      <c r="H939" s="2"/>
      <c r="I939" s="3"/>
    </row>
    <row r="940" spans="3:9" ht="13" x14ac:dyDescent="0.15">
      <c r="C940" s="2"/>
      <c r="D940" s="2"/>
      <c r="E940" s="2"/>
      <c r="F940" s="2"/>
      <c r="G940" s="2"/>
      <c r="H940" s="2"/>
      <c r="I940" s="3"/>
    </row>
    <row r="941" spans="3:9" ht="13" x14ac:dyDescent="0.15">
      <c r="C941" s="2"/>
      <c r="D941" s="2"/>
      <c r="E941" s="2"/>
      <c r="F941" s="2"/>
      <c r="G941" s="2"/>
      <c r="H941" s="2"/>
      <c r="I941" s="3"/>
    </row>
    <row r="942" spans="3:9" ht="13" x14ac:dyDescent="0.15">
      <c r="C942" s="2"/>
      <c r="D942" s="2"/>
      <c r="E942" s="2"/>
      <c r="F942" s="2"/>
      <c r="G942" s="2"/>
      <c r="H942" s="2"/>
      <c r="I942" s="3"/>
    </row>
    <row r="943" spans="3:9" ht="13" x14ac:dyDescent="0.15">
      <c r="C943" s="2"/>
      <c r="D943" s="2"/>
      <c r="E943" s="2"/>
      <c r="F943" s="2"/>
      <c r="G943" s="2"/>
      <c r="H943" s="2"/>
      <c r="I943" s="3"/>
    </row>
    <row r="944" spans="3:9" ht="13" x14ac:dyDescent="0.15">
      <c r="C944" s="2"/>
      <c r="D944" s="2"/>
      <c r="E944" s="2"/>
      <c r="F944" s="2"/>
      <c r="G944" s="2"/>
      <c r="H944" s="2"/>
      <c r="I944" s="3"/>
    </row>
    <row r="945" spans="3:9" ht="13" x14ac:dyDescent="0.15">
      <c r="C945" s="2"/>
      <c r="D945" s="2"/>
      <c r="E945" s="2"/>
      <c r="F945" s="2"/>
      <c r="G945" s="2"/>
      <c r="H945" s="2"/>
      <c r="I945" s="3"/>
    </row>
    <row r="946" spans="3:9" ht="13" x14ac:dyDescent="0.15">
      <c r="C946" s="2"/>
      <c r="D946" s="2"/>
      <c r="E946" s="2"/>
      <c r="F946" s="2"/>
      <c r="G946" s="2"/>
      <c r="H946" s="2"/>
      <c r="I946" s="3"/>
    </row>
    <row r="947" spans="3:9" ht="13" x14ac:dyDescent="0.15">
      <c r="C947" s="2"/>
      <c r="D947" s="2"/>
      <c r="E947" s="2"/>
      <c r="F947" s="2"/>
      <c r="G947" s="2"/>
      <c r="H947" s="2"/>
      <c r="I947" s="3"/>
    </row>
    <row r="948" spans="3:9" ht="13" x14ac:dyDescent="0.15">
      <c r="C948" s="2"/>
      <c r="D948" s="2"/>
      <c r="E948" s="2"/>
      <c r="F948" s="2"/>
      <c r="G948" s="2"/>
      <c r="H948" s="2"/>
      <c r="I948" s="3"/>
    </row>
    <row r="949" spans="3:9" ht="13" x14ac:dyDescent="0.15">
      <c r="C949" s="2"/>
      <c r="D949" s="2"/>
      <c r="E949" s="2"/>
      <c r="F949" s="2"/>
      <c r="G949" s="2"/>
      <c r="H949" s="2"/>
      <c r="I949" s="3"/>
    </row>
    <row r="950" spans="3:9" ht="13" x14ac:dyDescent="0.15">
      <c r="C950" s="2"/>
      <c r="D950" s="2"/>
      <c r="E950" s="2"/>
      <c r="F950" s="2"/>
      <c r="G950" s="2"/>
      <c r="H950" s="2"/>
      <c r="I950" s="3"/>
    </row>
    <row r="951" spans="3:9" ht="13" x14ac:dyDescent="0.15">
      <c r="C951" s="2"/>
      <c r="D951" s="2"/>
      <c r="E951" s="2"/>
      <c r="F951" s="2"/>
      <c r="G951" s="2"/>
      <c r="H951" s="2"/>
      <c r="I951" s="3"/>
    </row>
    <row r="952" spans="3:9" ht="13" x14ac:dyDescent="0.15">
      <c r="C952" s="2"/>
      <c r="D952" s="2"/>
      <c r="E952" s="2"/>
      <c r="F952" s="2"/>
      <c r="G952" s="2"/>
      <c r="H952" s="2"/>
      <c r="I952" s="3"/>
    </row>
    <row r="953" spans="3:9" ht="13" x14ac:dyDescent="0.15">
      <c r="C953" s="2"/>
      <c r="D953" s="2"/>
      <c r="E953" s="2"/>
      <c r="F953" s="2"/>
      <c r="G953" s="2"/>
      <c r="H953" s="2"/>
      <c r="I953" s="3"/>
    </row>
    <row r="954" spans="3:9" ht="13" x14ac:dyDescent="0.15">
      <c r="C954" s="2"/>
      <c r="D954" s="2"/>
      <c r="E954" s="2"/>
      <c r="F954" s="2"/>
      <c r="G954" s="2"/>
      <c r="H954" s="2"/>
      <c r="I954" s="3"/>
    </row>
    <row r="955" spans="3:9" ht="13" x14ac:dyDescent="0.15">
      <c r="C955" s="2"/>
      <c r="D955" s="2"/>
      <c r="E955" s="2"/>
      <c r="F955" s="2"/>
      <c r="G955" s="2"/>
      <c r="H955" s="2"/>
      <c r="I955" s="3"/>
    </row>
    <row r="956" spans="3:9" ht="13" x14ac:dyDescent="0.15">
      <c r="C956" s="2"/>
      <c r="D956" s="2"/>
      <c r="E956" s="2"/>
      <c r="F956" s="2"/>
      <c r="G956" s="2"/>
      <c r="H956" s="2"/>
      <c r="I956" s="3"/>
    </row>
    <row r="957" spans="3:9" ht="13" x14ac:dyDescent="0.15">
      <c r="C957" s="2"/>
      <c r="D957" s="2"/>
      <c r="E957" s="2"/>
      <c r="F957" s="2"/>
      <c r="G957" s="2"/>
      <c r="H957" s="2"/>
      <c r="I957" s="3"/>
    </row>
    <row r="958" spans="3:9" ht="13" x14ac:dyDescent="0.15">
      <c r="C958" s="2"/>
      <c r="D958" s="2"/>
      <c r="E958" s="2"/>
      <c r="F958" s="2"/>
      <c r="G958" s="2"/>
      <c r="H958" s="2"/>
      <c r="I958" s="3"/>
    </row>
    <row r="959" spans="3:9" ht="13" x14ac:dyDescent="0.15">
      <c r="C959" s="2"/>
      <c r="D959" s="2"/>
      <c r="E959" s="2"/>
      <c r="F959" s="2"/>
      <c r="G959" s="2"/>
      <c r="H959" s="2"/>
      <c r="I959" s="3"/>
    </row>
    <row r="960" spans="3:9" ht="13" x14ac:dyDescent="0.15">
      <c r="C960" s="2"/>
      <c r="D960" s="2"/>
      <c r="E960" s="2"/>
      <c r="F960" s="2"/>
      <c r="G960" s="2"/>
      <c r="H960" s="2"/>
      <c r="I960" s="3"/>
    </row>
    <row r="961" spans="3:9" ht="13" x14ac:dyDescent="0.15">
      <c r="C961" s="2"/>
      <c r="D961" s="2"/>
      <c r="E961" s="2"/>
      <c r="F961" s="2"/>
      <c r="G961" s="2"/>
      <c r="H961" s="2"/>
      <c r="I961" s="3"/>
    </row>
    <row r="962" spans="3:9" ht="13" x14ac:dyDescent="0.15">
      <c r="C962" s="2"/>
      <c r="D962" s="2"/>
      <c r="E962" s="2"/>
      <c r="F962" s="2"/>
      <c r="G962" s="2"/>
      <c r="H962" s="2"/>
      <c r="I962" s="3"/>
    </row>
    <row r="963" spans="3:9" ht="13" x14ac:dyDescent="0.15">
      <c r="C963" s="2"/>
      <c r="D963" s="2"/>
      <c r="E963" s="2"/>
      <c r="F963" s="2"/>
      <c r="G963" s="2"/>
      <c r="H963" s="2"/>
      <c r="I963" s="3"/>
    </row>
    <row r="964" spans="3:9" ht="13" x14ac:dyDescent="0.15">
      <c r="C964" s="2"/>
      <c r="D964" s="2"/>
      <c r="E964" s="2"/>
      <c r="F964" s="2"/>
      <c r="G964" s="2"/>
      <c r="H964" s="2"/>
      <c r="I964" s="3"/>
    </row>
    <row r="965" spans="3:9" ht="13" x14ac:dyDescent="0.15">
      <c r="C965" s="2"/>
      <c r="D965" s="2"/>
      <c r="E965" s="2"/>
      <c r="F965" s="2"/>
      <c r="G965" s="2"/>
      <c r="H965" s="2"/>
      <c r="I965" s="3"/>
    </row>
    <row r="966" spans="3:9" ht="13" x14ac:dyDescent="0.15">
      <c r="C966" s="2"/>
      <c r="D966" s="2"/>
      <c r="E966" s="2"/>
      <c r="F966" s="2"/>
      <c r="G966" s="2"/>
      <c r="H966" s="2"/>
      <c r="I966" s="3"/>
    </row>
    <row r="967" spans="3:9" ht="13" x14ac:dyDescent="0.15">
      <c r="C967" s="2"/>
      <c r="D967" s="2"/>
      <c r="E967" s="2"/>
      <c r="F967" s="2"/>
      <c r="G967" s="2"/>
      <c r="H967" s="2"/>
      <c r="I967" s="3"/>
    </row>
    <row r="968" spans="3:9" ht="13" x14ac:dyDescent="0.15">
      <c r="C968" s="2"/>
      <c r="D968" s="2"/>
      <c r="E968" s="2"/>
      <c r="F968" s="2"/>
      <c r="G968" s="2"/>
      <c r="H968" s="2"/>
      <c r="I968" s="3"/>
    </row>
    <row r="969" spans="3:9" ht="13" x14ac:dyDescent="0.15">
      <c r="C969" s="2"/>
      <c r="D969" s="2"/>
      <c r="E969" s="2"/>
      <c r="F969" s="2"/>
      <c r="G969" s="2"/>
      <c r="H969" s="2"/>
      <c r="I969" s="3"/>
    </row>
    <row r="970" spans="3:9" ht="13" x14ac:dyDescent="0.15">
      <c r="C970" s="2"/>
      <c r="D970" s="2"/>
      <c r="E970" s="2"/>
      <c r="F970" s="2"/>
      <c r="G970" s="2"/>
      <c r="H970" s="2"/>
      <c r="I970" s="3"/>
    </row>
    <row r="971" spans="3:9" ht="13" x14ac:dyDescent="0.15">
      <c r="C971" s="2"/>
      <c r="D971" s="2"/>
      <c r="E971" s="2"/>
      <c r="F971" s="2"/>
      <c r="G971" s="2"/>
      <c r="H971" s="2"/>
      <c r="I971" s="3"/>
    </row>
    <row r="972" spans="3:9" ht="13" x14ac:dyDescent="0.15">
      <c r="C972" s="2"/>
      <c r="D972" s="2"/>
      <c r="E972" s="2"/>
      <c r="F972" s="2"/>
      <c r="G972" s="2"/>
      <c r="H972" s="2"/>
      <c r="I972" s="3"/>
    </row>
    <row r="973" spans="3:9" ht="13" x14ac:dyDescent="0.15">
      <c r="C973" s="2"/>
      <c r="D973" s="2"/>
      <c r="E973" s="2"/>
      <c r="F973" s="2"/>
      <c r="G973" s="2"/>
      <c r="H973" s="2"/>
      <c r="I973" s="3"/>
    </row>
    <row r="974" spans="3:9" ht="13" x14ac:dyDescent="0.15">
      <c r="C974" s="2"/>
      <c r="D974" s="2"/>
      <c r="E974" s="2"/>
      <c r="F974" s="2"/>
      <c r="G974" s="2"/>
      <c r="H974" s="2"/>
      <c r="I974" s="3"/>
    </row>
    <row r="975" spans="3:9" ht="13" x14ac:dyDescent="0.15">
      <c r="C975" s="2"/>
      <c r="D975" s="2"/>
      <c r="E975" s="2"/>
      <c r="F975" s="2"/>
      <c r="G975" s="2"/>
      <c r="H975" s="2"/>
      <c r="I975" s="3"/>
    </row>
    <row r="976" spans="3:9" ht="13" x14ac:dyDescent="0.15">
      <c r="C976" s="2"/>
      <c r="D976" s="2"/>
      <c r="E976" s="2"/>
      <c r="F976" s="2"/>
      <c r="G976" s="2"/>
      <c r="H976" s="2"/>
      <c r="I976" s="3"/>
    </row>
    <row r="977" spans="3:9" ht="13" x14ac:dyDescent="0.15">
      <c r="C977" s="2"/>
      <c r="D977" s="2"/>
      <c r="E977" s="2"/>
      <c r="F977" s="2"/>
      <c r="G977" s="2"/>
      <c r="H977" s="2"/>
      <c r="I977" s="3"/>
    </row>
    <row r="978" spans="3:9" ht="13" x14ac:dyDescent="0.15">
      <c r="C978" s="2"/>
      <c r="D978" s="2"/>
      <c r="E978" s="2"/>
      <c r="F978" s="2"/>
      <c r="G978" s="2"/>
      <c r="H978" s="2"/>
      <c r="I978" s="3"/>
    </row>
    <row r="979" spans="3:9" ht="13" x14ac:dyDescent="0.15">
      <c r="C979" s="2"/>
      <c r="D979" s="2"/>
      <c r="E979" s="2"/>
      <c r="F979" s="2"/>
      <c r="G979" s="2"/>
      <c r="H979" s="2"/>
      <c r="I979" s="3"/>
    </row>
    <row r="980" spans="3:9" ht="13" x14ac:dyDescent="0.15">
      <c r="C980" s="2"/>
      <c r="D980" s="2"/>
      <c r="E980" s="2"/>
      <c r="F980" s="2"/>
      <c r="G980" s="2"/>
      <c r="H980" s="2"/>
      <c r="I980" s="3"/>
    </row>
    <row r="981" spans="3:9" ht="13" x14ac:dyDescent="0.15">
      <c r="C981" s="2"/>
      <c r="D981" s="2"/>
      <c r="E981" s="2"/>
      <c r="F981" s="2"/>
      <c r="G981" s="2"/>
      <c r="H981" s="2"/>
      <c r="I981" s="3"/>
    </row>
    <row r="982" spans="3:9" ht="13" x14ac:dyDescent="0.15">
      <c r="C982" s="2"/>
      <c r="D982" s="2"/>
      <c r="E982" s="2"/>
      <c r="F982" s="2"/>
      <c r="G982" s="2"/>
      <c r="H982" s="2"/>
      <c r="I982" s="3"/>
    </row>
    <row r="983" spans="3:9" ht="13" x14ac:dyDescent="0.15">
      <c r="C983" s="2"/>
      <c r="D983" s="2"/>
      <c r="E983" s="2"/>
      <c r="F983" s="2"/>
      <c r="G983" s="2"/>
      <c r="H983" s="2"/>
      <c r="I983" s="3"/>
    </row>
    <row r="984" spans="3:9" ht="13" x14ac:dyDescent="0.15">
      <c r="C984" s="2"/>
      <c r="D984" s="2"/>
      <c r="E984" s="2"/>
      <c r="F984" s="2"/>
      <c r="G984" s="2"/>
      <c r="H984" s="2"/>
      <c r="I984" s="3"/>
    </row>
    <row r="985" spans="3:9" ht="13" x14ac:dyDescent="0.15">
      <c r="C985" s="2"/>
      <c r="D985" s="2"/>
      <c r="E985" s="2"/>
      <c r="F985" s="2"/>
      <c r="G985" s="2"/>
      <c r="H985" s="2"/>
      <c r="I985" s="3"/>
    </row>
    <row r="986" spans="3:9" ht="13" x14ac:dyDescent="0.15">
      <c r="C986" s="2"/>
      <c r="D986" s="2"/>
      <c r="E986" s="2"/>
      <c r="F986" s="2"/>
      <c r="G986" s="2"/>
      <c r="H986" s="2"/>
      <c r="I986" s="3"/>
    </row>
    <row r="987" spans="3:9" ht="13" x14ac:dyDescent="0.15">
      <c r="C987" s="2"/>
      <c r="D987" s="2"/>
      <c r="E987" s="2"/>
      <c r="F987" s="2"/>
      <c r="G987" s="2"/>
      <c r="H987" s="2"/>
      <c r="I987" s="3"/>
    </row>
    <row r="988" spans="3:9" ht="13" x14ac:dyDescent="0.15">
      <c r="C988" s="2"/>
      <c r="D988" s="2"/>
      <c r="E988" s="2"/>
      <c r="F988" s="2"/>
      <c r="G988" s="2"/>
      <c r="H988" s="2"/>
      <c r="I988" s="3"/>
    </row>
    <row r="989" spans="3:9" ht="13" x14ac:dyDescent="0.15">
      <c r="C989" s="2"/>
      <c r="D989" s="2"/>
      <c r="E989" s="2"/>
      <c r="F989" s="2"/>
      <c r="G989" s="2"/>
      <c r="H989" s="2"/>
      <c r="I989" s="3"/>
    </row>
    <row r="990" spans="3:9" ht="13" x14ac:dyDescent="0.15">
      <c r="C990" s="2"/>
      <c r="D990" s="2"/>
      <c r="E990" s="2"/>
      <c r="F990" s="2"/>
      <c r="G990" s="2"/>
      <c r="H990" s="2"/>
      <c r="I990" s="3"/>
    </row>
    <row r="991" spans="3:9" ht="13" x14ac:dyDescent="0.15">
      <c r="C991" s="2"/>
      <c r="D991" s="2"/>
      <c r="E991" s="2"/>
      <c r="F991" s="2"/>
      <c r="G991" s="2"/>
      <c r="H991" s="2"/>
      <c r="I991" s="3"/>
    </row>
    <row r="992" spans="3:9" ht="13" x14ac:dyDescent="0.15">
      <c r="C992" s="2"/>
      <c r="D992" s="2"/>
      <c r="E992" s="2"/>
      <c r="F992" s="2"/>
      <c r="G992" s="2"/>
      <c r="H992" s="2"/>
      <c r="I992" s="3"/>
    </row>
    <row r="993" ht="13" x14ac:dyDescent="0.15"/>
    <row r="994" ht="13" x14ac:dyDescent="0.15"/>
    <row r="995" ht="13" x14ac:dyDescent="0.15"/>
    <row r="996" ht="13" x14ac:dyDescent="0.15"/>
    <row r="997" ht="13" x14ac:dyDescent="0.15"/>
    <row r="998" ht="13" x14ac:dyDescent="0.15"/>
    <row r="999" ht="13" x14ac:dyDescent="0.15"/>
    <row r="1000" ht="13" x14ac:dyDescent="0.1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K1000"/>
  <sheetViews>
    <sheetView workbookViewId="0">
      <pane ySplit="1" topLeftCell="A2" activePane="bottomLeft" state="frozen"/>
      <selection pane="bottomLeft" activeCell="B40" sqref="B40"/>
    </sheetView>
  </sheetViews>
  <sheetFormatPr baseColWidth="10" defaultColWidth="12.6640625" defaultRowHeight="15.75" customHeight="1" x14ac:dyDescent="0.15"/>
  <cols>
    <col min="1" max="1" width="18.6640625" customWidth="1"/>
    <col min="2" max="2" width="17.1640625" customWidth="1"/>
    <col min="3" max="3" width="9.5" customWidth="1"/>
    <col min="4" max="4" width="10.6640625" customWidth="1"/>
    <col min="5" max="5" width="9.6640625" customWidth="1"/>
  </cols>
  <sheetData>
    <row r="1" spans="1:11" ht="15.75" customHeight="1" x14ac:dyDescent="0.15">
      <c r="A1" s="1" t="s">
        <v>42</v>
      </c>
      <c r="B1" s="1" t="s">
        <v>43</v>
      </c>
      <c r="C1" s="2" t="s">
        <v>44</v>
      </c>
      <c r="D1" s="2" t="s">
        <v>45</v>
      </c>
      <c r="E1" s="2" t="s">
        <v>4</v>
      </c>
    </row>
    <row r="2" spans="1:11" ht="15.75" customHeight="1" x14ac:dyDescent="0.15">
      <c r="A2" s="1" t="s">
        <v>46</v>
      </c>
      <c r="B2" s="1" t="s">
        <v>47</v>
      </c>
      <c r="C2" s="2">
        <v>0.2</v>
      </c>
      <c r="D2" s="2">
        <v>1.1111761721595701</v>
      </c>
      <c r="E2" s="2">
        <v>0.29199999999999998</v>
      </c>
      <c r="K2" s="1" t="s">
        <v>48</v>
      </c>
    </row>
    <row r="3" spans="1:11" ht="15.75" customHeight="1" x14ac:dyDescent="0.15">
      <c r="A3" s="1" t="s">
        <v>46</v>
      </c>
      <c r="B3" s="1" t="s">
        <v>49</v>
      </c>
      <c r="C3" s="2">
        <v>0.2</v>
      </c>
      <c r="D3" s="2">
        <v>1.44762409902006</v>
      </c>
      <c r="E3" s="2">
        <v>5.2999999999999999E-2</v>
      </c>
      <c r="K3" s="1" t="s">
        <v>48</v>
      </c>
    </row>
    <row r="4" spans="1:11" ht="15.75" customHeight="1" x14ac:dyDescent="0.15">
      <c r="A4" s="4" t="s">
        <v>46</v>
      </c>
      <c r="B4" s="4" t="s">
        <v>50</v>
      </c>
      <c r="C4" s="5">
        <v>0.2</v>
      </c>
      <c r="D4" s="5">
        <v>1.42850871730212</v>
      </c>
      <c r="E4" s="5">
        <v>2.3E-2</v>
      </c>
      <c r="K4" s="1" t="s">
        <v>48</v>
      </c>
    </row>
    <row r="5" spans="1:11" ht="15.75" customHeight="1" x14ac:dyDescent="0.15">
      <c r="A5" s="1" t="s">
        <v>51</v>
      </c>
      <c r="B5" s="1" t="s">
        <v>47</v>
      </c>
      <c r="C5" s="2">
        <v>0.1</v>
      </c>
      <c r="D5" s="2">
        <v>0.910710310298526</v>
      </c>
      <c r="E5" s="2">
        <v>0.67700000000000005</v>
      </c>
      <c r="K5" s="1" t="s">
        <v>48</v>
      </c>
    </row>
    <row r="6" spans="1:11" ht="15.75" customHeight="1" x14ac:dyDescent="0.15">
      <c r="A6" s="1" t="s">
        <v>51</v>
      </c>
      <c r="B6" s="1" t="s">
        <v>49</v>
      </c>
      <c r="C6" s="2">
        <v>0.2</v>
      </c>
      <c r="D6" s="2">
        <v>1.5646027176025701</v>
      </c>
      <c r="E6" s="2">
        <v>6.7000000000000004E-2</v>
      </c>
      <c r="K6" s="1" t="s">
        <v>48</v>
      </c>
    </row>
    <row r="7" spans="1:11" ht="15.75" customHeight="1" x14ac:dyDescent="0.15">
      <c r="A7" s="1" t="s">
        <v>51</v>
      </c>
      <c r="B7" s="1" t="s">
        <v>50</v>
      </c>
      <c r="C7" s="2">
        <v>0.2</v>
      </c>
      <c r="D7" s="2">
        <v>1.39307182038705</v>
      </c>
      <c r="E7" s="2">
        <v>7.0999999999999994E-2</v>
      </c>
      <c r="K7" s="1" t="s">
        <v>48</v>
      </c>
    </row>
    <row r="8" spans="1:11" ht="15.75" customHeight="1" x14ac:dyDescent="0.15">
      <c r="A8" s="1" t="s">
        <v>52</v>
      </c>
      <c r="B8" s="1" t="s">
        <v>47</v>
      </c>
      <c r="C8" s="2">
        <v>0.1</v>
      </c>
      <c r="D8" s="2">
        <v>0.72730700682703397</v>
      </c>
      <c r="E8" s="2">
        <v>0.96</v>
      </c>
      <c r="K8" s="1" t="s">
        <v>48</v>
      </c>
    </row>
    <row r="9" spans="1:11" ht="15.75" customHeight="1" x14ac:dyDescent="0.15">
      <c r="A9" s="1" t="s">
        <v>52</v>
      </c>
      <c r="B9" s="1" t="s">
        <v>49</v>
      </c>
      <c r="C9" s="2">
        <v>0.1</v>
      </c>
      <c r="D9" s="2">
        <v>0.83196080120320604</v>
      </c>
      <c r="E9" s="2">
        <v>0.94799999999999995</v>
      </c>
      <c r="K9" s="1" t="s">
        <v>48</v>
      </c>
    </row>
    <row r="10" spans="1:11" ht="15.75" customHeight="1" x14ac:dyDescent="0.15">
      <c r="A10" s="1" t="s">
        <v>52</v>
      </c>
      <c r="B10" s="1" t="s">
        <v>50</v>
      </c>
      <c r="C10" s="2">
        <v>0.1</v>
      </c>
      <c r="D10" s="2">
        <v>0.93263239817613297</v>
      </c>
      <c r="E10" s="2">
        <v>0.90600000000000003</v>
      </c>
      <c r="K10" s="1" t="s">
        <v>48</v>
      </c>
    </row>
    <row r="11" spans="1:11" ht="15.75" customHeight="1" x14ac:dyDescent="0.15">
      <c r="A11" s="1" t="s">
        <v>53</v>
      </c>
      <c r="B11" s="1" t="s">
        <v>47</v>
      </c>
      <c r="C11" s="2">
        <v>0.2</v>
      </c>
      <c r="D11" s="2">
        <v>1.25665949026993</v>
      </c>
      <c r="E11" s="2">
        <v>0.111</v>
      </c>
      <c r="K11" s="1" t="s">
        <v>48</v>
      </c>
    </row>
    <row r="12" spans="1:11" ht="15.75" customHeight="1" x14ac:dyDescent="0.15">
      <c r="A12" s="1" t="s">
        <v>53</v>
      </c>
      <c r="B12" s="1" t="s">
        <v>49</v>
      </c>
      <c r="C12" s="2">
        <v>0.1</v>
      </c>
      <c r="D12" s="2">
        <v>0.73601862004538898</v>
      </c>
      <c r="E12" s="2">
        <v>0.85899999999999999</v>
      </c>
      <c r="K12" s="1" t="s">
        <v>48</v>
      </c>
    </row>
    <row r="13" spans="1:11" ht="15.75" customHeight="1" x14ac:dyDescent="0.15">
      <c r="A13" s="1" t="s">
        <v>53</v>
      </c>
      <c r="B13" s="1" t="s">
        <v>50</v>
      </c>
      <c r="C13" s="2">
        <v>0.1</v>
      </c>
      <c r="D13" s="2">
        <v>0.88989006960083805</v>
      </c>
      <c r="E13" s="2">
        <v>0.72199999999999998</v>
      </c>
      <c r="K13" s="1" t="s">
        <v>48</v>
      </c>
    </row>
    <row r="14" spans="1:11" ht="15.75" customHeight="1" x14ac:dyDescent="0.15">
      <c r="A14" s="1" t="s">
        <v>54</v>
      </c>
      <c r="B14" s="1" t="s">
        <v>47</v>
      </c>
      <c r="C14" s="2">
        <v>0.1</v>
      </c>
      <c r="D14" s="2">
        <v>0.95506522672348804</v>
      </c>
      <c r="E14" s="2">
        <v>0.60399999999999998</v>
      </c>
      <c r="K14" s="1" t="s">
        <v>48</v>
      </c>
    </row>
    <row r="15" spans="1:11" ht="15.75" customHeight="1" x14ac:dyDescent="0.15">
      <c r="A15" s="1" t="s">
        <v>54</v>
      </c>
      <c r="B15" s="1" t="s">
        <v>49</v>
      </c>
      <c r="C15" s="2">
        <v>0.1</v>
      </c>
      <c r="D15" s="2">
        <v>0.87775283566607598</v>
      </c>
      <c r="E15" s="2">
        <v>0.67600000000000005</v>
      </c>
      <c r="K15" s="1" t="s">
        <v>48</v>
      </c>
    </row>
    <row r="16" spans="1:11" ht="15.75" customHeight="1" x14ac:dyDescent="0.15">
      <c r="A16" s="1" t="s">
        <v>54</v>
      </c>
      <c r="B16" s="1" t="s">
        <v>50</v>
      </c>
      <c r="C16" s="2">
        <v>0.2</v>
      </c>
      <c r="D16" s="2">
        <v>0.98529169313069198</v>
      </c>
      <c r="E16" s="2">
        <v>0.48699999999999999</v>
      </c>
      <c r="K16" s="1" t="s">
        <v>48</v>
      </c>
    </row>
    <row r="17" spans="1:11" ht="15.75" customHeight="1" x14ac:dyDescent="0.15">
      <c r="A17" s="1" t="s">
        <v>55</v>
      </c>
      <c r="B17" s="1" t="s">
        <v>47</v>
      </c>
      <c r="C17" s="2">
        <v>0.2</v>
      </c>
      <c r="D17" s="2">
        <v>0.99620787513028897</v>
      </c>
      <c r="E17" s="2">
        <v>0.42299999999999999</v>
      </c>
      <c r="K17" s="1" t="s">
        <v>48</v>
      </c>
    </row>
    <row r="18" spans="1:11" ht="15.75" customHeight="1" x14ac:dyDescent="0.15">
      <c r="A18" s="1" t="s">
        <v>55</v>
      </c>
      <c r="B18" s="1" t="s">
        <v>49</v>
      </c>
      <c r="C18" s="2">
        <v>0.1</v>
      </c>
      <c r="D18" s="2">
        <v>0.85153229200228198</v>
      </c>
      <c r="E18" s="2">
        <v>0.58599999999999997</v>
      </c>
      <c r="K18" s="1" t="s">
        <v>48</v>
      </c>
    </row>
    <row r="19" spans="1:11" ht="15.75" customHeight="1" x14ac:dyDescent="0.15">
      <c r="A19" s="1" t="s">
        <v>55</v>
      </c>
      <c r="B19" s="1" t="s">
        <v>50</v>
      </c>
      <c r="C19" s="2">
        <v>0.2</v>
      </c>
      <c r="D19" s="2">
        <v>0.99696032105931998</v>
      </c>
      <c r="E19" s="2">
        <v>0.318</v>
      </c>
      <c r="K19" s="1" t="s">
        <v>48</v>
      </c>
    </row>
    <row r="20" spans="1:11" ht="15.75" customHeight="1" x14ac:dyDescent="0.15">
      <c r="A20" s="1" t="s">
        <v>56</v>
      </c>
      <c r="B20" s="1" t="s">
        <v>47</v>
      </c>
      <c r="C20" s="2">
        <v>0.1</v>
      </c>
      <c r="D20" s="2">
        <v>0.93340359369366299</v>
      </c>
      <c r="E20" s="2">
        <v>0.72199999999999998</v>
      </c>
      <c r="K20" s="1" t="s">
        <v>48</v>
      </c>
    </row>
    <row r="21" spans="1:11" ht="15.75" customHeight="1" x14ac:dyDescent="0.15">
      <c r="A21" s="1" t="s">
        <v>56</v>
      </c>
      <c r="B21" s="1" t="s">
        <v>49</v>
      </c>
      <c r="C21" s="2">
        <v>0.2</v>
      </c>
      <c r="D21" s="2">
        <v>1.09654060444963</v>
      </c>
      <c r="E21" s="2">
        <v>0.48199999999999998</v>
      </c>
      <c r="K21" s="1" t="s">
        <v>48</v>
      </c>
    </row>
    <row r="22" spans="1:11" ht="15.75" customHeight="1" x14ac:dyDescent="0.15">
      <c r="A22" s="1" t="s">
        <v>56</v>
      </c>
      <c r="B22" s="1" t="s">
        <v>50</v>
      </c>
      <c r="C22" s="2">
        <v>0.2</v>
      </c>
      <c r="D22" s="2">
        <v>1.1410293003120899</v>
      </c>
      <c r="E22" s="2">
        <v>0.40699999999999997</v>
      </c>
      <c r="K22" s="1" t="s">
        <v>48</v>
      </c>
    </row>
    <row r="23" spans="1:11" ht="15.75" customHeight="1" x14ac:dyDescent="0.15">
      <c r="A23" s="1" t="s">
        <v>57</v>
      </c>
      <c r="B23" s="1" t="s">
        <v>47</v>
      </c>
      <c r="C23" s="2">
        <v>0.1</v>
      </c>
      <c r="D23" s="2">
        <v>0.71002641608964701</v>
      </c>
      <c r="E23" s="2">
        <v>0.94699999999999995</v>
      </c>
      <c r="K23" s="1" t="s">
        <v>48</v>
      </c>
    </row>
    <row r="24" spans="1:11" ht="15.75" customHeight="1" x14ac:dyDescent="0.15">
      <c r="A24" s="1" t="s">
        <v>57</v>
      </c>
      <c r="B24" s="1" t="s">
        <v>49</v>
      </c>
      <c r="C24" s="2">
        <v>0.1</v>
      </c>
      <c r="D24" s="2">
        <v>0.94840977116369596</v>
      </c>
      <c r="E24" s="2">
        <v>0.55000000000000004</v>
      </c>
      <c r="K24" s="1" t="s">
        <v>48</v>
      </c>
    </row>
    <row r="25" spans="1:11" ht="15.75" customHeight="1" x14ac:dyDescent="0.15">
      <c r="A25" s="1" t="s">
        <v>57</v>
      </c>
      <c r="B25" s="1" t="s">
        <v>50</v>
      </c>
      <c r="C25" s="2">
        <v>0.1</v>
      </c>
      <c r="D25" s="2">
        <v>0.96380500716685202</v>
      </c>
      <c r="E25" s="2">
        <v>0.55100000000000005</v>
      </c>
      <c r="K25" s="1" t="s">
        <v>48</v>
      </c>
    </row>
    <row r="26" spans="1:11" ht="15.75" customHeight="1" x14ac:dyDescent="0.15">
      <c r="A26" s="1" t="s">
        <v>58</v>
      </c>
      <c r="B26" s="1" t="s">
        <v>47</v>
      </c>
      <c r="C26" s="2">
        <v>0.1</v>
      </c>
      <c r="D26" s="2">
        <v>0.81613958759600402</v>
      </c>
      <c r="E26" s="2">
        <v>0.80900000000000005</v>
      </c>
      <c r="K26" s="1" t="s">
        <v>48</v>
      </c>
    </row>
    <row r="27" spans="1:11" ht="15.75" customHeight="1" x14ac:dyDescent="0.15">
      <c r="A27" s="1" t="s">
        <v>58</v>
      </c>
      <c r="B27" s="1" t="s">
        <v>49</v>
      </c>
      <c r="C27" s="2">
        <v>0.1</v>
      </c>
      <c r="D27" s="2">
        <v>0.68821824119076003</v>
      </c>
      <c r="E27" s="2">
        <v>0.86499999999999999</v>
      </c>
      <c r="K27" s="1" t="s">
        <v>48</v>
      </c>
    </row>
    <row r="28" spans="1:11" ht="15.75" customHeight="1" x14ac:dyDescent="0.15">
      <c r="A28" s="1" t="s">
        <v>58</v>
      </c>
      <c r="B28" s="1" t="s">
        <v>50</v>
      </c>
      <c r="C28" s="2">
        <v>0.1</v>
      </c>
      <c r="D28" s="2">
        <v>0.78067496948722204</v>
      </c>
      <c r="E28" s="2">
        <v>0.86</v>
      </c>
      <c r="K28" s="1" t="s">
        <v>48</v>
      </c>
    </row>
    <row r="29" spans="1:11" ht="15.75" customHeight="1" x14ac:dyDescent="0.15">
      <c r="A29" s="1" t="s">
        <v>59</v>
      </c>
      <c r="B29" s="1" t="s">
        <v>47</v>
      </c>
      <c r="C29" s="2">
        <v>0.2</v>
      </c>
      <c r="D29" s="2">
        <v>1.04311550029538</v>
      </c>
      <c r="E29" s="2">
        <v>0.441</v>
      </c>
      <c r="K29" s="1" t="s">
        <v>48</v>
      </c>
    </row>
    <row r="30" spans="1:11" ht="15.75" customHeight="1" x14ac:dyDescent="0.15">
      <c r="A30" s="1" t="s">
        <v>59</v>
      </c>
      <c r="B30" s="1" t="s">
        <v>49</v>
      </c>
      <c r="C30" s="2">
        <v>0.2</v>
      </c>
      <c r="D30" s="2">
        <v>1.1393564409964201</v>
      </c>
      <c r="E30" s="2">
        <v>0.56699999999999995</v>
      </c>
      <c r="K30" s="1" t="s">
        <v>48</v>
      </c>
    </row>
    <row r="31" spans="1:11" ht="15.75" customHeight="1" x14ac:dyDescent="0.15">
      <c r="A31" s="1" t="s">
        <v>59</v>
      </c>
      <c r="B31" s="1" t="s">
        <v>50</v>
      </c>
      <c r="C31" s="2">
        <v>0.2</v>
      </c>
      <c r="D31" s="2">
        <v>1.2287534847645101</v>
      </c>
      <c r="E31" s="2">
        <v>0.30199999999999999</v>
      </c>
      <c r="K31" s="1" t="s">
        <v>48</v>
      </c>
    </row>
    <row r="32" spans="1:11" ht="15.75" customHeight="1" x14ac:dyDescent="0.15">
      <c r="A32" s="1" t="s">
        <v>60</v>
      </c>
      <c r="B32" s="1" t="s">
        <v>47</v>
      </c>
      <c r="C32" s="2">
        <v>0.1</v>
      </c>
      <c r="D32" s="2">
        <v>0.979438118988885</v>
      </c>
      <c r="E32" s="2">
        <v>0.53900000000000003</v>
      </c>
      <c r="K32" s="1" t="s">
        <v>48</v>
      </c>
    </row>
    <row r="33" spans="1:11" ht="15.75" customHeight="1" x14ac:dyDescent="0.15">
      <c r="A33" s="1" t="s">
        <v>60</v>
      </c>
      <c r="B33" s="1" t="s">
        <v>49</v>
      </c>
      <c r="C33" s="2">
        <v>0.2</v>
      </c>
      <c r="D33" s="2">
        <v>1.0547347488352301</v>
      </c>
      <c r="E33" s="2">
        <v>0.56299999999999994</v>
      </c>
      <c r="K33" s="1" t="s">
        <v>48</v>
      </c>
    </row>
    <row r="34" spans="1:11" ht="15.75" customHeight="1" x14ac:dyDescent="0.15">
      <c r="A34" s="1" t="s">
        <v>60</v>
      </c>
      <c r="B34" s="1" t="s">
        <v>50</v>
      </c>
      <c r="C34" s="2">
        <v>0.2</v>
      </c>
      <c r="D34" s="2">
        <v>1.0469641743810301</v>
      </c>
      <c r="E34" s="2">
        <v>0.628</v>
      </c>
      <c r="K34" s="1" t="s">
        <v>48</v>
      </c>
    </row>
    <row r="35" spans="1:11" ht="15.75" customHeight="1" x14ac:dyDescent="0.15">
      <c r="A35" s="1" t="s">
        <v>61</v>
      </c>
      <c r="B35" s="1" t="s">
        <v>47</v>
      </c>
      <c r="C35" s="2">
        <v>0.2</v>
      </c>
      <c r="D35" s="2">
        <v>1.16686103482524</v>
      </c>
      <c r="E35" s="2">
        <v>0.17599999999999999</v>
      </c>
      <c r="K35" s="1" t="s">
        <v>48</v>
      </c>
    </row>
    <row r="36" spans="1:11" ht="15.75" customHeight="1" x14ac:dyDescent="0.15">
      <c r="A36" s="1" t="s">
        <v>61</v>
      </c>
      <c r="B36" s="1" t="s">
        <v>49</v>
      </c>
      <c r="C36" s="2">
        <v>0.1</v>
      </c>
      <c r="D36" s="2">
        <v>0.92368968253583195</v>
      </c>
      <c r="E36" s="2">
        <v>0.52300000000000002</v>
      </c>
      <c r="K36" s="1" t="s">
        <v>48</v>
      </c>
    </row>
    <row r="37" spans="1:11" ht="15.75" customHeight="1" x14ac:dyDescent="0.15">
      <c r="A37" s="1" t="s">
        <v>61</v>
      </c>
      <c r="B37" s="1" t="s">
        <v>50</v>
      </c>
      <c r="C37" s="2">
        <v>0.1</v>
      </c>
      <c r="D37" s="2">
        <v>0.93631847491458298</v>
      </c>
      <c r="E37" s="2">
        <v>0.57599999999999996</v>
      </c>
      <c r="K37" s="1" t="s">
        <v>48</v>
      </c>
    </row>
    <row r="38" spans="1:11" ht="15.75" customHeight="1" x14ac:dyDescent="0.15">
      <c r="A38" s="4" t="s">
        <v>62</v>
      </c>
      <c r="B38" s="4" t="s">
        <v>47</v>
      </c>
      <c r="C38" s="5">
        <v>0.3</v>
      </c>
      <c r="D38" s="5">
        <v>2.1056974717021002</v>
      </c>
      <c r="E38" s="5">
        <v>1E-3</v>
      </c>
      <c r="K38" s="1" t="s">
        <v>48</v>
      </c>
    </row>
    <row r="39" spans="1:11" ht="15.75" customHeight="1" x14ac:dyDescent="0.15">
      <c r="A39" s="4" t="s">
        <v>62</v>
      </c>
      <c r="B39" s="4" t="s">
        <v>49</v>
      </c>
      <c r="C39" s="5">
        <v>0.5</v>
      </c>
      <c r="D39" s="5">
        <v>2.97654146287532</v>
      </c>
      <c r="E39" s="5">
        <v>1E-3</v>
      </c>
      <c r="K39" s="1" t="s">
        <v>48</v>
      </c>
    </row>
    <row r="40" spans="1:11" ht="15.75" customHeight="1" x14ac:dyDescent="0.15">
      <c r="A40" s="4" t="s">
        <v>62</v>
      </c>
      <c r="B40" s="4" t="s">
        <v>50</v>
      </c>
      <c r="C40" s="5">
        <v>0.2</v>
      </c>
      <c r="D40" s="5">
        <v>1.3657997604579</v>
      </c>
      <c r="E40" s="5">
        <v>4.0000000000000001E-3</v>
      </c>
      <c r="K40" s="1" t="s">
        <v>48</v>
      </c>
    </row>
    <row r="41" spans="1:11" ht="15.75" customHeight="1" x14ac:dyDescent="0.15">
      <c r="A41" s="1" t="s">
        <v>63</v>
      </c>
      <c r="B41" s="1" t="s">
        <v>47</v>
      </c>
      <c r="C41" s="2">
        <v>0.1</v>
      </c>
      <c r="D41" s="2">
        <v>0.85135288784156005</v>
      </c>
      <c r="E41" s="2">
        <v>0.8</v>
      </c>
      <c r="K41" s="1" t="s">
        <v>48</v>
      </c>
    </row>
    <row r="42" spans="1:11" ht="15.75" customHeight="1" x14ac:dyDescent="0.15">
      <c r="A42" s="1" t="s">
        <v>63</v>
      </c>
      <c r="B42" s="1" t="s">
        <v>49</v>
      </c>
      <c r="C42" s="2">
        <v>0.1</v>
      </c>
      <c r="D42" s="2">
        <v>0.90689391961510002</v>
      </c>
      <c r="E42" s="2">
        <v>0.7</v>
      </c>
      <c r="K42" s="1" t="s">
        <v>48</v>
      </c>
    </row>
    <row r="43" spans="1:11" ht="15.75" customHeight="1" x14ac:dyDescent="0.15">
      <c r="A43" s="1" t="s">
        <v>63</v>
      </c>
      <c r="B43" s="1" t="s">
        <v>50</v>
      </c>
      <c r="C43" s="2">
        <v>0.2</v>
      </c>
      <c r="D43" s="2">
        <v>0.98492272732880004</v>
      </c>
      <c r="E43" s="2">
        <v>0.63300000000000001</v>
      </c>
      <c r="K43" s="1" t="s">
        <v>48</v>
      </c>
    </row>
    <row r="44" spans="1:11" ht="15.75" customHeight="1" x14ac:dyDescent="0.15">
      <c r="A44" s="1" t="s">
        <v>64</v>
      </c>
      <c r="B44" s="1" t="s">
        <v>47</v>
      </c>
      <c r="C44" s="2">
        <v>0.3</v>
      </c>
      <c r="D44" s="2">
        <v>1.2390489932848101</v>
      </c>
      <c r="E44" s="2">
        <v>0.13700000000000001</v>
      </c>
      <c r="K44" s="1" t="s">
        <v>48</v>
      </c>
    </row>
    <row r="45" spans="1:11" ht="15.75" customHeight="1" x14ac:dyDescent="0.15">
      <c r="A45" s="1" t="s">
        <v>64</v>
      </c>
      <c r="B45" s="1" t="s">
        <v>49</v>
      </c>
      <c r="C45" s="2">
        <v>0.2</v>
      </c>
      <c r="D45" s="2">
        <v>1.1352684600033001</v>
      </c>
      <c r="E45" s="2">
        <v>0.35199999999999998</v>
      </c>
      <c r="K45" s="1" t="s">
        <v>48</v>
      </c>
    </row>
    <row r="46" spans="1:11" ht="15.75" customHeight="1" x14ac:dyDescent="0.15">
      <c r="A46" s="1" t="s">
        <v>64</v>
      </c>
      <c r="B46" s="1" t="s">
        <v>50</v>
      </c>
      <c r="C46" s="2">
        <v>0.2</v>
      </c>
      <c r="D46" s="2">
        <v>1.1595501685348799</v>
      </c>
      <c r="E46" s="2">
        <v>0.26200000000000001</v>
      </c>
      <c r="K46" s="1" t="s">
        <v>48</v>
      </c>
    </row>
    <row r="47" spans="1:11" ht="15.75" customHeight="1" x14ac:dyDescent="0.15">
      <c r="A47" s="1" t="s">
        <v>65</v>
      </c>
      <c r="B47" s="1" t="s">
        <v>47</v>
      </c>
      <c r="C47" s="2">
        <v>0.2</v>
      </c>
      <c r="D47" s="2">
        <v>1.03315620400862</v>
      </c>
      <c r="E47" s="2">
        <v>0.33900000000000002</v>
      </c>
      <c r="K47" s="1" t="s">
        <v>48</v>
      </c>
    </row>
    <row r="48" spans="1:11" ht="15.75" customHeight="1" x14ac:dyDescent="0.15">
      <c r="A48" s="4" t="s">
        <v>65</v>
      </c>
      <c r="B48" s="4" t="s">
        <v>49</v>
      </c>
      <c r="C48" s="5">
        <v>0.2</v>
      </c>
      <c r="D48" s="5">
        <v>1.4213585375173901</v>
      </c>
      <c r="E48" s="5">
        <v>3.9E-2</v>
      </c>
      <c r="K48" s="1" t="s">
        <v>48</v>
      </c>
    </row>
    <row r="49" spans="1:11" ht="15.75" customHeight="1" x14ac:dyDescent="0.15">
      <c r="A49" s="1" t="s">
        <v>65</v>
      </c>
      <c r="B49" s="1" t="s">
        <v>50</v>
      </c>
      <c r="C49" s="2">
        <v>0.2</v>
      </c>
      <c r="D49" s="2">
        <v>1.15658824804844</v>
      </c>
      <c r="E49" s="2">
        <v>0.14599999999999999</v>
      </c>
      <c r="K49" s="1" t="s">
        <v>48</v>
      </c>
    </row>
    <row r="50" spans="1:11" ht="15.75" customHeight="1" x14ac:dyDescent="0.15">
      <c r="A50" s="1" t="s">
        <v>66</v>
      </c>
      <c r="B50" s="1" t="s">
        <v>47</v>
      </c>
      <c r="C50" s="2">
        <v>0.2</v>
      </c>
      <c r="D50" s="2">
        <v>1.2692488328684399</v>
      </c>
      <c r="E50" s="2">
        <v>7.1999999999999995E-2</v>
      </c>
      <c r="K50" s="1" t="s">
        <v>48</v>
      </c>
    </row>
    <row r="51" spans="1:11" ht="15.75" customHeight="1" x14ac:dyDescent="0.15">
      <c r="A51" s="1" t="s">
        <v>66</v>
      </c>
      <c r="B51" s="1" t="s">
        <v>49</v>
      </c>
      <c r="C51" s="2">
        <v>0.1</v>
      </c>
      <c r="D51" s="2">
        <v>0.89131296243279101</v>
      </c>
      <c r="E51" s="2">
        <v>0.59299999999999997</v>
      </c>
      <c r="K51" s="1" t="s">
        <v>48</v>
      </c>
    </row>
    <row r="52" spans="1:11" ht="15.75" customHeight="1" x14ac:dyDescent="0.15">
      <c r="A52" s="1" t="s">
        <v>66</v>
      </c>
      <c r="B52" s="1" t="s">
        <v>50</v>
      </c>
      <c r="C52" s="2">
        <v>0.1</v>
      </c>
      <c r="D52" s="2">
        <v>0.91236941516171699</v>
      </c>
      <c r="E52" s="2">
        <v>0.65200000000000002</v>
      </c>
      <c r="K52" s="1" t="s">
        <v>48</v>
      </c>
    </row>
    <row r="53" spans="1:11" ht="13" x14ac:dyDescent="0.15">
      <c r="A53" s="1" t="s">
        <v>67</v>
      </c>
      <c r="B53" s="1" t="s">
        <v>47</v>
      </c>
      <c r="C53" s="2">
        <v>0.2</v>
      </c>
      <c r="D53" s="2">
        <v>1.0851388390828201</v>
      </c>
      <c r="E53" s="2">
        <v>0.34699999999999998</v>
      </c>
      <c r="K53" s="1" t="s">
        <v>48</v>
      </c>
    </row>
    <row r="54" spans="1:11" ht="13" x14ac:dyDescent="0.15">
      <c r="A54" s="1" t="s">
        <v>67</v>
      </c>
      <c r="B54" s="1" t="s">
        <v>49</v>
      </c>
      <c r="C54" s="2">
        <v>0.2</v>
      </c>
      <c r="D54" s="2">
        <v>1.15126701252714</v>
      </c>
      <c r="E54" s="2">
        <v>0.66</v>
      </c>
      <c r="K54" s="1" t="s">
        <v>48</v>
      </c>
    </row>
    <row r="55" spans="1:11" ht="13" x14ac:dyDescent="0.15">
      <c r="A55" s="1" t="s">
        <v>67</v>
      </c>
      <c r="B55" s="1" t="s">
        <v>50</v>
      </c>
      <c r="C55" s="2">
        <v>0.2</v>
      </c>
      <c r="D55" s="2">
        <v>1.0936772906930301</v>
      </c>
      <c r="E55" s="2">
        <v>0.66</v>
      </c>
      <c r="K55" s="1" t="s">
        <v>48</v>
      </c>
    </row>
    <row r="56" spans="1:11" ht="13" x14ac:dyDescent="0.15">
      <c r="A56" s="1" t="s">
        <v>68</v>
      </c>
      <c r="B56" s="1" t="s">
        <v>47</v>
      </c>
      <c r="C56" s="2">
        <v>0.2</v>
      </c>
      <c r="D56" s="2">
        <v>1.1003098213925</v>
      </c>
      <c r="E56" s="2">
        <v>0.23799999999999999</v>
      </c>
      <c r="K56" s="1" t="s">
        <v>48</v>
      </c>
    </row>
    <row r="57" spans="1:11" ht="13" x14ac:dyDescent="0.15">
      <c r="A57" s="1" t="s">
        <v>68</v>
      </c>
      <c r="B57" s="1" t="s">
        <v>49</v>
      </c>
      <c r="C57" s="2">
        <v>0.1</v>
      </c>
      <c r="D57" s="2">
        <v>0.93699220783238102</v>
      </c>
      <c r="E57" s="2">
        <v>0.40899999999999997</v>
      </c>
      <c r="K57" s="1" t="s">
        <v>48</v>
      </c>
    </row>
    <row r="58" spans="1:11" ht="13" x14ac:dyDescent="0.15">
      <c r="A58" s="1" t="s">
        <v>68</v>
      </c>
      <c r="B58" s="1" t="s">
        <v>50</v>
      </c>
      <c r="C58" s="2">
        <v>0.1</v>
      </c>
      <c r="D58" s="2">
        <v>0.93143914093203595</v>
      </c>
      <c r="E58" s="2">
        <v>0.46600000000000003</v>
      </c>
      <c r="K58" s="1" t="s">
        <v>48</v>
      </c>
    </row>
    <row r="59" spans="1:11" ht="13" x14ac:dyDescent="0.15">
      <c r="A59" s="1" t="s">
        <v>69</v>
      </c>
      <c r="B59" s="1" t="s">
        <v>47</v>
      </c>
      <c r="C59" s="2">
        <v>0.2</v>
      </c>
      <c r="D59" s="2">
        <v>1.07847663124555</v>
      </c>
      <c r="E59" s="2">
        <v>0.26600000000000001</v>
      </c>
      <c r="K59" s="1" t="s">
        <v>48</v>
      </c>
    </row>
    <row r="60" spans="1:11" ht="13" x14ac:dyDescent="0.15">
      <c r="A60" s="1" t="s">
        <v>69</v>
      </c>
      <c r="B60" s="1" t="s">
        <v>49</v>
      </c>
      <c r="C60" s="2">
        <v>0.1</v>
      </c>
      <c r="D60" s="2">
        <v>0.63765309997189101</v>
      </c>
      <c r="E60" s="2">
        <v>0.96399999999999997</v>
      </c>
      <c r="K60" s="1" t="s">
        <v>48</v>
      </c>
    </row>
    <row r="61" spans="1:11" ht="13" x14ac:dyDescent="0.15">
      <c r="A61" s="1" t="s">
        <v>69</v>
      </c>
      <c r="B61" s="1" t="s">
        <v>50</v>
      </c>
      <c r="C61" s="2">
        <v>0.1</v>
      </c>
      <c r="D61" s="2">
        <v>0.76264088821116505</v>
      </c>
      <c r="E61" s="2">
        <v>0.94699999999999995</v>
      </c>
      <c r="K61" s="1" t="s">
        <v>48</v>
      </c>
    </row>
    <row r="62" spans="1:11" ht="13" x14ac:dyDescent="0.15">
      <c r="A62" s="1" t="s">
        <v>70</v>
      </c>
      <c r="B62" s="1" t="s">
        <v>47</v>
      </c>
      <c r="C62" s="2">
        <v>0.2</v>
      </c>
      <c r="D62" s="2">
        <v>1.2132691204347199</v>
      </c>
      <c r="E62" s="2">
        <v>0.12</v>
      </c>
      <c r="K62" s="1" t="s">
        <v>48</v>
      </c>
    </row>
    <row r="63" spans="1:11" ht="13" x14ac:dyDescent="0.15">
      <c r="A63" s="1" t="s">
        <v>70</v>
      </c>
      <c r="B63" s="1" t="s">
        <v>49</v>
      </c>
      <c r="C63" s="2">
        <v>0.2</v>
      </c>
      <c r="D63" s="2">
        <v>1.0589321104820499</v>
      </c>
      <c r="E63" s="2">
        <v>0.23799999999999999</v>
      </c>
      <c r="K63" s="1" t="s">
        <v>48</v>
      </c>
    </row>
    <row r="64" spans="1:11" ht="13" x14ac:dyDescent="0.15">
      <c r="A64" s="1" t="s">
        <v>70</v>
      </c>
      <c r="B64" s="1" t="s">
        <v>50</v>
      </c>
      <c r="C64" s="2">
        <v>0.2</v>
      </c>
      <c r="D64" s="2">
        <v>1.1314972666210299</v>
      </c>
      <c r="E64" s="2">
        <v>0.104</v>
      </c>
      <c r="K64" s="1" t="s">
        <v>48</v>
      </c>
    </row>
    <row r="65" spans="1:11" ht="13" x14ac:dyDescent="0.15">
      <c r="A65" s="1" t="s">
        <v>71</v>
      </c>
      <c r="B65" s="1" t="s">
        <v>47</v>
      </c>
      <c r="C65" s="2">
        <v>0.2</v>
      </c>
      <c r="D65" s="2">
        <v>1.16902379526077</v>
      </c>
      <c r="E65" s="2">
        <v>0.19800000000000001</v>
      </c>
      <c r="K65" s="1" t="s">
        <v>48</v>
      </c>
    </row>
    <row r="66" spans="1:11" ht="13" x14ac:dyDescent="0.15">
      <c r="A66" s="4" t="s">
        <v>71</v>
      </c>
      <c r="B66" s="4" t="s">
        <v>49</v>
      </c>
      <c r="C66" s="5">
        <v>0.4</v>
      </c>
      <c r="D66" s="5">
        <v>2.0981000650689099</v>
      </c>
      <c r="E66" s="5">
        <v>6.0000000000000001E-3</v>
      </c>
      <c r="K66" s="1" t="s">
        <v>48</v>
      </c>
    </row>
    <row r="67" spans="1:11" ht="13" x14ac:dyDescent="0.15">
      <c r="A67" s="4" t="s">
        <v>71</v>
      </c>
      <c r="B67" s="4" t="s">
        <v>50</v>
      </c>
      <c r="C67" s="5">
        <v>0.3</v>
      </c>
      <c r="D67" s="5">
        <v>1.7240669414074901</v>
      </c>
      <c r="E67" s="5">
        <v>2E-3</v>
      </c>
      <c r="K67" s="1" t="s">
        <v>48</v>
      </c>
    </row>
    <row r="68" spans="1:11" ht="13" x14ac:dyDescent="0.15">
      <c r="A68" s="1" t="s">
        <v>72</v>
      </c>
      <c r="B68" s="1" t="s">
        <v>47</v>
      </c>
      <c r="C68" s="2">
        <v>0.2</v>
      </c>
      <c r="D68" s="2">
        <v>1.3768131025863199</v>
      </c>
      <c r="E68" s="2">
        <v>7.0999999999999994E-2</v>
      </c>
      <c r="K68" s="1" t="s">
        <v>48</v>
      </c>
    </row>
    <row r="69" spans="1:11" ht="13" x14ac:dyDescent="0.15">
      <c r="A69" s="1" t="s">
        <v>72</v>
      </c>
      <c r="B69" s="1" t="s">
        <v>49</v>
      </c>
      <c r="C69" s="2">
        <v>0.1</v>
      </c>
      <c r="D69" s="2">
        <v>0.93033753051784895</v>
      </c>
      <c r="E69" s="2">
        <v>0.80100000000000005</v>
      </c>
      <c r="K69" s="1" t="s">
        <v>48</v>
      </c>
    </row>
    <row r="70" spans="1:11" ht="13" x14ac:dyDescent="0.15">
      <c r="A70" s="1" t="s">
        <v>72</v>
      </c>
      <c r="B70" s="1" t="s">
        <v>50</v>
      </c>
      <c r="C70" s="2">
        <v>0.1</v>
      </c>
      <c r="D70" s="2">
        <v>0.96206125982718305</v>
      </c>
      <c r="E70" s="2">
        <v>0.81499999999999995</v>
      </c>
      <c r="K70" s="1" t="s">
        <v>48</v>
      </c>
    </row>
    <row r="71" spans="1:11" ht="13" x14ac:dyDescent="0.15">
      <c r="A71" s="1" t="s">
        <v>73</v>
      </c>
      <c r="B71" s="1" t="s">
        <v>47</v>
      </c>
      <c r="C71" s="2">
        <v>0.2</v>
      </c>
      <c r="D71" s="2">
        <v>1.1300086282174899</v>
      </c>
      <c r="E71" s="2">
        <v>0.22600000000000001</v>
      </c>
      <c r="K71" s="1" t="s">
        <v>48</v>
      </c>
    </row>
    <row r="72" spans="1:11" ht="13" x14ac:dyDescent="0.15">
      <c r="A72" s="1" t="s">
        <v>73</v>
      </c>
      <c r="B72" s="1" t="s">
        <v>49</v>
      </c>
      <c r="C72" s="2">
        <v>0.1</v>
      </c>
      <c r="D72" s="2">
        <v>0.77151648284416297</v>
      </c>
      <c r="E72" s="2">
        <v>0.73299999999999998</v>
      </c>
      <c r="K72" s="1" t="s">
        <v>48</v>
      </c>
    </row>
    <row r="73" spans="1:11" ht="13" x14ac:dyDescent="0.15">
      <c r="A73" s="1" t="s">
        <v>73</v>
      </c>
      <c r="B73" s="1" t="s">
        <v>50</v>
      </c>
      <c r="C73" s="2">
        <v>0.1</v>
      </c>
      <c r="D73" s="2">
        <v>0.90635904973340098</v>
      </c>
      <c r="E73" s="2">
        <v>0.57999999999999996</v>
      </c>
      <c r="K73" s="1" t="s">
        <v>48</v>
      </c>
    </row>
    <row r="74" spans="1:11" ht="13" x14ac:dyDescent="0.15">
      <c r="A74" s="1" t="s">
        <v>74</v>
      </c>
      <c r="B74" s="1" t="s">
        <v>47</v>
      </c>
      <c r="C74" s="2">
        <v>0.1</v>
      </c>
      <c r="D74" s="2">
        <v>0.63927742656502695</v>
      </c>
      <c r="E74" s="2">
        <v>0.997</v>
      </c>
      <c r="K74" s="1" t="s">
        <v>48</v>
      </c>
    </row>
    <row r="75" spans="1:11" ht="13" x14ac:dyDescent="0.15">
      <c r="A75" s="1" t="s">
        <v>74</v>
      </c>
      <c r="B75" s="1" t="s">
        <v>49</v>
      </c>
      <c r="C75" s="2">
        <v>0.1</v>
      </c>
      <c r="D75" s="2">
        <v>0.90369285137347499</v>
      </c>
      <c r="E75" s="2">
        <v>0.67400000000000004</v>
      </c>
      <c r="K75" s="1" t="s">
        <v>48</v>
      </c>
    </row>
    <row r="76" spans="1:11" ht="13" x14ac:dyDescent="0.15">
      <c r="A76" s="1" t="s">
        <v>74</v>
      </c>
      <c r="B76" s="1" t="s">
        <v>50</v>
      </c>
      <c r="C76" s="2">
        <v>0.2</v>
      </c>
      <c r="D76" s="2">
        <v>0.98288090095761405</v>
      </c>
      <c r="E76" s="2">
        <v>0.57199999999999995</v>
      </c>
      <c r="K76" s="1" t="s">
        <v>48</v>
      </c>
    </row>
    <row r="77" spans="1:11" ht="13" x14ac:dyDescent="0.15">
      <c r="A77" s="1" t="s">
        <v>75</v>
      </c>
      <c r="B77" s="1" t="s">
        <v>47</v>
      </c>
      <c r="C77" s="2">
        <v>0.3</v>
      </c>
      <c r="D77" s="2">
        <v>1.9014766998869399</v>
      </c>
      <c r="E77" s="2">
        <v>0.247</v>
      </c>
      <c r="K77" s="1" t="s">
        <v>48</v>
      </c>
    </row>
    <row r="78" spans="1:11" ht="13" x14ac:dyDescent="0.15">
      <c r="A78" s="1" t="s">
        <v>75</v>
      </c>
      <c r="B78" s="1" t="s">
        <v>49</v>
      </c>
      <c r="C78" s="2">
        <v>0.8</v>
      </c>
      <c r="D78" s="2">
        <v>5.0734149913079696</v>
      </c>
      <c r="E78" s="2">
        <v>0.92300000000000004</v>
      </c>
      <c r="K78" s="1" t="s">
        <v>48</v>
      </c>
    </row>
    <row r="79" spans="1:11" ht="13" x14ac:dyDescent="0.15">
      <c r="A79" s="1" t="s">
        <v>75</v>
      </c>
      <c r="B79" s="1" t="s">
        <v>50</v>
      </c>
      <c r="C79" s="2">
        <v>0.6</v>
      </c>
      <c r="D79" s="2">
        <v>4.2278833217888199</v>
      </c>
      <c r="E79" s="2">
        <v>0.94899999999999995</v>
      </c>
      <c r="K79" s="1" t="s">
        <v>48</v>
      </c>
    </row>
    <row r="80" spans="1:11" ht="13" x14ac:dyDescent="0.15">
      <c r="A80" s="1" t="s">
        <v>76</v>
      </c>
      <c r="B80" s="1" t="s">
        <v>47</v>
      </c>
      <c r="C80" s="2">
        <v>0.3</v>
      </c>
      <c r="D80" s="2">
        <v>2.2609775724556598</v>
      </c>
      <c r="E80" s="2">
        <v>5.5E-2</v>
      </c>
      <c r="K80" s="1" t="s">
        <v>48</v>
      </c>
    </row>
    <row r="81" spans="1:11" ht="13" x14ac:dyDescent="0.15">
      <c r="A81" s="4" t="s">
        <v>76</v>
      </c>
      <c r="B81" s="4" t="s">
        <v>49</v>
      </c>
      <c r="C81" s="5">
        <v>0.9</v>
      </c>
      <c r="D81" s="5">
        <v>5.6293336902478304</v>
      </c>
      <c r="E81" s="5">
        <v>1.4999999999999999E-2</v>
      </c>
      <c r="K81" s="1" t="s">
        <v>48</v>
      </c>
    </row>
    <row r="82" spans="1:11" ht="13" x14ac:dyDescent="0.15">
      <c r="A82" s="4" t="s">
        <v>76</v>
      </c>
      <c r="B82" s="4" t="s">
        <v>50</v>
      </c>
      <c r="C82" s="5">
        <v>0.7</v>
      </c>
      <c r="D82" s="5">
        <v>4.8682353777535603</v>
      </c>
      <c r="E82" s="5">
        <v>0.02</v>
      </c>
      <c r="K82" s="1" t="s">
        <v>48</v>
      </c>
    </row>
    <row r="83" spans="1:11" ht="13" x14ac:dyDescent="0.15">
      <c r="A83" s="1" t="s">
        <v>77</v>
      </c>
      <c r="B83" s="1" t="s">
        <v>47</v>
      </c>
      <c r="C83" s="2">
        <v>0.2</v>
      </c>
      <c r="D83" s="2">
        <v>1.32350007197396</v>
      </c>
      <c r="E83" s="2">
        <v>0.376</v>
      </c>
      <c r="K83" s="1" t="s">
        <v>48</v>
      </c>
    </row>
    <row r="84" spans="1:11" ht="13" x14ac:dyDescent="0.15">
      <c r="A84" s="4" t="s">
        <v>77</v>
      </c>
      <c r="B84" s="4" t="s">
        <v>49</v>
      </c>
      <c r="C84" s="5">
        <v>0.6</v>
      </c>
      <c r="D84" s="5">
        <v>3.7116653524743999</v>
      </c>
      <c r="E84" s="5">
        <v>1.9E-2</v>
      </c>
      <c r="K84" s="1" t="s">
        <v>48</v>
      </c>
    </row>
    <row r="85" spans="1:11" ht="13" x14ac:dyDescent="0.15">
      <c r="A85" s="1" t="s">
        <v>77</v>
      </c>
      <c r="B85" s="1" t="s">
        <v>50</v>
      </c>
      <c r="C85" s="2">
        <v>0.5</v>
      </c>
      <c r="D85" s="2">
        <v>3.06342301635144</v>
      </c>
      <c r="E85" s="2">
        <v>9.1999999999999998E-2</v>
      </c>
      <c r="K85" s="1" t="s">
        <v>48</v>
      </c>
    </row>
    <row r="86" spans="1:11" ht="13" x14ac:dyDescent="0.15">
      <c r="A86" s="1" t="s">
        <v>78</v>
      </c>
      <c r="B86" s="1" t="s">
        <v>47</v>
      </c>
      <c r="C86" s="2">
        <v>0.3</v>
      </c>
      <c r="D86" s="2">
        <v>1.9317547872951799</v>
      </c>
      <c r="E86" s="2">
        <v>0.13500000000000001</v>
      </c>
      <c r="K86" s="1" t="s">
        <v>48</v>
      </c>
    </row>
    <row r="87" spans="1:11" ht="13" x14ac:dyDescent="0.15">
      <c r="A87" s="1" t="s">
        <v>78</v>
      </c>
      <c r="B87" s="1" t="s">
        <v>49</v>
      </c>
      <c r="C87" s="2">
        <v>0.7</v>
      </c>
      <c r="D87" s="2">
        <v>4.4987864123549297</v>
      </c>
      <c r="E87" s="2">
        <v>0.56799999999999995</v>
      </c>
      <c r="K87" s="1" t="s">
        <v>48</v>
      </c>
    </row>
    <row r="88" spans="1:11" ht="13" x14ac:dyDescent="0.15">
      <c r="A88" s="1" t="s">
        <v>78</v>
      </c>
      <c r="B88" s="1" t="s">
        <v>50</v>
      </c>
      <c r="C88" s="2">
        <v>0.6</v>
      </c>
      <c r="D88" s="2">
        <v>3.8872624631065502</v>
      </c>
      <c r="E88" s="2">
        <v>0.61799999999999999</v>
      </c>
      <c r="K88" s="1" t="s">
        <v>48</v>
      </c>
    </row>
    <row r="89" spans="1:11" ht="13" x14ac:dyDescent="0.15">
      <c r="A89" s="1" t="s">
        <v>79</v>
      </c>
      <c r="B89" s="1" t="s">
        <v>47</v>
      </c>
      <c r="C89" s="2">
        <v>0.1</v>
      </c>
      <c r="D89" s="2">
        <v>0.91998924952780403</v>
      </c>
      <c r="E89" s="2">
        <v>0.67500000000000004</v>
      </c>
      <c r="K89" s="1" t="s">
        <v>48</v>
      </c>
    </row>
    <row r="90" spans="1:11" ht="13" x14ac:dyDescent="0.15">
      <c r="A90" s="1" t="s">
        <v>79</v>
      </c>
      <c r="B90" s="1" t="s">
        <v>49</v>
      </c>
      <c r="C90" s="2">
        <v>0.2</v>
      </c>
      <c r="D90" s="2">
        <v>1.1566597771584</v>
      </c>
      <c r="E90" s="2">
        <v>0.55200000000000005</v>
      </c>
      <c r="K90" s="1" t="s">
        <v>48</v>
      </c>
    </row>
    <row r="91" spans="1:11" ht="13" x14ac:dyDescent="0.15">
      <c r="A91" s="1" t="s">
        <v>79</v>
      </c>
      <c r="B91" s="1" t="s">
        <v>50</v>
      </c>
      <c r="C91" s="2">
        <v>0.2</v>
      </c>
      <c r="D91" s="2">
        <v>0.98996764248758995</v>
      </c>
      <c r="E91" s="2">
        <v>0.80300000000000005</v>
      </c>
      <c r="K91" s="1" t="s">
        <v>48</v>
      </c>
    </row>
    <row r="92" spans="1:11" ht="13" x14ac:dyDescent="0.15">
      <c r="A92" s="1" t="s">
        <v>80</v>
      </c>
      <c r="B92" s="1" t="s">
        <v>47</v>
      </c>
      <c r="C92" s="2">
        <v>0.1</v>
      </c>
      <c r="D92" s="2">
        <v>0.86281038777150298</v>
      </c>
      <c r="E92" s="2">
        <v>0.76900000000000002</v>
      </c>
      <c r="K92" s="1" t="s">
        <v>48</v>
      </c>
    </row>
    <row r="93" spans="1:11" ht="13" x14ac:dyDescent="0.15">
      <c r="A93" s="1" t="s">
        <v>80</v>
      </c>
      <c r="B93" s="1" t="s">
        <v>49</v>
      </c>
      <c r="C93" s="2">
        <v>0.2</v>
      </c>
      <c r="D93" s="2">
        <v>1.0009996872990801</v>
      </c>
      <c r="E93" s="2">
        <v>0.59299999999999997</v>
      </c>
      <c r="K93" s="1" t="s">
        <v>48</v>
      </c>
    </row>
    <row r="94" spans="1:11" ht="13" x14ac:dyDescent="0.15">
      <c r="A94" s="1" t="s">
        <v>80</v>
      </c>
      <c r="B94" s="1" t="s">
        <v>50</v>
      </c>
      <c r="C94" s="2">
        <v>0.2</v>
      </c>
      <c r="D94" s="2">
        <v>1.0091022637945599</v>
      </c>
      <c r="E94" s="2">
        <v>0.57999999999999996</v>
      </c>
      <c r="K94" s="1" t="s">
        <v>48</v>
      </c>
    </row>
    <row r="95" spans="1:11" ht="13" x14ac:dyDescent="0.15">
      <c r="A95" s="1" t="s">
        <v>81</v>
      </c>
      <c r="B95" s="1" t="s">
        <v>47</v>
      </c>
      <c r="C95" s="2">
        <v>0.2</v>
      </c>
      <c r="D95" s="2">
        <v>0.98445237837042598</v>
      </c>
      <c r="E95" s="2">
        <v>0.47399999999999998</v>
      </c>
      <c r="K95" s="1" t="s">
        <v>48</v>
      </c>
    </row>
    <row r="96" spans="1:11" ht="13" x14ac:dyDescent="0.15">
      <c r="A96" s="1" t="s">
        <v>81</v>
      </c>
      <c r="B96" s="1" t="s">
        <v>49</v>
      </c>
      <c r="C96" s="2">
        <v>0.2</v>
      </c>
      <c r="D96" s="2">
        <v>1.30108055293449</v>
      </c>
      <c r="E96" s="2">
        <v>0.11899999999999999</v>
      </c>
      <c r="K96" s="1" t="s">
        <v>48</v>
      </c>
    </row>
    <row r="97" spans="1:11" ht="13" x14ac:dyDescent="0.15">
      <c r="A97" s="1" t="s">
        <v>81</v>
      </c>
      <c r="B97" s="1" t="s">
        <v>50</v>
      </c>
      <c r="C97" s="2">
        <v>0.2</v>
      </c>
      <c r="D97" s="2">
        <v>1.2372715895883499</v>
      </c>
      <c r="E97" s="2">
        <v>0.106</v>
      </c>
      <c r="K97" s="1" t="s">
        <v>48</v>
      </c>
    </row>
    <row r="98" spans="1:11" ht="13" x14ac:dyDescent="0.15">
      <c r="K98" s="1" t="s">
        <v>48</v>
      </c>
    </row>
    <row r="99" spans="1:11" ht="13" x14ac:dyDescent="0.15">
      <c r="C99" s="2"/>
      <c r="K99" s="1" t="s">
        <v>48</v>
      </c>
    </row>
    <row r="100" spans="1:11" ht="13" x14ac:dyDescent="0.15">
      <c r="C100" s="2"/>
      <c r="D100" s="2"/>
      <c r="E100" s="2"/>
      <c r="K100" s="1" t="s">
        <v>48</v>
      </c>
    </row>
    <row r="101" spans="1:11" ht="13" x14ac:dyDescent="0.15">
      <c r="C101" s="2"/>
      <c r="D101" s="2"/>
      <c r="E101" s="2"/>
      <c r="K101" s="1" t="s">
        <v>48</v>
      </c>
    </row>
    <row r="102" spans="1:11" ht="13" x14ac:dyDescent="0.15">
      <c r="C102" s="2"/>
      <c r="D102" s="2"/>
      <c r="E102" s="2"/>
      <c r="K102" s="1" t="s">
        <v>48</v>
      </c>
    </row>
    <row r="103" spans="1:11" ht="13" x14ac:dyDescent="0.15">
      <c r="C103" s="2"/>
      <c r="D103" s="2"/>
      <c r="E103" s="2"/>
      <c r="K103" s="1" t="s">
        <v>48</v>
      </c>
    </row>
    <row r="104" spans="1:11" ht="13" x14ac:dyDescent="0.15">
      <c r="C104" s="2"/>
      <c r="D104" s="2"/>
      <c r="E104" s="2"/>
      <c r="K104" s="1" t="s">
        <v>48</v>
      </c>
    </row>
    <row r="105" spans="1:11" ht="13" x14ac:dyDescent="0.15">
      <c r="C105" s="2"/>
      <c r="D105" s="2"/>
      <c r="E105" s="2"/>
      <c r="K105" s="1" t="s">
        <v>48</v>
      </c>
    </row>
    <row r="106" spans="1:11" ht="13" x14ac:dyDescent="0.15">
      <c r="C106" s="2"/>
      <c r="D106" s="2"/>
      <c r="E106" s="2"/>
      <c r="K106" s="1" t="s">
        <v>48</v>
      </c>
    </row>
    <row r="107" spans="1:11" ht="13" x14ac:dyDescent="0.15">
      <c r="C107" s="2"/>
      <c r="D107" s="2"/>
      <c r="E107" s="2"/>
      <c r="K107" s="1" t="s">
        <v>48</v>
      </c>
    </row>
    <row r="108" spans="1:11" ht="13" x14ac:dyDescent="0.15">
      <c r="C108" s="2"/>
      <c r="D108" s="2"/>
      <c r="E108" s="2"/>
      <c r="K108" s="1" t="s">
        <v>48</v>
      </c>
    </row>
    <row r="109" spans="1:11" ht="13" x14ac:dyDescent="0.15">
      <c r="C109" s="2"/>
      <c r="D109" s="2"/>
      <c r="E109" s="2"/>
      <c r="K109" s="1" t="s">
        <v>48</v>
      </c>
    </row>
    <row r="110" spans="1:11" ht="15.75" customHeight="1" x14ac:dyDescent="0.15">
      <c r="C110" s="2"/>
      <c r="D110" s="2"/>
      <c r="E110" s="2"/>
    </row>
    <row r="111" spans="1:11" ht="13" x14ac:dyDescent="0.15">
      <c r="C111" s="2"/>
      <c r="D111" s="2"/>
      <c r="E111" s="2"/>
    </row>
    <row r="112" spans="1:11" ht="13" x14ac:dyDescent="0.15">
      <c r="C112" s="2"/>
      <c r="D112" s="2"/>
      <c r="E112" s="2"/>
    </row>
    <row r="113" spans="3:5" ht="13" x14ac:dyDescent="0.15">
      <c r="C113" s="2"/>
      <c r="D113" s="2"/>
      <c r="E113" s="2"/>
    </row>
    <row r="114" spans="3:5" ht="13" x14ac:dyDescent="0.15">
      <c r="C114" s="2"/>
      <c r="D114" s="2"/>
      <c r="E114" s="2"/>
    </row>
    <row r="115" spans="3:5" ht="13" x14ac:dyDescent="0.15">
      <c r="C115" s="2"/>
      <c r="D115" s="2"/>
      <c r="E115" s="2"/>
    </row>
    <row r="116" spans="3:5" ht="13" x14ac:dyDescent="0.15">
      <c r="C116" s="2"/>
      <c r="D116" s="2"/>
      <c r="E116" s="2"/>
    </row>
    <row r="117" spans="3:5" ht="13" x14ac:dyDescent="0.15">
      <c r="C117" s="2"/>
      <c r="D117" s="2"/>
      <c r="E117" s="2"/>
    </row>
    <row r="118" spans="3:5" ht="13" x14ac:dyDescent="0.15">
      <c r="C118" s="2"/>
      <c r="D118" s="2"/>
      <c r="E118" s="2"/>
    </row>
    <row r="119" spans="3:5" ht="13" x14ac:dyDescent="0.15">
      <c r="C119" s="2"/>
      <c r="D119" s="2"/>
      <c r="E119" s="2"/>
    </row>
    <row r="120" spans="3:5" ht="13" x14ac:dyDescent="0.15">
      <c r="C120" s="2"/>
      <c r="D120" s="2"/>
      <c r="E120" s="2"/>
    </row>
    <row r="121" spans="3:5" ht="13" x14ac:dyDescent="0.15">
      <c r="C121" s="2"/>
      <c r="D121" s="2"/>
      <c r="E121" s="2"/>
    </row>
    <row r="122" spans="3:5" ht="13" x14ac:dyDescent="0.15">
      <c r="C122" s="2"/>
      <c r="D122" s="2"/>
      <c r="E122" s="2"/>
    </row>
    <row r="123" spans="3:5" ht="13" x14ac:dyDescent="0.15">
      <c r="C123" s="2"/>
      <c r="D123" s="2"/>
      <c r="E123" s="2"/>
    </row>
    <row r="124" spans="3:5" ht="13" x14ac:dyDescent="0.15">
      <c r="C124" s="2"/>
      <c r="D124" s="2"/>
      <c r="E124" s="2"/>
    </row>
    <row r="125" spans="3:5" ht="13" x14ac:dyDescent="0.15">
      <c r="C125" s="2"/>
      <c r="D125" s="2"/>
      <c r="E125" s="2"/>
    </row>
    <row r="126" spans="3:5" ht="13" x14ac:dyDescent="0.15">
      <c r="C126" s="2"/>
      <c r="D126" s="2"/>
      <c r="E126" s="2"/>
    </row>
    <row r="127" spans="3:5" ht="13" x14ac:dyDescent="0.15">
      <c r="C127" s="2"/>
      <c r="D127" s="2"/>
      <c r="E127" s="2"/>
    </row>
    <row r="128" spans="3:5" ht="13" x14ac:dyDescent="0.15">
      <c r="C128" s="2"/>
      <c r="D128" s="2"/>
      <c r="E128" s="2"/>
    </row>
    <row r="129" spans="3:5" ht="13" x14ac:dyDescent="0.15">
      <c r="C129" s="2"/>
      <c r="D129" s="2"/>
      <c r="E129" s="2"/>
    </row>
    <row r="130" spans="3:5" ht="13" x14ac:dyDescent="0.15">
      <c r="C130" s="2"/>
      <c r="D130" s="2"/>
      <c r="E130" s="2"/>
    </row>
    <row r="131" spans="3:5" ht="13" x14ac:dyDescent="0.15">
      <c r="C131" s="2"/>
      <c r="D131" s="2"/>
      <c r="E131" s="2"/>
    </row>
    <row r="132" spans="3:5" ht="13" x14ac:dyDescent="0.15">
      <c r="C132" s="2"/>
      <c r="D132" s="2"/>
      <c r="E132" s="2"/>
    </row>
    <row r="133" spans="3:5" ht="13" x14ac:dyDescent="0.15">
      <c r="C133" s="2"/>
      <c r="D133" s="2"/>
      <c r="E133" s="2"/>
    </row>
    <row r="134" spans="3:5" ht="13" x14ac:dyDescent="0.15">
      <c r="C134" s="2"/>
      <c r="D134" s="2"/>
      <c r="E134" s="2"/>
    </row>
    <row r="135" spans="3:5" ht="13" x14ac:dyDescent="0.15">
      <c r="C135" s="2"/>
      <c r="D135" s="2"/>
      <c r="E135" s="2"/>
    </row>
    <row r="136" spans="3:5" ht="13" x14ac:dyDescent="0.15">
      <c r="C136" s="2"/>
      <c r="D136" s="2"/>
      <c r="E136" s="2"/>
    </row>
    <row r="137" spans="3:5" ht="13" x14ac:dyDescent="0.15">
      <c r="C137" s="2"/>
      <c r="D137" s="2"/>
      <c r="E137" s="2"/>
    </row>
    <row r="138" spans="3:5" ht="13" x14ac:dyDescent="0.15">
      <c r="C138" s="2"/>
      <c r="D138" s="2"/>
      <c r="E138" s="2"/>
    </row>
    <row r="139" spans="3:5" ht="13" x14ac:dyDescent="0.15">
      <c r="C139" s="2"/>
      <c r="D139" s="2"/>
      <c r="E139" s="2"/>
    </row>
    <row r="140" spans="3:5" ht="13" x14ac:dyDescent="0.15">
      <c r="C140" s="2"/>
      <c r="D140" s="2"/>
      <c r="E140" s="2"/>
    </row>
    <row r="141" spans="3:5" ht="13" x14ac:dyDescent="0.15">
      <c r="C141" s="2"/>
      <c r="D141" s="2"/>
      <c r="E141" s="2"/>
    </row>
    <row r="142" spans="3:5" ht="13" x14ac:dyDescent="0.15">
      <c r="C142" s="2"/>
      <c r="D142" s="2"/>
      <c r="E142" s="2"/>
    </row>
    <row r="143" spans="3:5" ht="13" x14ac:dyDescent="0.15">
      <c r="C143" s="2"/>
      <c r="D143" s="2"/>
      <c r="E143" s="2"/>
    </row>
    <row r="144" spans="3:5" ht="13" x14ac:dyDescent="0.15">
      <c r="C144" s="2"/>
      <c r="D144" s="2"/>
      <c r="E144" s="2"/>
    </row>
    <row r="145" spans="3:5" ht="13" x14ac:dyDescent="0.15">
      <c r="C145" s="2"/>
      <c r="D145" s="2"/>
      <c r="E145" s="2"/>
    </row>
    <row r="146" spans="3:5" ht="13" x14ac:dyDescent="0.15">
      <c r="C146" s="2"/>
      <c r="D146" s="2"/>
      <c r="E146" s="2"/>
    </row>
    <row r="147" spans="3:5" ht="13" x14ac:dyDescent="0.15">
      <c r="C147" s="2"/>
      <c r="D147" s="2"/>
      <c r="E147" s="2"/>
    </row>
    <row r="148" spans="3:5" ht="13" x14ac:dyDescent="0.15">
      <c r="C148" s="2"/>
      <c r="D148" s="2"/>
      <c r="E148" s="2"/>
    </row>
    <row r="149" spans="3:5" ht="13" x14ac:dyDescent="0.15">
      <c r="C149" s="2"/>
      <c r="D149" s="2"/>
      <c r="E149" s="2"/>
    </row>
    <row r="150" spans="3:5" ht="13" x14ac:dyDescent="0.15">
      <c r="C150" s="2"/>
      <c r="D150" s="2"/>
      <c r="E150" s="2"/>
    </row>
    <row r="151" spans="3:5" ht="13" x14ac:dyDescent="0.15">
      <c r="C151" s="2"/>
      <c r="D151" s="2"/>
      <c r="E151" s="2"/>
    </row>
    <row r="152" spans="3:5" ht="13" x14ac:dyDescent="0.15">
      <c r="C152" s="2"/>
      <c r="D152" s="2"/>
      <c r="E152" s="2"/>
    </row>
    <row r="153" spans="3:5" ht="13" x14ac:dyDescent="0.15">
      <c r="C153" s="2"/>
      <c r="D153" s="2"/>
      <c r="E153" s="2"/>
    </row>
    <row r="154" spans="3:5" ht="13" x14ac:dyDescent="0.15">
      <c r="C154" s="2"/>
      <c r="D154" s="2"/>
      <c r="E154" s="2"/>
    </row>
    <row r="155" spans="3:5" ht="13" x14ac:dyDescent="0.15">
      <c r="C155" s="2"/>
      <c r="D155" s="2"/>
      <c r="E155" s="2"/>
    </row>
    <row r="156" spans="3:5" ht="13" x14ac:dyDescent="0.15">
      <c r="C156" s="2"/>
      <c r="D156" s="2"/>
      <c r="E156" s="2"/>
    </row>
    <row r="157" spans="3:5" ht="13" x14ac:dyDescent="0.15">
      <c r="C157" s="2"/>
      <c r="D157" s="2"/>
      <c r="E157" s="2"/>
    </row>
    <row r="158" spans="3:5" ht="13" x14ac:dyDescent="0.15">
      <c r="C158" s="2"/>
      <c r="D158" s="2"/>
      <c r="E158" s="2"/>
    </row>
    <row r="159" spans="3:5" ht="13" x14ac:dyDescent="0.15">
      <c r="C159" s="2"/>
      <c r="D159" s="2"/>
      <c r="E159" s="2"/>
    </row>
    <row r="160" spans="3:5" ht="13" x14ac:dyDescent="0.15">
      <c r="C160" s="2"/>
      <c r="D160" s="2"/>
      <c r="E160" s="2"/>
    </row>
    <row r="161" spans="3:5" ht="13" x14ac:dyDescent="0.15">
      <c r="C161" s="2"/>
      <c r="D161" s="2"/>
      <c r="E161" s="2"/>
    </row>
    <row r="162" spans="3:5" ht="13" x14ac:dyDescent="0.15">
      <c r="C162" s="2"/>
      <c r="D162" s="2"/>
      <c r="E162" s="2"/>
    </row>
    <row r="163" spans="3:5" ht="13" x14ac:dyDescent="0.15">
      <c r="C163" s="2"/>
      <c r="D163" s="2"/>
      <c r="E163" s="2"/>
    </row>
    <row r="164" spans="3:5" ht="13" x14ac:dyDescent="0.15">
      <c r="C164" s="2"/>
      <c r="D164" s="2"/>
      <c r="E164" s="2"/>
    </row>
    <row r="165" spans="3:5" ht="13" x14ac:dyDescent="0.15">
      <c r="C165" s="2"/>
      <c r="D165" s="2"/>
      <c r="E165" s="2"/>
    </row>
    <row r="166" spans="3:5" ht="13" x14ac:dyDescent="0.15">
      <c r="C166" s="2"/>
      <c r="D166" s="2"/>
      <c r="E166" s="2"/>
    </row>
    <row r="167" spans="3:5" ht="13" x14ac:dyDescent="0.15">
      <c r="C167" s="2"/>
      <c r="D167" s="2"/>
      <c r="E167" s="2"/>
    </row>
    <row r="168" spans="3:5" ht="13" x14ac:dyDescent="0.15">
      <c r="C168" s="2"/>
      <c r="D168" s="2"/>
      <c r="E168" s="2"/>
    </row>
    <row r="169" spans="3:5" ht="13" x14ac:dyDescent="0.15">
      <c r="C169" s="2"/>
      <c r="D169" s="2"/>
      <c r="E169" s="2"/>
    </row>
    <row r="170" spans="3:5" ht="13" x14ac:dyDescent="0.15">
      <c r="C170" s="2"/>
      <c r="D170" s="2"/>
      <c r="E170" s="2"/>
    </row>
    <row r="171" spans="3:5" ht="13" x14ac:dyDescent="0.15">
      <c r="C171" s="2"/>
      <c r="D171" s="2"/>
      <c r="E171" s="2"/>
    </row>
    <row r="172" spans="3:5" ht="13" x14ac:dyDescent="0.15">
      <c r="C172" s="2"/>
      <c r="D172" s="2"/>
      <c r="E172" s="2"/>
    </row>
    <row r="173" spans="3:5" ht="13" x14ac:dyDescent="0.15">
      <c r="C173" s="2"/>
      <c r="D173" s="2"/>
      <c r="E173" s="2"/>
    </row>
    <row r="174" spans="3:5" ht="13" x14ac:dyDescent="0.15">
      <c r="C174" s="2"/>
      <c r="D174" s="2"/>
      <c r="E174" s="2"/>
    </row>
    <row r="175" spans="3:5" ht="13" x14ac:dyDescent="0.15">
      <c r="C175" s="2"/>
      <c r="D175" s="2"/>
      <c r="E175" s="2"/>
    </row>
    <row r="176" spans="3:5" ht="13" x14ac:dyDescent="0.15">
      <c r="C176" s="2"/>
      <c r="D176" s="2"/>
      <c r="E176" s="2"/>
    </row>
    <row r="177" spans="3:5" ht="13" x14ac:dyDescent="0.15">
      <c r="C177" s="2"/>
      <c r="D177" s="2"/>
      <c r="E177" s="2"/>
    </row>
    <row r="178" spans="3:5" ht="13" x14ac:dyDescent="0.15">
      <c r="C178" s="2"/>
      <c r="D178" s="2"/>
      <c r="E178" s="2"/>
    </row>
    <row r="179" spans="3:5" ht="13" x14ac:dyDescent="0.15">
      <c r="C179" s="2"/>
      <c r="D179" s="2"/>
      <c r="E179" s="2"/>
    </row>
    <row r="180" spans="3:5" ht="13" x14ac:dyDescent="0.15">
      <c r="C180" s="2"/>
      <c r="D180" s="2"/>
      <c r="E180" s="2"/>
    </row>
    <row r="181" spans="3:5" ht="13" x14ac:dyDescent="0.15">
      <c r="C181" s="2"/>
      <c r="D181" s="2"/>
      <c r="E181" s="2"/>
    </row>
    <row r="182" spans="3:5" ht="13" x14ac:dyDescent="0.15">
      <c r="C182" s="2"/>
      <c r="D182" s="2"/>
      <c r="E182" s="2"/>
    </row>
    <row r="183" spans="3:5" ht="13" x14ac:dyDescent="0.15">
      <c r="C183" s="2"/>
      <c r="D183" s="2"/>
      <c r="E183" s="2"/>
    </row>
    <row r="184" spans="3:5" ht="13" x14ac:dyDescent="0.15">
      <c r="C184" s="2"/>
      <c r="D184" s="2"/>
      <c r="E184" s="2"/>
    </row>
    <row r="185" spans="3:5" ht="13" x14ac:dyDescent="0.15">
      <c r="C185" s="2"/>
      <c r="D185" s="2"/>
      <c r="E185" s="2"/>
    </row>
    <row r="186" spans="3:5" ht="13" x14ac:dyDescent="0.15">
      <c r="C186" s="2"/>
      <c r="D186" s="2"/>
      <c r="E186" s="2"/>
    </row>
    <row r="187" spans="3:5" ht="13" x14ac:dyDescent="0.15">
      <c r="C187" s="2"/>
      <c r="D187" s="2"/>
      <c r="E187" s="2"/>
    </row>
    <row r="188" spans="3:5" ht="13" x14ac:dyDescent="0.15">
      <c r="C188" s="2"/>
      <c r="D188" s="2"/>
      <c r="E188" s="2"/>
    </row>
    <row r="189" spans="3:5" ht="13" x14ac:dyDescent="0.15">
      <c r="C189" s="2"/>
      <c r="D189" s="2"/>
      <c r="E189" s="2"/>
    </row>
    <row r="190" spans="3:5" ht="13" x14ac:dyDescent="0.15">
      <c r="C190" s="2"/>
      <c r="D190" s="2"/>
      <c r="E190" s="2"/>
    </row>
    <row r="191" spans="3:5" ht="13" x14ac:dyDescent="0.15">
      <c r="C191" s="2"/>
      <c r="D191" s="2"/>
      <c r="E191" s="2"/>
    </row>
    <row r="192" spans="3:5" ht="13" x14ac:dyDescent="0.15">
      <c r="C192" s="2"/>
      <c r="D192" s="2"/>
      <c r="E192" s="2"/>
    </row>
    <row r="193" spans="3:5" ht="13" x14ac:dyDescent="0.15">
      <c r="C193" s="2"/>
      <c r="D193" s="2"/>
      <c r="E193" s="2"/>
    </row>
    <row r="194" spans="3:5" ht="13" x14ac:dyDescent="0.15">
      <c r="C194" s="2"/>
      <c r="D194" s="2"/>
      <c r="E194" s="2"/>
    </row>
    <row r="195" spans="3:5" ht="13" x14ac:dyDescent="0.15">
      <c r="C195" s="2"/>
      <c r="D195" s="2"/>
      <c r="E195" s="2"/>
    </row>
    <row r="196" spans="3:5" ht="13" x14ac:dyDescent="0.15">
      <c r="C196" s="2"/>
      <c r="D196" s="2"/>
      <c r="E196" s="2"/>
    </row>
    <row r="197" spans="3:5" ht="13" x14ac:dyDescent="0.15">
      <c r="C197" s="2"/>
      <c r="D197" s="2"/>
      <c r="E197" s="2"/>
    </row>
    <row r="198" spans="3:5" ht="13" x14ac:dyDescent="0.15">
      <c r="C198" s="2"/>
      <c r="D198" s="2"/>
      <c r="E198" s="2"/>
    </row>
    <row r="199" spans="3:5" ht="13" x14ac:dyDescent="0.15">
      <c r="C199" s="2"/>
      <c r="D199" s="2"/>
      <c r="E199" s="2"/>
    </row>
    <row r="200" spans="3:5" ht="13" x14ac:dyDescent="0.15">
      <c r="C200" s="2"/>
      <c r="D200" s="2"/>
      <c r="E200" s="2"/>
    </row>
    <row r="201" spans="3:5" ht="13" x14ac:dyDescent="0.15">
      <c r="C201" s="2"/>
      <c r="D201" s="2"/>
      <c r="E201" s="2"/>
    </row>
    <row r="202" spans="3:5" ht="13" x14ac:dyDescent="0.15">
      <c r="C202" s="2"/>
      <c r="D202" s="2"/>
      <c r="E202" s="2"/>
    </row>
    <row r="203" spans="3:5" ht="13" x14ac:dyDescent="0.15">
      <c r="C203" s="2"/>
      <c r="D203" s="2"/>
      <c r="E203" s="2"/>
    </row>
    <row r="204" spans="3:5" ht="13" x14ac:dyDescent="0.15">
      <c r="C204" s="2"/>
      <c r="D204" s="2"/>
      <c r="E204" s="2"/>
    </row>
    <row r="205" spans="3:5" ht="13" x14ac:dyDescent="0.15">
      <c r="C205" s="2"/>
      <c r="D205" s="2"/>
      <c r="E205" s="2"/>
    </row>
    <row r="206" spans="3:5" ht="13" x14ac:dyDescent="0.15">
      <c r="C206" s="2"/>
      <c r="D206" s="2"/>
      <c r="E206" s="2"/>
    </row>
    <row r="207" spans="3:5" ht="13" x14ac:dyDescent="0.15">
      <c r="C207" s="2"/>
      <c r="D207" s="2"/>
      <c r="E207" s="2"/>
    </row>
    <row r="208" spans="3:5" ht="13" x14ac:dyDescent="0.15">
      <c r="C208" s="2"/>
      <c r="D208" s="2"/>
      <c r="E208" s="2"/>
    </row>
    <row r="209" spans="3:5" ht="13" x14ac:dyDescent="0.15">
      <c r="C209" s="2"/>
      <c r="D209" s="2"/>
      <c r="E209" s="2"/>
    </row>
    <row r="210" spans="3:5" ht="13" x14ac:dyDescent="0.15">
      <c r="C210" s="2"/>
      <c r="D210" s="2"/>
      <c r="E210" s="2"/>
    </row>
    <row r="211" spans="3:5" ht="13" x14ac:dyDescent="0.15">
      <c r="C211" s="2"/>
      <c r="D211" s="2"/>
      <c r="E211" s="2"/>
    </row>
    <row r="212" spans="3:5" ht="13" x14ac:dyDescent="0.15">
      <c r="C212" s="2"/>
      <c r="D212" s="2"/>
      <c r="E212" s="2"/>
    </row>
    <row r="213" spans="3:5" ht="13" x14ac:dyDescent="0.15">
      <c r="C213" s="2"/>
      <c r="D213" s="2"/>
      <c r="E213" s="2"/>
    </row>
    <row r="214" spans="3:5" ht="13" x14ac:dyDescent="0.15">
      <c r="C214" s="2"/>
      <c r="D214" s="2"/>
      <c r="E214" s="2"/>
    </row>
    <row r="215" spans="3:5" ht="13" x14ac:dyDescent="0.15">
      <c r="C215" s="2"/>
      <c r="D215" s="2"/>
      <c r="E215" s="2"/>
    </row>
    <row r="216" spans="3:5" ht="13" x14ac:dyDescent="0.15">
      <c r="C216" s="2"/>
      <c r="D216" s="2"/>
      <c r="E216" s="2"/>
    </row>
    <row r="217" spans="3:5" ht="13" x14ac:dyDescent="0.15">
      <c r="C217" s="2"/>
      <c r="D217" s="2"/>
      <c r="E217" s="2"/>
    </row>
    <row r="218" spans="3:5" ht="13" x14ac:dyDescent="0.15">
      <c r="C218" s="2"/>
      <c r="D218" s="2"/>
      <c r="E218" s="2"/>
    </row>
    <row r="219" spans="3:5" ht="13" x14ac:dyDescent="0.15">
      <c r="C219" s="2"/>
      <c r="D219" s="2"/>
      <c r="E219" s="2"/>
    </row>
    <row r="220" spans="3:5" ht="13" x14ac:dyDescent="0.15">
      <c r="C220" s="2"/>
      <c r="D220" s="2"/>
      <c r="E220" s="2"/>
    </row>
    <row r="221" spans="3:5" ht="13" x14ac:dyDescent="0.15">
      <c r="C221" s="2"/>
      <c r="D221" s="2"/>
      <c r="E221" s="2"/>
    </row>
    <row r="222" spans="3:5" ht="13" x14ac:dyDescent="0.15">
      <c r="C222" s="2"/>
      <c r="D222" s="2"/>
      <c r="E222" s="2"/>
    </row>
    <row r="223" spans="3:5" ht="13" x14ac:dyDescent="0.15">
      <c r="C223" s="2"/>
      <c r="D223" s="2"/>
      <c r="E223" s="2"/>
    </row>
    <row r="224" spans="3:5" ht="13" x14ac:dyDescent="0.15">
      <c r="C224" s="2"/>
      <c r="D224" s="2"/>
      <c r="E224" s="2"/>
    </row>
    <row r="225" spans="3:5" ht="13" x14ac:dyDescent="0.15">
      <c r="C225" s="2"/>
      <c r="D225" s="2"/>
      <c r="E225" s="2"/>
    </row>
    <row r="226" spans="3:5" ht="13" x14ac:dyDescent="0.15">
      <c r="C226" s="2"/>
      <c r="D226" s="2"/>
      <c r="E226" s="2"/>
    </row>
    <row r="227" spans="3:5" ht="13" x14ac:dyDescent="0.15">
      <c r="C227" s="2"/>
      <c r="D227" s="2"/>
      <c r="E227" s="2"/>
    </row>
    <row r="228" spans="3:5" ht="13" x14ac:dyDescent="0.15">
      <c r="C228" s="2"/>
      <c r="D228" s="2"/>
      <c r="E228" s="2"/>
    </row>
    <row r="229" spans="3:5" ht="13" x14ac:dyDescent="0.15">
      <c r="C229" s="2"/>
      <c r="D229" s="2"/>
      <c r="E229" s="2"/>
    </row>
    <row r="230" spans="3:5" ht="13" x14ac:dyDescent="0.15">
      <c r="C230" s="2"/>
      <c r="D230" s="2"/>
      <c r="E230" s="2"/>
    </row>
    <row r="231" spans="3:5" ht="13" x14ac:dyDescent="0.15">
      <c r="C231" s="2"/>
      <c r="D231" s="2"/>
      <c r="E231" s="2"/>
    </row>
    <row r="232" spans="3:5" ht="13" x14ac:dyDescent="0.15">
      <c r="C232" s="2"/>
      <c r="D232" s="2"/>
      <c r="E232" s="2"/>
    </row>
    <row r="233" spans="3:5" ht="13" x14ac:dyDescent="0.15">
      <c r="C233" s="2"/>
      <c r="D233" s="2"/>
      <c r="E233" s="2"/>
    </row>
    <row r="234" spans="3:5" ht="13" x14ac:dyDescent="0.15">
      <c r="C234" s="2"/>
      <c r="D234" s="2"/>
      <c r="E234" s="2"/>
    </row>
    <row r="235" spans="3:5" ht="13" x14ac:dyDescent="0.15">
      <c r="C235" s="2"/>
      <c r="D235" s="2"/>
      <c r="E235" s="2"/>
    </row>
    <row r="236" spans="3:5" ht="13" x14ac:dyDescent="0.15">
      <c r="C236" s="2"/>
      <c r="D236" s="2"/>
      <c r="E236" s="2"/>
    </row>
    <row r="237" spans="3:5" ht="13" x14ac:dyDescent="0.15">
      <c r="C237" s="2"/>
      <c r="D237" s="2"/>
      <c r="E237" s="2"/>
    </row>
    <row r="238" spans="3:5" ht="13" x14ac:dyDescent="0.15">
      <c r="C238" s="2"/>
      <c r="D238" s="2"/>
      <c r="E238" s="2"/>
    </row>
    <row r="239" spans="3:5" ht="13" x14ac:dyDescent="0.15">
      <c r="C239" s="2"/>
      <c r="D239" s="2"/>
      <c r="E239" s="2"/>
    </row>
    <row r="240" spans="3:5" ht="13" x14ac:dyDescent="0.15">
      <c r="C240" s="2"/>
      <c r="D240" s="2"/>
      <c r="E240" s="2"/>
    </row>
    <row r="241" spans="3:5" ht="13" x14ac:dyDescent="0.15">
      <c r="C241" s="2"/>
      <c r="D241" s="2"/>
      <c r="E241" s="2"/>
    </row>
    <row r="242" spans="3:5" ht="13" x14ac:dyDescent="0.15">
      <c r="C242" s="2"/>
      <c r="D242" s="2"/>
      <c r="E242" s="2"/>
    </row>
    <row r="243" spans="3:5" ht="13" x14ac:dyDescent="0.15">
      <c r="C243" s="2"/>
      <c r="D243" s="2"/>
      <c r="E243" s="2"/>
    </row>
    <row r="244" spans="3:5" ht="13" x14ac:dyDescent="0.15">
      <c r="C244" s="2"/>
      <c r="D244" s="2"/>
      <c r="E244" s="2"/>
    </row>
    <row r="245" spans="3:5" ht="13" x14ac:dyDescent="0.15">
      <c r="C245" s="2"/>
      <c r="D245" s="2"/>
      <c r="E245" s="2"/>
    </row>
    <row r="246" spans="3:5" ht="13" x14ac:dyDescent="0.15">
      <c r="C246" s="2"/>
      <c r="D246" s="2"/>
      <c r="E246" s="2"/>
    </row>
    <row r="247" spans="3:5" ht="13" x14ac:dyDescent="0.15">
      <c r="C247" s="2"/>
      <c r="D247" s="2"/>
      <c r="E247" s="2"/>
    </row>
    <row r="248" spans="3:5" ht="13" x14ac:dyDescent="0.15">
      <c r="C248" s="2"/>
      <c r="D248" s="2"/>
      <c r="E248" s="2"/>
    </row>
    <row r="249" spans="3:5" ht="13" x14ac:dyDescent="0.15">
      <c r="C249" s="2"/>
      <c r="D249" s="2"/>
      <c r="E249" s="2"/>
    </row>
    <row r="250" spans="3:5" ht="13" x14ac:dyDescent="0.15">
      <c r="C250" s="2"/>
      <c r="D250" s="2"/>
      <c r="E250" s="2"/>
    </row>
    <row r="251" spans="3:5" ht="13" x14ac:dyDescent="0.15">
      <c r="C251" s="2"/>
      <c r="D251" s="2"/>
      <c r="E251" s="2"/>
    </row>
    <row r="252" spans="3:5" ht="13" x14ac:dyDescent="0.15">
      <c r="C252" s="2"/>
      <c r="D252" s="2"/>
      <c r="E252" s="2"/>
    </row>
    <row r="253" spans="3:5" ht="13" x14ac:dyDescent="0.15">
      <c r="C253" s="2"/>
      <c r="D253" s="2"/>
      <c r="E253" s="2"/>
    </row>
    <row r="254" spans="3:5" ht="13" x14ac:dyDescent="0.15">
      <c r="C254" s="2"/>
      <c r="D254" s="2"/>
      <c r="E254" s="2"/>
    </row>
    <row r="255" spans="3:5" ht="13" x14ac:dyDescent="0.15">
      <c r="C255" s="2"/>
      <c r="D255" s="2"/>
      <c r="E255" s="2"/>
    </row>
    <row r="256" spans="3:5" ht="13" x14ac:dyDescent="0.15">
      <c r="C256" s="2"/>
      <c r="D256" s="2"/>
      <c r="E256" s="2"/>
    </row>
    <row r="257" spans="3:5" ht="13" x14ac:dyDescent="0.15">
      <c r="C257" s="2"/>
      <c r="D257" s="2"/>
      <c r="E257" s="2"/>
    </row>
    <row r="258" spans="3:5" ht="13" x14ac:dyDescent="0.15">
      <c r="C258" s="2"/>
      <c r="D258" s="2"/>
      <c r="E258" s="2"/>
    </row>
    <row r="259" spans="3:5" ht="13" x14ac:dyDescent="0.15">
      <c r="C259" s="2"/>
      <c r="D259" s="2"/>
      <c r="E259" s="2"/>
    </row>
    <row r="260" spans="3:5" ht="13" x14ac:dyDescent="0.15">
      <c r="C260" s="2"/>
      <c r="D260" s="2"/>
      <c r="E260" s="2"/>
    </row>
    <row r="261" spans="3:5" ht="13" x14ac:dyDescent="0.15">
      <c r="C261" s="2"/>
      <c r="D261" s="2"/>
      <c r="E261" s="2"/>
    </row>
    <row r="262" spans="3:5" ht="13" x14ac:dyDescent="0.15">
      <c r="C262" s="2"/>
      <c r="D262" s="2"/>
      <c r="E262" s="2"/>
    </row>
    <row r="263" spans="3:5" ht="13" x14ac:dyDescent="0.15">
      <c r="C263" s="2"/>
      <c r="D263" s="2"/>
      <c r="E263" s="2"/>
    </row>
    <row r="264" spans="3:5" ht="13" x14ac:dyDescent="0.15">
      <c r="C264" s="2"/>
      <c r="D264" s="2"/>
      <c r="E264" s="2"/>
    </row>
    <row r="265" spans="3:5" ht="13" x14ac:dyDescent="0.15">
      <c r="C265" s="2"/>
      <c r="D265" s="2"/>
      <c r="E265" s="2"/>
    </row>
    <row r="266" spans="3:5" ht="13" x14ac:dyDescent="0.15">
      <c r="C266" s="2"/>
      <c r="D266" s="2"/>
      <c r="E266" s="2"/>
    </row>
    <row r="267" spans="3:5" ht="13" x14ac:dyDescent="0.15">
      <c r="C267" s="2"/>
      <c r="D267" s="2"/>
      <c r="E267" s="2"/>
    </row>
    <row r="268" spans="3:5" ht="13" x14ac:dyDescent="0.15">
      <c r="C268" s="2"/>
      <c r="D268" s="2"/>
      <c r="E268" s="2"/>
    </row>
    <row r="269" spans="3:5" ht="13" x14ac:dyDescent="0.15">
      <c r="C269" s="2"/>
      <c r="D269" s="2"/>
      <c r="E269" s="2"/>
    </row>
    <row r="270" spans="3:5" ht="13" x14ac:dyDescent="0.15">
      <c r="C270" s="2"/>
      <c r="D270" s="2"/>
      <c r="E270" s="2"/>
    </row>
    <row r="271" spans="3:5" ht="13" x14ac:dyDescent="0.15">
      <c r="C271" s="2"/>
      <c r="D271" s="2"/>
      <c r="E271" s="2"/>
    </row>
    <row r="272" spans="3:5" ht="13" x14ac:dyDescent="0.15">
      <c r="C272" s="2"/>
      <c r="D272" s="2"/>
      <c r="E272" s="2"/>
    </row>
    <row r="273" spans="3:5" ht="13" x14ac:dyDescent="0.15">
      <c r="C273" s="2"/>
      <c r="D273" s="2"/>
      <c r="E273" s="2"/>
    </row>
    <row r="274" spans="3:5" ht="13" x14ac:dyDescent="0.15">
      <c r="C274" s="2"/>
      <c r="D274" s="2"/>
      <c r="E274" s="2"/>
    </row>
    <row r="275" spans="3:5" ht="13" x14ac:dyDescent="0.15">
      <c r="C275" s="2"/>
      <c r="D275" s="2"/>
      <c r="E275" s="2"/>
    </row>
    <row r="276" spans="3:5" ht="13" x14ac:dyDescent="0.15">
      <c r="C276" s="2"/>
      <c r="D276" s="2"/>
      <c r="E276" s="2"/>
    </row>
    <row r="277" spans="3:5" ht="13" x14ac:dyDescent="0.15">
      <c r="C277" s="2"/>
      <c r="D277" s="2"/>
      <c r="E277" s="2"/>
    </row>
    <row r="278" spans="3:5" ht="13" x14ac:dyDescent="0.15">
      <c r="C278" s="2"/>
      <c r="D278" s="2"/>
      <c r="E278" s="2"/>
    </row>
    <row r="279" spans="3:5" ht="13" x14ac:dyDescent="0.15">
      <c r="C279" s="2"/>
      <c r="D279" s="2"/>
      <c r="E279" s="2"/>
    </row>
    <row r="280" spans="3:5" ht="13" x14ac:dyDescent="0.15">
      <c r="C280" s="2"/>
      <c r="D280" s="2"/>
      <c r="E280" s="2"/>
    </row>
    <row r="281" spans="3:5" ht="13" x14ac:dyDescent="0.15">
      <c r="C281" s="2"/>
      <c r="D281" s="2"/>
      <c r="E281" s="2"/>
    </row>
    <row r="282" spans="3:5" ht="13" x14ac:dyDescent="0.15">
      <c r="C282" s="2"/>
      <c r="D282" s="2"/>
      <c r="E282" s="2"/>
    </row>
    <row r="283" spans="3:5" ht="13" x14ac:dyDescent="0.15">
      <c r="C283" s="2"/>
      <c r="D283" s="2"/>
      <c r="E283" s="2"/>
    </row>
    <row r="284" spans="3:5" ht="13" x14ac:dyDescent="0.15">
      <c r="C284" s="2"/>
      <c r="D284" s="2"/>
      <c r="E284" s="2"/>
    </row>
    <row r="285" spans="3:5" ht="13" x14ac:dyDescent="0.15">
      <c r="C285" s="2"/>
      <c r="D285" s="2"/>
      <c r="E285" s="2"/>
    </row>
    <row r="286" spans="3:5" ht="13" x14ac:dyDescent="0.15">
      <c r="C286" s="2"/>
      <c r="D286" s="2"/>
      <c r="E286" s="2"/>
    </row>
    <row r="287" spans="3:5" ht="13" x14ac:dyDescent="0.15">
      <c r="C287" s="2"/>
      <c r="D287" s="2"/>
      <c r="E287" s="2"/>
    </row>
    <row r="288" spans="3:5" ht="13" x14ac:dyDescent="0.15">
      <c r="C288" s="2"/>
      <c r="D288" s="2"/>
      <c r="E288" s="2"/>
    </row>
    <row r="289" spans="3:5" ht="13" x14ac:dyDescent="0.15">
      <c r="C289" s="2"/>
      <c r="D289" s="2"/>
      <c r="E289" s="2"/>
    </row>
    <row r="290" spans="3:5" ht="13" x14ac:dyDescent="0.15">
      <c r="C290" s="2"/>
      <c r="D290" s="2"/>
      <c r="E290" s="2"/>
    </row>
    <row r="291" spans="3:5" ht="13" x14ac:dyDescent="0.15">
      <c r="C291" s="2"/>
      <c r="D291" s="2"/>
      <c r="E291" s="2"/>
    </row>
    <row r="292" spans="3:5" ht="13" x14ac:dyDescent="0.15">
      <c r="C292" s="2"/>
      <c r="D292" s="2"/>
      <c r="E292" s="2"/>
    </row>
    <row r="293" spans="3:5" ht="13" x14ac:dyDescent="0.15">
      <c r="C293" s="2"/>
      <c r="D293" s="2"/>
      <c r="E293" s="2"/>
    </row>
    <row r="294" spans="3:5" ht="13" x14ac:dyDescent="0.15">
      <c r="C294" s="2"/>
      <c r="D294" s="2"/>
      <c r="E294" s="2"/>
    </row>
    <row r="295" spans="3:5" ht="13" x14ac:dyDescent="0.15">
      <c r="C295" s="2"/>
      <c r="D295" s="2"/>
      <c r="E295" s="2"/>
    </row>
    <row r="296" spans="3:5" ht="13" x14ac:dyDescent="0.15">
      <c r="C296" s="2"/>
      <c r="D296" s="2"/>
      <c r="E296" s="2"/>
    </row>
    <row r="297" spans="3:5" ht="13" x14ac:dyDescent="0.15">
      <c r="C297" s="2"/>
      <c r="D297" s="2"/>
      <c r="E297" s="2"/>
    </row>
    <row r="298" spans="3:5" ht="13" x14ac:dyDescent="0.15">
      <c r="C298" s="2"/>
      <c r="D298" s="2"/>
      <c r="E298" s="2"/>
    </row>
    <row r="299" spans="3:5" ht="13" x14ac:dyDescent="0.15">
      <c r="C299" s="2"/>
      <c r="D299" s="2"/>
      <c r="E299" s="2"/>
    </row>
    <row r="300" spans="3:5" ht="13" x14ac:dyDescent="0.15">
      <c r="C300" s="2"/>
      <c r="D300" s="2"/>
      <c r="E300" s="2"/>
    </row>
    <row r="301" spans="3:5" ht="13" x14ac:dyDescent="0.15">
      <c r="C301" s="2"/>
      <c r="D301" s="2"/>
      <c r="E301" s="2"/>
    </row>
    <row r="302" spans="3:5" ht="13" x14ac:dyDescent="0.15">
      <c r="C302" s="2"/>
      <c r="D302" s="2"/>
      <c r="E302" s="2"/>
    </row>
    <row r="303" spans="3:5" ht="13" x14ac:dyDescent="0.15">
      <c r="C303" s="2"/>
      <c r="D303" s="2"/>
      <c r="E303" s="2"/>
    </row>
    <row r="304" spans="3:5" ht="13" x14ac:dyDescent="0.15">
      <c r="C304" s="2"/>
      <c r="D304" s="2"/>
      <c r="E304" s="2"/>
    </row>
    <row r="305" spans="3:5" ht="13" x14ac:dyDescent="0.15">
      <c r="C305" s="2"/>
      <c r="D305" s="2"/>
      <c r="E305" s="2"/>
    </row>
    <row r="306" spans="3:5" ht="13" x14ac:dyDescent="0.15">
      <c r="C306" s="2"/>
      <c r="D306" s="2"/>
      <c r="E306" s="2"/>
    </row>
    <row r="307" spans="3:5" ht="13" x14ac:dyDescent="0.15">
      <c r="C307" s="2"/>
      <c r="D307" s="2"/>
      <c r="E307" s="2"/>
    </row>
    <row r="308" spans="3:5" ht="13" x14ac:dyDescent="0.15">
      <c r="C308" s="2"/>
      <c r="D308" s="2"/>
      <c r="E308" s="2"/>
    </row>
    <row r="309" spans="3:5" ht="13" x14ac:dyDescent="0.15">
      <c r="C309" s="2"/>
      <c r="D309" s="2"/>
      <c r="E309" s="2"/>
    </row>
    <row r="310" spans="3:5" ht="13" x14ac:dyDescent="0.15">
      <c r="C310" s="2"/>
      <c r="D310" s="2"/>
      <c r="E310" s="2"/>
    </row>
    <row r="311" spans="3:5" ht="13" x14ac:dyDescent="0.15">
      <c r="C311" s="2"/>
      <c r="D311" s="2"/>
      <c r="E311" s="2"/>
    </row>
    <row r="312" spans="3:5" ht="13" x14ac:dyDescent="0.15">
      <c r="C312" s="2"/>
      <c r="D312" s="2"/>
      <c r="E312" s="2"/>
    </row>
    <row r="313" spans="3:5" ht="13" x14ac:dyDescent="0.15">
      <c r="C313" s="2"/>
      <c r="D313" s="2"/>
      <c r="E313" s="2"/>
    </row>
    <row r="314" spans="3:5" ht="13" x14ac:dyDescent="0.15">
      <c r="C314" s="2"/>
      <c r="D314" s="2"/>
      <c r="E314" s="2"/>
    </row>
    <row r="315" spans="3:5" ht="13" x14ac:dyDescent="0.15">
      <c r="C315" s="2"/>
      <c r="D315" s="2"/>
      <c r="E315" s="2"/>
    </row>
    <row r="316" spans="3:5" ht="13" x14ac:dyDescent="0.15">
      <c r="C316" s="2"/>
      <c r="D316" s="2"/>
      <c r="E316" s="2"/>
    </row>
    <row r="317" spans="3:5" ht="13" x14ac:dyDescent="0.15">
      <c r="C317" s="2"/>
      <c r="D317" s="2"/>
      <c r="E317" s="2"/>
    </row>
    <row r="318" spans="3:5" ht="13" x14ac:dyDescent="0.15">
      <c r="C318" s="2"/>
      <c r="D318" s="2"/>
      <c r="E318" s="2"/>
    </row>
    <row r="319" spans="3:5" ht="13" x14ac:dyDescent="0.15">
      <c r="C319" s="2"/>
      <c r="D319" s="2"/>
      <c r="E319" s="2"/>
    </row>
    <row r="320" spans="3:5" ht="13" x14ac:dyDescent="0.15">
      <c r="C320" s="2"/>
      <c r="D320" s="2"/>
      <c r="E320" s="2"/>
    </row>
    <row r="321" spans="3:5" ht="13" x14ac:dyDescent="0.15">
      <c r="C321" s="2"/>
      <c r="D321" s="2"/>
      <c r="E321" s="2"/>
    </row>
    <row r="322" spans="3:5" ht="13" x14ac:dyDescent="0.15">
      <c r="C322" s="2"/>
      <c r="D322" s="2"/>
      <c r="E322" s="2"/>
    </row>
    <row r="323" spans="3:5" ht="13" x14ac:dyDescent="0.15">
      <c r="C323" s="2"/>
      <c r="D323" s="2"/>
      <c r="E323" s="2"/>
    </row>
    <row r="324" spans="3:5" ht="13" x14ac:dyDescent="0.15">
      <c r="C324" s="2"/>
      <c r="D324" s="2"/>
      <c r="E324" s="2"/>
    </row>
    <row r="325" spans="3:5" ht="13" x14ac:dyDescent="0.15">
      <c r="C325" s="2"/>
      <c r="D325" s="2"/>
      <c r="E325" s="2"/>
    </row>
    <row r="326" spans="3:5" ht="13" x14ac:dyDescent="0.15">
      <c r="C326" s="2"/>
      <c r="D326" s="2"/>
      <c r="E326" s="2"/>
    </row>
    <row r="327" spans="3:5" ht="13" x14ac:dyDescent="0.15">
      <c r="C327" s="2"/>
      <c r="D327" s="2"/>
      <c r="E327" s="2"/>
    </row>
    <row r="328" spans="3:5" ht="13" x14ac:dyDescent="0.15">
      <c r="C328" s="2"/>
      <c r="D328" s="2"/>
      <c r="E328" s="2"/>
    </row>
    <row r="329" spans="3:5" ht="13" x14ac:dyDescent="0.15">
      <c r="C329" s="2"/>
      <c r="D329" s="2"/>
      <c r="E329" s="2"/>
    </row>
    <row r="330" spans="3:5" ht="13" x14ac:dyDescent="0.15">
      <c r="C330" s="2"/>
      <c r="D330" s="2"/>
      <c r="E330" s="2"/>
    </row>
    <row r="331" spans="3:5" ht="13" x14ac:dyDescent="0.15">
      <c r="C331" s="2"/>
      <c r="D331" s="2"/>
      <c r="E331" s="2"/>
    </row>
    <row r="332" spans="3:5" ht="13" x14ac:dyDescent="0.15">
      <c r="C332" s="2"/>
      <c r="D332" s="2"/>
      <c r="E332" s="2"/>
    </row>
    <row r="333" spans="3:5" ht="13" x14ac:dyDescent="0.15">
      <c r="C333" s="2"/>
      <c r="D333" s="2"/>
      <c r="E333" s="2"/>
    </row>
    <row r="334" spans="3:5" ht="13" x14ac:dyDescent="0.15">
      <c r="C334" s="2"/>
      <c r="D334" s="2"/>
      <c r="E334" s="2"/>
    </row>
    <row r="335" spans="3:5" ht="13" x14ac:dyDescent="0.15">
      <c r="C335" s="2"/>
      <c r="D335" s="2"/>
      <c r="E335" s="2"/>
    </row>
    <row r="336" spans="3:5" ht="13" x14ac:dyDescent="0.15">
      <c r="C336" s="2"/>
      <c r="D336" s="2"/>
      <c r="E336" s="2"/>
    </row>
    <row r="337" spans="3:5" ht="13" x14ac:dyDescent="0.15">
      <c r="C337" s="2"/>
      <c r="D337" s="2"/>
      <c r="E337" s="2"/>
    </row>
    <row r="338" spans="3:5" ht="13" x14ac:dyDescent="0.15">
      <c r="C338" s="2"/>
      <c r="D338" s="2"/>
      <c r="E338" s="2"/>
    </row>
    <row r="339" spans="3:5" ht="13" x14ac:dyDescent="0.15">
      <c r="C339" s="2"/>
      <c r="D339" s="2"/>
      <c r="E339" s="2"/>
    </row>
    <row r="340" spans="3:5" ht="13" x14ac:dyDescent="0.15">
      <c r="C340" s="2"/>
      <c r="D340" s="2"/>
      <c r="E340" s="2"/>
    </row>
    <row r="341" spans="3:5" ht="13" x14ac:dyDescent="0.15">
      <c r="C341" s="2"/>
      <c r="D341" s="2"/>
      <c r="E341" s="2"/>
    </row>
    <row r="342" spans="3:5" ht="13" x14ac:dyDescent="0.15">
      <c r="C342" s="2"/>
      <c r="D342" s="2"/>
      <c r="E342" s="2"/>
    </row>
    <row r="343" spans="3:5" ht="13" x14ac:dyDescent="0.15">
      <c r="C343" s="2"/>
      <c r="D343" s="2"/>
      <c r="E343" s="2"/>
    </row>
    <row r="344" spans="3:5" ht="13" x14ac:dyDescent="0.15">
      <c r="C344" s="2"/>
      <c r="D344" s="2"/>
      <c r="E344" s="2"/>
    </row>
    <row r="345" spans="3:5" ht="13" x14ac:dyDescent="0.15">
      <c r="C345" s="2"/>
      <c r="D345" s="2"/>
      <c r="E345" s="2"/>
    </row>
    <row r="346" spans="3:5" ht="13" x14ac:dyDescent="0.15">
      <c r="C346" s="2"/>
      <c r="D346" s="2"/>
      <c r="E346" s="2"/>
    </row>
    <row r="347" spans="3:5" ht="13" x14ac:dyDescent="0.15">
      <c r="C347" s="2"/>
      <c r="D347" s="2"/>
      <c r="E347" s="2"/>
    </row>
    <row r="348" spans="3:5" ht="13" x14ac:dyDescent="0.15">
      <c r="C348" s="2"/>
      <c r="D348" s="2"/>
      <c r="E348" s="2"/>
    </row>
    <row r="349" spans="3:5" ht="13" x14ac:dyDescent="0.15">
      <c r="C349" s="2"/>
      <c r="D349" s="2"/>
      <c r="E349" s="2"/>
    </row>
    <row r="350" spans="3:5" ht="13" x14ac:dyDescent="0.15">
      <c r="C350" s="2"/>
      <c r="D350" s="2"/>
      <c r="E350" s="2"/>
    </row>
    <row r="351" spans="3:5" ht="13" x14ac:dyDescent="0.15">
      <c r="C351" s="2"/>
      <c r="D351" s="2"/>
      <c r="E351" s="2"/>
    </row>
    <row r="352" spans="3:5" ht="13" x14ac:dyDescent="0.15">
      <c r="C352" s="2"/>
      <c r="D352" s="2"/>
      <c r="E352" s="2"/>
    </row>
    <row r="353" spans="3:5" ht="13" x14ac:dyDescent="0.15">
      <c r="C353" s="2"/>
      <c r="D353" s="2"/>
      <c r="E353" s="2"/>
    </row>
    <row r="354" spans="3:5" ht="13" x14ac:dyDescent="0.15">
      <c r="C354" s="2"/>
      <c r="D354" s="2"/>
      <c r="E354" s="2"/>
    </row>
    <row r="355" spans="3:5" ht="13" x14ac:dyDescent="0.15">
      <c r="C355" s="2"/>
      <c r="D355" s="2"/>
      <c r="E355" s="2"/>
    </row>
    <row r="356" spans="3:5" ht="13" x14ac:dyDescent="0.15">
      <c r="C356" s="2"/>
      <c r="D356" s="2"/>
      <c r="E356" s="2"/>
    </row>
    <row r="357" spans="3:5" ht="13" x14ac:dyDescent="0.15">
      <c r="C357" s="2"/>
      <c r="D357" s="2"/>
      <c r="E357" s="2"/>
    </row>
    <row r="358" spans="3:5" ht="13" x14ac:dyDescent="0.15">
      <c r="C358" s="2"/>
      <c r="D358" s="2"/>
      <c r="E358" s="2"/>
    </row>
    <row r="359" spans="3:5" ht="13" x14ac:dyDescent="0.15">
      <c r="C359" s="2"/>
      <c r="D359" s="2"/>
      <c r="E359" s="2"/>
    </row>
    <row r="360" spans="3:5" ht="13" x14ac:dyDescent="0.15">
      <c r="C360" s="2"/>
      <c r="D360" s="2"/>
      <c r="E360" s="2"/>
    </row>
    <row r="361" spans="3:5" ht="13" x14ac:dyDescent="0.15">
      <c r="C361" s="2"/>
      <c r="D361" s="2"/>
      <c r="E361" s="2"/>
    </row>
    <row r="362" spans="3:5" ht="13" x14ac:dyDescent="0.15">
      <c r="C362" s="2"/>
      <c r="D362" s="2"/>
      <c r="E362" s="2"/>
    </row>
    <row r="363" spans="3:5" ht="13" x14ac:dyDescent="0.15">
      <c r="C363" s="2"/>
      <c r="D363" s="2"/>
      <c r="E363" s="2"/>
    </row>
    <row r="364" spans="3:5" ht="13" x14ac:dyDescent="0.15">
      <c r="C364" s="2"/>
      <c r="D364" s="2"/>
      <c r="E364" s="2"/>
    </row>
    <row r="365" spans="3:5" ht="13" x14ac:dyDescent="0.15">
      <c r="C365" s="2"/>
      <c r="D365" s="2"/>
      <c r="E365" s="2"/>
    </row>
    <row r="366" spans="3:5" ht="13" x14ac:dyDescent="0.15">
      <c r="C366" s="2"/>
      <c r="D366" s="2"/>
      <c r="E366" s="2"/>
    </row>
    <row r="367" spans="3:5" ht="13" x14ac:dyDescent="0.15">
      <c r="C367" s="2"/>
      <c r="D367" s="2"/>
      <c r="E367" s="2"/>
    </row>
    <row r="368" spans="3:5" ht="13" x14ac:dyDescent="0.15">
      <c r="C368" s="2"/>
      <c r="D368" s="2"/>
      <c r="E368" s="2"/>
    </row>
    <row r="369" spans="3:5" ht="13" x14ac:dyDescent="0.15">
      <c r="C369" s="2"/>
      <c r="D369" s="2"/>
      <c r="E369" s="2"/>
    </row>
    <row r="370" spans="3:5" ht="13" x14ac:dyDescent="0.15">
      <c r="C370" s="2"/>
      <c r="D370" s="2"/>
      <c r="E370" s="2"/>
    </row>
    <row r="371" spans="3:5" ht="13" x14ac:dyDescent="0.15">
      <c r="C371" s="2"/>
      <c r="D371" s="2"/>
      <c r="E371" s="2"/>
    </row>
    <row r="372" spans="3:5" ht="13" x14ac:dyDescent="0.15">
      <c r="C372" s="2"/>
      <c r="D372" s="2"/>
      <c r="E372" s="2"/>
    </row>
    <row r="373" spans="3:5" ht="13" x14ac:dyDescent="0.15">
      <c r="C373" s="2"/>
      <c r="D373" s="2"/>
      <c r="E373" s="2"/>
    </row>
    <row r="374" spans="3:5" ht="13" x14ac:dyDescent="0.15">
      <c r="C374" s="2"/>
      <c r="D374" s="2"/>
      <c r="E374" s="2"/>
    </row>
    <row r="375" spans="3:5" ht="13" x14ac:dyDescent="0.15">
      <c r="C375" s="2"/>
      <c r="D375" s="2"/>
      <c r="E375" s="2"/>
    </row>
    <row r="376" spans="3:5" ht="13" x14ac:dyDescent="0.15">
      <c r="C376" s="2"/>
      <c r="D376" s="2"/>
      <c r="E376" s="2"/>
    </row>
    <row r="377" spans="3:5" ht="13" x14ac:dyDescent="0.15">
      <c r="C377" s="2"/>
      <c r="D377" s="2"/>
      <c r="E377" s="2"/>
    </row>
    <row r="378" spans="3:5" ht="13" x14ac:dyDescent="0.15">
      <c r="C378" s="2"/>
      <c r="D378" s="2"/>
      <c r="E378" s="2"/>
    </row>
    <row r="379" spans="3:5" ht="13" x14ac:dyDescent="0.15">
      <c r="C379" s="2"/>
      <c r="D379" s="2"/>
      <c r="E379" s="2"/>
    </row>
    <row r="380" spans="3:5" ht="13" x14ac:dyDescent="0.15">
      <c r="C380" s="2"/>
      <c r="D380" s="2"/>
      <c r="E380" s="2"/>
    </row>
    <row r="381" spans="3:5" ht="13" x14ac:dyDescent="0.15">
      <c r="C381" s="2"/>
      <c r="D381" s="2"/>
      <c r="E381" s="2"/>
    </row>
    <row r="382" spans="3:5" ht="13" x14ac:dyDescent="0.15">
      <c r="C382" s="2"/>
      <c r="D382" s="2"/>
      <c r="E382" s="2"/>
    </row>
    <row r="383" spans="3:5" ht="13" x14ac:dyDescent="0.15">
      <c r="C383" s="2"/>
      <c r="D383" s="2"/>
      <c r="E383" s="2"/>
    </row>
    <row r="384" spans="3:5" ht="13" x14ac:dyDescent="0.15">
      <c r="C384" s="2"/>
      <c r="D384" s="2"/>
      <c r="E384" s="2"/>
    </row>
    <row r="385" spans="3:5" ht="13" x14ac:dyDescent="0.15">
      <c r="C385" s="2"/>
      <c r="D385" s="2"/>
      <c r="E385" s="2"/>
    </row>
    <row r="386" spans="3:5" ht="13" x14ac:dyDescent="0.15">
      <c r="C386" s="2"/>
      <c r="D386" s="2"/>
      <c r="E386" s="2"/>
    </row>
    <row r="387" spans="3:5" ht="13" x14ac:dyDescent="0.15">
      <c r="C387" s="2"/>
      <c r="D387" s="2"/>
      <c r="E387" s="2"/>
    </row>
    <row r="388" spans="3:5" ht="13" x14ac:dyDescent="0.15">
      <c r="C388" s="2"/>
      <c r="D388" s="2"/>
      <c r="E388" s="2"/>
    </row>
    <row r="389" spans="3:5" ht="13" x14ac:dyDescent="0.15">
      <c r="C389" s="2"/>
      <c r="D389" s="2"/>
      <c r="E389" s="2"/>
    </row>
    <row r="390" spans="3:5" ht="13" x14ac:dyDescent="0.15">
      <c r="C390" s="2"/>
      <c r="D390" s="2"/>
      <c r="E390" s="2"/>
    </row>
    <row r="391" spans="3:5" ht="13" x14ac:dyDescent="0.15">
      <c r="C391" s="2"/>
      <c r="D391" s="2"/>
      <c r="E391" s="2"/>
    </row>
    <row r="392" spans="3:5" ht="13" x14ac:dyDescent="0.15">
      <c r="C392" s="2"/>
      <c r="D392" s="2"/>
      <c r="E392" s="2"/>
    </row>
    <row r="393" spans="3:5" ht="13" x14ac:dyDescent="0.15">
      <c r="C393" s="2"/>
      <c r="D393" s="2"/>
      <c r="E393" s="2"/>
    </row>
    <row r="394" spans="3:5" ht="13" x14ac:dyDescent="0.15">
      <c r="C394" s="2"/>
      <c r="D394" s="2"/>
      <c r="E394" s="2"/>
    </row>
    <row r="395" spans="3:5" ht="13" x14ac:dyDescent="0.15">
      <c r="C395" s="2"/>
      <c r="D395" s="2"/>
      <c r="E395" s="2"/>
    </row>
    <row r="396" spans="3:5" ht="13" x14ac:dyDescent="0.15">
      <c r="C396" s="2"/>
      <c r="D396" s="2"/>
      <c r="E396" s="2"/>
    </row>
    <row r="397" spans="3:5" ht="13" x14ac:dyDescent="0.15">
      <c r="C397" s="2"/>
      <c r="D397" s="2"/>
      <c r="E397" s="2"/>
    </row>
    <row r="398" spans="3:5" ht="13" x14ac:dyDescent="0.15">
      <c r="C398" s="2"/>
      <c r="D398" s="2"/>
      <c r="E398" s="2"/>
    </row>
    <row r="399" spans="3:5" ht="13" x14ac:dyDescent="0.15">
      <c r="C399" s="2"/>
      <c r="D399" s="2"/>
      <c r="E399" s="2"/>
    </row>
    <row r="400" spans="3:5" ht="13" x14ac:dyDescent="0.15">
      <c r="C400" s="2"/>
      <c r="D400" s="2"/>
      <c r="E400" s="2"/>
    </row>
    <row r="401" spans="3:5" ht="13" x14ac:dyDescent="0.15">
      <c r="C401" s="2"/>
      <c r="D401" s="2"/>
      <c r="E401" s="2"/>
    </row>
    <row r="402" spans="3:5" ht="13" x14ac:dyDescent="0.15">
      <c r="C402" s="2"/>
      <c r="D402" s="2"/>
      <c r="E402" s="2"/>
    </row>
    <row r="403" spans="3:5" ht="13" x14ac:dyDescent="0.15">
      <c r="C403" s="2"/>
      <c r="D403" s="2"/>
      <c r="E403" s="2"/>
    </row>
    <row r="404" spans="3:5" ht="13" x14ac:dyDescent="0.15">
      <c r="C404" s="2"/>
      <c r="D404" s="2"/>
      <c r="E404" s="2"/>
    </row>
    <row r="405" spans="3:5" ht="13" x14ac:dyDescent="0.15">
      <c r="C405" s="2"/>
      <c r="D405" s="2"/>
      <c r="E405" s="2"/>
    </row>
    <row r="406" spans="3:5" ht="13" x14ac:dyDescent="0.15">
      <c r="C406" s="2"/>
      <c r="D406" s="2"/>
      <c r="E406" s="2"/>
    </row>
    <row r="407" spans="3:5" ht="13" x14ac:dyDescent="0.15">
      <c r="C407" s="2"/>
      <c r="D407" s="2"/>
      <c r="E407" s="2"/>
    </row>
    <row r="408" spans="3:5" ht="13" x14ac:dyDescent="0.15">
      <c r="C408" s="2"/>
      <c r="D408" s="2"/>
      <c r="E408" s="2"/>
    </row>
    <row r="409" spans="3:5" ht="13" x14ac:dyDescent="0.15">
      <c r="C409" s="2"/>
      <c r="D409" s="2"/>
      <c r="E409" s="2"/>
    </row>
    <row r="410" spans="3:5" ht="13" x14ac:dyDescent="0.15">
      <c r="C410" s="2"/>
      <c r="D410" s="2"/>
      <c r="E410" s="2"/>
    </row>
    <row r="411" spans="3:5" ht="13" x14ac:dyDescent="0.15">
      <c r="C411" s="2"/>
      <c r="D411" s="2"/>
      <c r="E411" s="2"/>
    </row>
    <row r="412" spans="3:5" ht="13" x14ac:dyDescent="0.15">
      <c r="C412" s="2"/>
      <c r="D412" s="2"/>
      <c r="E412" s="2"/>
    </row>
    <row r="413" spans="3:5" ht="13" x14ac:dyDescent="0.15">
      <c r="C413" s="2"/>
      <c r="D413" s="2"/>
      <c r="E413" s="2"/>
    </row>
    <row r="414" spans="3:5" ht="13" x14ac:dyDescent="0.15">
      <c r="C414" s="2"/>
      <c r="D414" s="2"/>
      <c r="E414" s="2"/>
    </row>
    <row r="415" spans="3:5" ht="13" x14ac:dyDescent="0.15">
      <c r="C415" s="2"/>
      <c r="D415" s="2"/>
      <c r="E415" s="2"/>
    </row>
    <row r="416" spans="3:5" ht="13" x14ac:dyDescent="0.15">
      <c r="C416" s="2"/>
      <c r="D416" s="2"/>
      <c r="E416" s="2"/>
    </row>
    <row r="417" spans="3:5" ht="13" x14ac:dyDescent="0.15">
      <c r="C417" s="2"/>
      <c r="D417" s="2"/>
      <c r="E417" s="2"/>
    </row>
    <row r="418" spans="3:5" ht="13" x14ac:dyDescent="0.15">
      <c r="C418" s="2"/>
      <c r="D418" s="2"/>
      <c r="E418" s="2"/>
    </row>
    <row r="419" spans="3:5" ht="13" x14ac:dyDescent="0.15">
      <c r="C419" s="2"/>
      <c r="D419" s="2"/>
      <c r="E419" s="2"/>
    </row>
    <row r="420" spans="3:5" ht="13" x14ac:dyDescent="0.15">
      <c r="C420" s="2"/>
      <c r="D420" s="2"/>
      <c r="E420" s="2"/>
    </row>
    <row r="421" spans="3:5" ht="13" x14ac:dyDescent="0.15">
      <c r="C421" s="2"/>
      <c r="D421" s="2"/>
      <c r="E421" s="2"/>
    </row>
    <row r="422" spans="3:5" ht="13" x14ac:dyDescent="0.15">
      <c r="C422" s="2"/>
      <c r="D422" s="2"/>
      <c r="E422" s="2"/>
    </row>
    <row r="423" spans="3:5" ht="13" x14ac:dyDescent="0.15">
      <c r="C423" s="2"/>
      <c r="D423" s="2"/>
      <c r="E423" s="2"/>
    </row>
    <row r="424" spans="3:5" ht="13" x14ac:dyDescent="0.15">
      <c r="C424" s="2"/>
      <c r="D424" s="2"/>
      <c r="E424" s="2"/>
    </row>
    <row r="425" spans="3:5" ht="13" x14ac:dyDescent="0.15">
      <c r="C425" s="2"/>
      <c r="D425" s="2"/>
      <c r="E425" s="2"/>
    </row>
    <row r="426" spans="3:5" ht="13" x14ac:dyDescent="0.15">
      <c r="C426" s="2"/>
      <c r="D426" s="2"/>
      <c r="E426" s="2"/>
    </row>
    <row r="427" spans="3:5" ht="13" x14ac:dyDescent="0.15">
      <c r="C427" s="2"/>
      <c r="D427" s="2"/>
      <c r="E427" s="2"/>
    </row>
    <row r="428" spans="3:5" ht="13" x14ac:dyDescent="0.15">
      <c r="C428" s="2"/>
      <c r="D428" s="2"/>
      <c r="E428" s="2"/>
    </row>
    <row r="429" spans="3:5" ht="13" x14ac:dyDescent="0.15">
      <c r="C429" s="2"/>
      <c r="D429" s="2"/>
      <c r="E429" s="2"/>
    </row>
    <row r="430" spans="3:5" ht="13" x14ac:dyDescent="0.15">
      <c r="C430" s="2"/>
      <c r="D430" s="2"/>
      <c r="E430" s="2"/>
    </row>
    <row r="431" spans="3:5" ht="13" x14ac:dyDescent="0.15">
      <c r="C431" s="2"/>
      <c r="D431" s="2"/>
      <c r="E431" s="2"/>
    </row>
    <row r="432" spans="3:5" ht="13" x14ac:dyDescent="0.15">
      <c r="C432" s="2"/>
      <c r="D432" s="2"/>
      <c r="E432" s="2"/>
    </row>
    <row r="433" spans="3:5" ht="13" x14ac:dyDescent="0.15">
      <c r="C433" s="2"/>
      <c r="D433" s="2"/>
      <c r="E433" s="2"/>
    </row>
    <row r="434" spans="3:5" ht="13" x14ac:dyDescent="0.15">
      <c r="C434" s="2"/>
      <c r="D434" s="2"/>
      <c r="E434" s="2"/>
    </row>
    <row r="435" spans="3:5" ht="13" x14ac:dyDescent="0.15">
      <c r="C435" s="2"/>
      <c r="D435" s="2"/>
      <c r="E435" s="2"/>
    </row>
    <row r="436" spans="3:5" ht="13" x14ac:dyDescent="0.15">
      <c r="C436" s="2"/>
      <c r="D436" s="2"/>
      <c r="E436" s="2"/>
    </row>
    <row r="437" spans="3:5" ht="13" x14ac:dyDescent="0.15">
      <c r="C437" s="2"/>
      <c r="D437" s="2"/>
      <c r="E437" s="2"/>
    </row>
    <row r="438" spans="3:5" ht="13" x14ac:dyDescent="0.15">
      <c r="C438" s="2"/>
      <c r="D438" s="2"/>
      <c r="E438" s="2"/>
    </row>
    <row r="439" spans="3:5" ht="13" x14ac:dyDescent="0.15">
      <c r="C439" s="2"/>
      <c r="D439" s="2"/>
      <c r="E439" s="2"/>
    </row>
    <row r="440" spans="3:5" ht="13" x14ac:dyDescent="0.15">
      <c r="C440" s="2"/>
      <c r="D440" s="2"/>
      <c r="E440" s="2"/>
    </row>
    <row r="441" spans="3:5" ht="13" x14ac:dyDescent="0.15">
      <c r="C441" s="2"/>
      <c r="D441" s="2"/>
      <c r="E441" s="2"/>
    </row>
    <row r="442" spans="3:5" ht="13" x14ac:dyDescent="0.15">
      <c r="C442" s="2"/>
      <c r="D442" s="2"/>
      <c r="E442" s="2"/>
    </row>
    <row r="443" spans="3:5" ht="13" x14ac:dyDescent="0.15">
      <c r="C443" s="2"/>
      <c r="D443" s="2"/>
      <c r="E443" s="2"/>
    </row>
    <row r="444" spans="3:5" ht="13" x14ac:dyDescent="0.15">
      <c r="C444" s="2"/>
      <c r="D444" s="2"/>
      <c r="E444" s="2"/>
    </row>
    <row r="445" spans="3:5" ht="13" x14ac:dyDescent="0.15">
      <c r="C445" s="2"/>
      <c r="D445" s="2"/>
      <c r="E445" s="2"/>
    </row>
    <row r="446" spans="3:5" ht="13" x14ac:dyDescent="0.15">
      <c r="C446" s="2"/>
      <c r="D446" s="2"/>
      <c r="E446" s="2"/>
    </row>
    <row r="447" spans="3:5" ht="13" x14ac:dyDescent="0.15">
      <c r="C447" s="2"/>
      <c r="D447" s="2"/>
      <c r="E447" s="2"/>
    </row>
    <row r="448" spans="3:5" ht="13" x14ac:dyDescent="0.15">
      <c r="C448" s="2"/>
      <c r="D448" s="2"/>
      <c r="E448" s="2"/>
    </row>
    <row r="449" spans="3:5" ht="13" x14ac:dyDescent="0.15">
      <c r="C449" s="2"/>
      <c r="D449" s="2"/>
      <c r="E449" s="2"/>
    </row>
    <row r="450" spans="3:5" ht="13" x14ac:dyDescent="0.15">
      <c r="C450" s="2"/>
      <c r="D450" s="2"/>
      <c r="E450" s="2"/>
    </row>
    <row r="451" spans="3:5" ht="13" x14ac:dyDescent="0.15">
      <c r="C451" s="2"/>
      <c r="D451" s="2"/>
      <c r="E451" s="2"/>
    </row>
    <row r="452" spans="3:5" ht="13" x14ac:dyDescent="0.15">
      <c r="C452" s="2"/>
      <c r="D452" s="2"/>
      <c r="E452" s="2"/>
    </row>
    <row r="453" spans="3:5" ht="13" x14ac:dyDescent="0.15">
      <c r="C453" s="2"/>
      <c r="D453" s="2"/>
      <c r="E453" s="2"/>
    </row>
    <row r="454" spans="3:5" ht="13" x14ac:dyDescent="0.15">
      <c r="C454" s="2"/>
      <c r="D454" s="2"/>
      <c r="E454" s="2"/>
    </row>
    <row r="455" spans="3:5" ht="13" x14ac:dyDescent="0.15">
      <c r="C455" s="2"/>
      <c r="D455" s="2"/>
      <c r="E455" s="2"/>
    </row>
    <row r="456" spans="3:5" ht="13" x14ac:dyDescent="0.15">
      <c r="C456" s="2"/>
      <c r="D456" s="2"/>
      <c r="E456" s="2"/>
    </row>
    <row r="457" spans="3:5" ht="13" x14ac:dyDescent="0.15">
      <c r="C457" s="2"/>
      <c r="D457" s="2"/>
      <c r="E457" s="2"/>
    </row>
    <row r="458" spans="3:5" ht="13" x14ac:dyDescent="0.15">
      <c r="C458" s="2"/>
      <c r="D458" s="2"/>
      <c r="E458" s="2"/>
    </row>
    <row r="459" spans="3:5" ht="13" x14ac:dyDescent="0.15">
      <c r="C459" s="2"/>
      <c r="D459" s="2"/>
      <c r="E459" s="2"/>
    </row>
    <row r="460" spans="3:5" ht="13" x14ac:dyDescent="0.15">
      <c r="C460" s="2"/>
      <c r="D460" s="2"/>
      <c r="E460" s="2"/>
    </row>
    <row r="461" spans="3:5" ht="13" x14ac:dyDescent="0.15">
      <c r="C461" s="2"/>
      <c r="D461" s="2"/>
      <c r="E461" s="2"/>
    </row>
    <row r="462" spans="3:5" ht="13" x14ac:dyDescent="0.15">
      <c r="C462" s="2"/>
      <c r="D462" s="2"/>
      <c r="E462" s="2"/>
    </row>
    <row r="463" spans="3:5" ht="13" x14ac:dyDescent="0.15">
      <c r="C463" s="2"/>
      <c r="D463" s="2"/>
      <c r="E463" s="2"/>
    </row>
    <row r="464" spans="3:5" ht="13" x14ac:dyDescent="0.15">
      <c r="C464" s="2"/>
      <c r="D464" s="2"/>
      <c r="E464" s="2"/>
    </row>
    <row r="465" spans="3:5" ht="13" x14ac:dyDescent="0.15">
      <c r="C465" s="2"/>
      <c r="D465" s="2"/>
      <c r="E465" s="2"/>
    </row>
    <row r="466" spans="3:5" ht="13" x14ac:dyDescent="0.15">
      <c r="C466" s="2"/>
      <c r="D466" s="2"/>
      <c r="E466" s="2"/>
    </row>
    <row r="467" spans="3:5" ht="13" x14ac:dyDescent="0.15">
      <c r="C467" s="2"/>
      <c r="D467" s="2"/>
      <c r="E467" s="2"/>
    </row>
    <row r="468" spans="3:5" ht="13" x14ac:dyDescent="0.15">
      <c r="C468" s="2"/>
      <c r="D468" s="2"/>
      <c r="E468" s="2"/>
    </row>
    <row r="469" spans="3:5" ht="13" x14ac:dyDescent="0.15">
      <c r="C469" s="2"/>
      <c r="D469" s="2"/>
      <c r="E469" s="2"/>
    </row>
    <row r="470" spans="3:5" ht="13" x14ac:dyDescent="0.15">
      <c r="C470" s="2"/>
      <c r="D470" s="2"/>
      <c r="E470" s="2"/>
    </row>
    <row r="471" spans="3:5" ht="13" x14ac:dyDescent="0.15">
      <c r="C471" s="2"/>
      <c r="D471" s="2"/>
      <c r="E471" s="2"/>
    </row>
    <row r="472" spans="3:5" ht="13" x14ac:dyDescent="0.15">
      <c r="C472" s="2"/>
      <c r="D472" s="2"/>
      <c r="E472" s="2"/>
    </row>
    <row r="473" spans="3:5" ht="13" x14ac:dyDescent="0.15">
      <c r="C473" s="2"/>
      <c r="D473" s="2"/>
      <c r="E473" s="2"/>
    </row>
    <row r="474" spans="3:5" ht="13" x14ac:dyDescent="0.15">
      <c r="C474" s="2"/>
      <c r="D474" s="2"/>
      <c r="E474" s="2"/>
    </row>
    <row r="475" spans="3:5" ht="13" x14ac:dyDescent="0.15">
      <c r="C475" s="2"/>
      <c r="D475" s="2"/>
      <c r="E475" s="2"/>
    </row>
    <row r="476" spans="3:5" ht="13" x14ac:dyDescent="0.15">
      <c r="C476" s="2"/>
      <c r="D476" s="2"/>
      <c r="E476" s="2"/>
    </row>
    <row r="477" spans="3:5" ht="13" x14ac:dyDescent="0.15">
      <c r="C477" s="2"/>
      <c r="D477" s="2"/>
      <c r="E477" s="2"/>
    </row>
    <row r="478" spans="3:5" ht="13" x14ac:dyDescent="0.15">
      <c r="C478" s="2"/>
      <c r="D478" s="2"/>
      <c r="E478" s="2"/>
    </row>
    <row r="479" spans="3:5" ht="13" x14ac:dyDescent="0.15">
      <c r="C479" s="2"/>
      <c r="D479" s="2"/>
      <c r="E479" s="2"/>
    </row>
    <row r="480" spans="3:5" ht="13" x14ac:dyDescent="0.15">
      <c r="C480" s="2"/>
      <c r="D480" s="2"/>
      <c r="E480" s="2"/>
    </row>
    <row r="481" spans="3:5" ht="13" x14ac:dyDescent="0.15">
      <c r="C481" s="2"/>
      <c r="D481" s="2"/>
      <c r="E481" s="2"/>
    </row>
    <row r="482" spans="3:5" ht="13" x14ac:dyDescent="0.15">
      <c r="C482" s="2"/>
      <c r="D482" s="2"/>
      <c r="E482" s="2"/>
    </row>
    <row r="483" spans="3:5" ht="13" x14ac:dyDescent="0.15">
      <c r="C483" s="2"/>
      <c r="D483" s="2"/>
      <c r="E483" s="2"/>
    </row>
    <row r="484" spans="3:5" ht="13" x14ac:dyDescent="0.15">
      <c r="C484" s="2"/>
      <c r="D484" s="2"/>
      <c r="E484" s="2"/>
    </row>
    <row r="485" spans="3:5" ht="13" x14ac:dyDescent="0.15">
      <c r="C485" s="2"/>
      <c r="D485" s="2"/>
      <c r="E485" s="2"/>
    </row>
    <row r="486" spans="3:5" ht="13" x14ac:dyDescent="0.15">
      <c r="C486" s="2"/>
      <c r="D486" s="2"/>
      <c r="E486" s="2"/>
    </row>
    <row r="487" spans="3:5" ht="13" x14ac:dyDescent="0.15">
      <c r="C487" s="2"/>
      <c r="D487" s="2"/>
      <c r="E487" s="2"/>
    </row>
    <row r="488" spans="3:5" ht="13" x14ac:dyDescent="0.15">
      <c r="C488" s="2"/>
      <c r="D488" s="2"/>
      <c r="E488" s="2"/>
    </row>
    <row r="489" spans="3:5" ht="13" x14ac:dyDescent="0.15">
      <c r="C489" s="2"/>
      <c r="D489" s="2"/>
      <c r="E489" s="2"/>
    </row>
    <row r="490" spans="3:5" ht="13" x14ac:dyDescent="0.15">
      <c r="C490" s="2"/>
      <c r="D490" s="2"/>
      <c r="E490" s="2"/>
    </row>
    <row r="491" spans="3:5" ht="13" x14ac:dyDescent="0.15">
      <c r="C491" s="2"/>
      <c r="D491" s="2"/>
      <c r="E491" s="2"/>
    </row>
    <row r="492" spans="3:5" ht="13" x14ac:dyDescent="0.15">
      <c r="C492" s="2"/>
      <c r="D492" s="2"/>
      <c r="E492" s="2"/>
    </row>
    <row r="493" spans="3:5" ht="13" x14ac:dyDescent="0.15">
      <c r="C493" s="2"/>
      <c r="D493" s="2"/>
      <c r="E493" s="2"/>
    </row>
    <row r="494" spans="3:5" ht="13" x14ac:dyDescent="0.15">
      <c r="C494" s="2"/>
      <c r="D494" s="2"/>
      <c r="E494" s="2"/>
    </row>
    <row r="495" spans="3:5" ht="13" x14ac:dyDescent="0.15">
      <c r="C495" s="2"/>
      <c r="D495" s="2"/>
      <c r="E495" s="2"/>
    </row>
    <row r="496" spans="3:5" ht="13" x14ac:dyDescent="0.15">
      <c r="C496" s="2"/>
      <c r="D496" s="2"/>
      <c r="E496" s="2"/>
    </row>
    <row r="497" spans="3:5" ht="13" x14ac:dyDescent="0.15">
      <c r="C497" s="2"/>
      <c r="D497" s="2"/>
      <c r="E497" s="2"/>
    </row>
    <row r="498" spans="3:5" ht="13" x14ac:dyDescent="0.15">
      <c r="C498" s="2"/>
      <c r="D498" s="2"/>
      <c r="E498" s="2"/>
    </row>
    <row r="499" spans="3:5" ht="13" x14ac:dyDescent="0.15">
      <c r="C499" s="2"/>
      <c r="D499" s="2"/>
      <c r="E499" s="2"/>
    </row>
    <row r="500" spans="3:5" ht="13" x14ac:dyDescent="0.15">
      <c r="C500" s="2"/>
      <c r="D500" s="2"/>
      <c r="E500" s="2"/>
    </row>
    <row r="501" spans="3:5" ht="13" x14ac:dyDescent="0.15">
      <c r="C501" s="2"/>
      <c r="D501" s="2"/>
      <c r="E501" s="2"/>
    </row>
    <row r="502" spans="3:5" ht="13" x14ac:dyDescent="0.15">
      <c r="C502" s="2"/>
      <c r="D502" s="2"/>
      <c r="E502" s="2"/>
    </row>
    <row r="503" spans="3:5" ht="13" x14ac:dyDescent="0.15">
      <c r="C503" s="2"/>
      <c r="D503" s="2"/>
      <c r="E503" s="2"/>
    </row>
    <row r="504" spans="3:5" ht="13" x14ac:dyDescent="0.15">
      <c r="C504" s="2"/>
      <c r="D504" s="2"/>
      <c r="E504" s="2"/>
    </row>
    <row r="505" spans="3:5" ht="13" x14ac:dyDescent="0.15">
      <c r="C505" s="2"/>
      <c r="D505" s="2"/>
      <c r="E505" s="2"/>
    </row>
    <row r="506" spans="3:5" ht="13" x14ac:dyDescent="0.15">
      <c r="C506" s="2"/>
      <c r="D506" s="2"/>
      <c r="E506" s="2"/>
    </row>
    <row r="507" spans="3:5" ht="13" x14ac:dyDescent="0.15">
      <c r="C507" s="2"/>
      <c r="D507" s="2"/>
      <c r="E507" s="2"/>
    </row>
    <row r="508" spans="3:5" ht="13" x14ac:dyDescent="0.15">
      <c r="C508" s="2"/>
      <c r="D508" s="2"/>
      <c r="E508" s="2"/>
    </row>
    <row r="509" spans="3:5" ht="13" x14ac:dyDescent="0.15">
      <c r="C509" s="2"/>
      <c r="D509" s="2"/>
      <c r="E509" s="2"/>
    </row>
    <row r="510" spans="3:5" ht="13" x14ac:dyDescent="0.15">
      <c r="C510" s="2"/>
      <c r="D510" s="2"/>
      <c r="E510" s="2"/>
    </row>
    <row r="511" spans="3:5" ht="13" x14ac:dyDescent="0.15">
      <c r="C511" s="2"/>
      <c r="D511" s="2"/>
      <c r="E511" s="2"/>
    </row>
    <row r="512" spans="3:5" ht="13" x14ac:dyDescent="0.15">
      <c r="C512" s="2"/>
      <c r="D512" s="2"/>
      <c r="E512" s="2"/>
    </row>
    <row r="513" spans="3:5" ht="13" x14ac:dyDescent="0.15">
      <c r="C513" s="2"/>
      <c r="D513" s="2"/>
      <c r="E513" s="2"/>
    </row>
    <row r="514" spans="3:5" ht="13" x14ac:dyDescent="0.15">
      <c r="C514" s="2"/>
      <c r="D514" s="2"/>
      <c r="E514" s="2"/>
    </row>
    <row r="515" spans="3:5" ht="13" x14ac:dyDescent="0.15">
      <c r="C515" s="2"/>
      <c r="D515" s="2"/>
      <c r="E515" s="2"/>
    </row>
    <row r="516" spans="3:5" ht="13" x14ac:dyDescent="0.15">
      <c r="C516" s="2"/>
      <c r="D516" s="2"/>
      <c r="E516" s="2"/>
    </row>
    <row r="517" spans="3:5" ht="13" x14ac:dyDescent="0.15">
      <c r="C517" s="2"/>
      <c r="D517" s="2"/>
      <c r="E517" s="2"/>
    </row>
    <row r="518" spans="3:5" ht="13" x14ac:dyDescent="0.15">
      <c r="C518" s="2"/>
      <c r="D518" s="2"/>
      <c r="E518" s="2"/>
    </row>
    <row r="519" spans="3:5" ht="13" x14ac:dyDescent="0.15">
      <c r="C519" s="2"/>
      <c r="D519" s="2"/>
      <c r="E519" s="2"/>
    </row>
    <row r="520" spans="3:5" ht="13" x14ac:dyDescent="0.15">
      <c r="C520" s="2"/>
      <c r="D520" s="2"/>
      <c r="E520" s="2"/>
    </row>
    <row r="521" spans="3:5" ht="13" x14ac:dyDescent="0.15">
      <c r="C521" s="2"/>
      <c r="D521" s="2"/>
      <c r="E521" s="2"/>
    </row>
    <row r="522" spans="3:5" ht="13" x14ac:dyDescent="0.15">
      <c r="C522" s="2"/>
      <c r="D522" s="2"/>
      <c r="E522" s="2"/>
    </row>
    <row r="523" spans="3:5" ht="13" x14ac:dyDescent="0.15">
      <c r="C523" s="2"/>
      <c r="D523" s="2"/>
      <c r="E523" s="2"/>
    </row>
    <row r="524" spans="3:5" ht="13" x14ac:dyDescent="0.15">
      <c r="C524" s="2"/>
      <c r="D524" s="2"/>
      <c r="E524" s="2"/>
    </row>
    <row r="525" spans="3:5" ht="13" x14ac:dyDescent="0.15">
      <c r="C525" s="2"/>
      <c r="D525" s="2"/>
      <c r="E525" s="2"/>
    </row>
    <row r="526" spans="3:5" ht="13" x14ac:dyDescent="0.15">
      <c r="C526" s="2"/>
      <c r="D526" s="2"/>
      <c r="E526" s="2"/>
    </row>
    <row r="527" spans="3:5" ht="13" x14ac:dyDescent="0.15">
      <c r="C527" s="2"/>
      <c r="D527" s="2"/>
      <c r="E527" s="2"/>
    </row>
    <row r="528" spans="3:5" ht="13" x14ac:dyDescent="0.15">
      <c r="C528" s="2"/>
      <c r="D528" s="2"/>
      <c r="E528" s="2"/>
    </row>
    <row r="529" spans="3:5" ht="13" x14ac:dyDescent="0.15">
      <c r="C529" s="2"/>
      <c r="D529" s="2"/>
      <c r="E529" s="2"/>
    </row>
    <row r="530" spans="3:5" ht="13" x14ac:dyDescent="0.15">
      <c r="C530" s="2"/>
      <c r="D530" s="2"/>
      <c r="E530" s="2"/>
    </row>
    <row r="531" spans="3:5" ht="13" x14ac:dyDescent="0.15">
      <c r="C531" s="2"/>
      <c r="D531" s="2"/>
      <c r="E531" s="2"/>
    </row>
    <row r="532" spans="3:5" ht="13" x14ac:dyDescent="0.15">
      <c r="C532" s="2"/>
      <c r="D532" s="2"/>
      <c r="E532" s="2"/>
    </row>
    <row r="533" spans="3:5" ht="13" x14ac:dyDescent="0.15">
      <c r="C533" s="2"/>
      <c r="D533" s="2"/>
      <c r="E533" s="2"/>
    </row>
    <row r="534" spans="3:5" ht="13" x14ac:dyDescent="0.15">
      <c r="C534" s="2"/>
      <c r="D534" s="2"/>
      <c r="E534" s="2"/>
    </row>
    <row r="535" spans="3:5" ht="13" x14ac:dyDescent="0.15">
      <c r="C535" s="2"/>
      <c r="D535" s="2"/>
      <c r="E535" s="2"/>
    </row>
    <row r="536" spans="3:5" ht="13" x14ac:dyDescent="0.15">
      <c r="C536" s="2"/>
      <c r="D536" s="2"/>
      <c r="E536" s="2"/>
    </row>
    <row r="537" spans="3:5" ht="13" x14ac:dyDescent="0.15">
      <c r="C537" s="2"/>
      <c r="D537" s="2"/>
      <c r="E537" s="2"/>
    </row>
    <row r="538" spans="3:5" ht="13" x14ac:dyDescent="0.15">
      <c r="C538" s="2"/>
      <c r="D538" s="2"/>
      <c r="E538" s="2"/>
    </row>
    <row r="539" spans="3:5" ht="13" x14ac:dyDescent="0.15">
      <c r="C539" s="2"/>
      <c r="D539" s="2"/>
      <c r="E539" s="2"/>
    </row>
    <row r="540" spans="3:5" ht="13" x14ac:dyDescent="0.15">
      <c r="C540" s="2"/>
      <c r="D540" s="2"/>
      <c r="E540" s="2"/>
    </row>
    <row r="541" spans="3:5" ht="13" x14ac:dyDescent="0.15">
      <c r="C541" s="2"/>
      <c r="D541" s="2"/>
      <c r="E541" s="2"/>
    </row>
    <row r="542" spans="3:5" ht="13" x14ac:dyDescent="0.15">
      <c r="C542" s="2"/>
      <c r="D542" s="2"/>
      <c r="E542" s="2"/>
    </row>
    <row r="543" spans="3:5" ht="13" x14ac:dyDescent="0.15">
      <c r="C543" s="2"/>
      <c r="D543" s="2"/>
      <c r="E543" s="2"/>
    </row>
    <row r="544" spans="3:5" ht="13" x14ac:dyDescent="0.15">
      <c r="C544" s="2"/>
      <c r="D544" s="2"/>
      <c r="E544" s="2"/>
    </row>
    <row r="545" spans="3:5" ht="13" x14ac:dyDescent="0.15">
      <c r="C545" s="2"/>
      <c r="D545" s="2"/>
      <c r="E545" s="2"/>
    </row>
    <row r="546" spans="3:5" ht="13" x14ac:dyDescent="0.15">
      <c r="C546" s="2"/>
      <c r="D546" s="2"/>
      <c r="E546" s="2"/>
    </row>
    <row r="547" spans="3:5" ht="13" x14ac:dyDescent="0.15">
      <c r="C547" s="2"/>
      <c r="D547" s="2"/>
      <c r="E547" s="2"/>
    </row>
    <row r="548" spans="3:5" ht="13" x14ac:dyDescent="0.15">
      <c r="C548" s="2"/>
      <c r="D548" s="2"/>
      <c r="E548" s="2"/>
    </row>
    <row r="549" spans="3:5" ht="13" x14ac:dyDescent="0.15">
      <c r="C549" s="2"/>
      <c r="D549" s="2"/>
      <c r="E549" s="2"/>
    </row>
    <row r="550" spans="3:5" ht="13" x14ac:dyDescent="0.15">
      <c r="C550" s="2"/>
      <c r="D550" s="2"/>
      <c r="E550" s="2"/>
    </row>
    <row r="551" spans="3:5" ht="13" x14ac:dyDescent="0.15">
      <c r="C551" s="2"/>
      <c r="D551" s="2"/>
      <c r="E551" s="2"/>
    </row>
    <row r="552" spans="3:5" ht="13" x14ac:dyDescent="0.15">
      <c r="C552" s="2"/>
      <c r="D552" s="2"/>
      <c r="E552" s="2"/>
    </row>
    <row r="553" spans="3:5" ht="13" x14ac:dyDescent="0.15">
      <c r="C553" s="2"/>
      <c r="D553" s="2"/>
      <c r="E553" s="2"/>
    </row>
    <row r="554" spans="3:5" ht="13" x14ac:dyDescent="0.15">
      <c r="C554" s="2"/>
      <c r="D554" s="2"/>
      <c r="E554" s="2"/>
    </row>
    <row r="555" spans="3:5" ht="13" x14ac:dyDescent="0.15">
      <c r="C555" s="2"/>
      <c r="D555" s="2"/>
      <c r="E555" s="2"/>
    </row>
    <row r="556" spans="3:5" ht="13" x14ac:dyDescent="0.15">
      <c r="C556" s="2"/>
      <c r="D556" s="2"/>
      <c r="E556" s="2"/>
    </row>
    <row r="557" spans="3:5" ht="13" x14ac:dyDescent="0.15">
      <c r="C557" s="2"/>
      <c r="D557" s="2"/>
      <c r="E557" s="2"/>
    </row>
    <row r="558" spans="3:5" ht="13" x14ac:dyDescent="0.15">
      <c r="C558" s="2"/>
      <c r="D558" s="2"/>
      <c r="E558" s="2"/>
    </row>
    <row r="559" spans="3:5" ht="13" x14ac:dyDescent="0.15">
      <c r="C559" s="2"/>
      <c r="D559" s="2"/>
      <c r="E559" s="2"/>
    </row>
    <row r="560" spans="3:5" ht="13" x14ac:dyDescent="0.15">
      <c r="C560" s="2"/>
      <c r="D560" s="2"/>
      <c r="E560" s="2"/>
    </row>
    <row r="561" spans="3:5" ht="13" x14ac:dyDescent="0.15">
      <c r="C561" s="2"/>
      <c r="D561" s="2"/>
      <c r="E561" s="2"/>
    </row>
    <row r="562" spans="3:5" ht="13" x14ac:dyDescent="0.15">
      <c r="C562" s="2"/>
      <c r="D562" s="2"/>
      <c r="E562" s="2"/>
    </row>
    <row r="563" spans="3:5" ht="13" x14ac:dyDescent="0.15">
      <c r="C563" s="2"/>
      <c r="D563" s="2"/>
      <c r="E563" s="2"/>
    </row>
    <row r="564" spans="3:5" ht="13" x14ac:dyDescent="0.15">
      <c r="C564" s="2"/>
      <c r="D564" s="2"/>
      <c r="E564" s="2"/>
    </row>
    <row r="565" spans="3:5" ht="13" x14ac:dyDescent="0.15">
      <c r="C565" s="2"/>
      <c r="D565" s="2"/>
      <c r="E565" s="2"/>
    </row>
    <row r="566" spans="3:5" ht="13" x14ac:dyDescent="0.15">
      <c r="C566" s="2"/>
      <c r="D566" s="2"/>
      <c r="E566" s="2"/>
    </row>
    <row r="567" spans="3:5" ht="13" x14ac:dyDescent="0.15">
      <c r="C567" s="2"/>
      <c r="D567" s="2"/>
      <c r="E567" s="2"/>
    </row>
    <row r="568" spans="3:5" ht="13" x14ac:dyDescent="0.15">
      <c r="C568" s="2"/>
      <c r="D568" s="2"/>
      <c r="E568" s="2"/>
    </row>
    <row r="569" spans="3:5" ht="13" x14ac:dyDescent="0.15">
      <c r="C569" s="2"/>
      <c r="D569" s="2"/>
      <c r="E569" s="2"/>
    </row>
    <row r="570" spans="3:5" ht="13" x14ac:dyDescent="0.15">
      <c r="C570" s="2"/>
      <c r="D570" s="2"/>
      <c r="E570" s="2"/>
    </row>
    <row r="571" spans="3:5" ht="13" x14ac:dyDescent="0.15">
      <c r="C571" s="2"/>
      <c r="D571" s="2"/>
      <c r="E571" s="2"/>
    </row>
    <row r="572" spans="3:5" ht="13" x14ac:dyDescent="0.15">
      <c r="C572" s="2"/>
      <c r="D572" s="2"/>
      <c r="E572" s="2"/>
    </row>
    <row r="573" spans="3:5" ht="13" x14ac:dyDescent="0.15">
      <c r="C573" s="2"/>
      <c r="D573" s="2"/>
      <c r="E573" s="2"/>
    </row>
    <row r="574" spans="3:5" ht="13" x14ac:dyDescent="0.15">
      <c r="C574" s="2"/>
      <c r="D574" s="2"/>
      <c r="E574" s="2"/>
    </row>
    <row r="575" spans="3:5" ht="13" x14ac:dyDescent="0.15">
      <c r="C575" s="2"/>
      <c r="D575" s="2"/>
      <c r="E575" s="2"/>
    </row>
    <row r="576" spans="3:5" ht="13" x14ac:dyDescent="0.15">
      <c r="C576" s="2"/>
      <c r="D576" s="2"/>
      <c r="E576" s="2"/>
    </row>
    <row r="577" spans="3:5" ht="13" x14ac:dyDescent="0.15">
      <c r="C577" s="2"/>
      <c r="D577" s="2"/>
      <c r="E577" s="2"/>
    </row>
    <row r="578" spans="3:5" ht="13" x14ac:dyDescent="0.15">
      <c r="C578" s="2"/>
      <c r="D578" s="2"/>
      <c r="E578" s="2"/>
    </row>
    <row r="579" spans="3:5" ht="13" x14ac:dyDescent="0.15">
      <c r="C579" s="2"/>
      <c r="D579" s="2"/>
      <c r="E579" s="2"/>
    </row>
    <row r="580" spans="3:5" ht="13" x14ac:dyDescent="0.15">
      <c r="C580" s="2"/>
      <c r="D580" s="2"/>
      <c r="E580" s="2"/>
    </row>
    <row r="581" spans="3:5" ht="13" x14ac:dyDescent="0.15">
      <c r="C581" s="2"/>
      <c r="D581" s="2"/>
      <c r="E581" s="2"/>
    </row>
    <row r="582" spans="3:5" ht="13" x14ac:dyDescent="0.15">
      <c r="C582" s="2"/>
      <c r="D582" s="2"/>
      <c r="E582" s="2"/>
    </row>
    <row r="583" spans="3:5" ht="13" x14ac:dyDescent="0.15">
      <c r="C583" s="2"/>
      <c r="D583" s="2"/>
      <c r="E583" s="2"/>
    </row>
    <row r="584" spans="3:5" ht="13" x14ac:dyDescent="0.15">
      <c r="C584" s="2"/>
      <c r="D584" s="2"/>
      <c r="E584" s="2"/>
    </row>
    <row r="585" spans="3:5" ht="13" x14ac:dyDescent="0.15">
      <c r="C585" s="2"/>
      <c r="D585" s="2"/>
      <c r="E585" s="2"/>
    </row>
    <row r="586" spans="3:5" ht="13" x14ac:dyDescent="0.15">
      <c r="C586" s="2"/>
      <c r="D586" s="2"/>
      <c r="E586" s="2"/>
    </row>
    <row r="587" spans="3:5" ht="13" x14ac:dyDescent="0.15">
      <c r="C587" s="2"/>
      <c r="D587" s="2"/>
      <c r="E587" s="2"/>
    </row>
    <row r="588" spans="3:5" ht="13" x14ac:dyDescent="0.15">
      <c r="C588" s="2"/>
      <c r="D588" s="2"/>
      <c r="E588" s="2"/>
    </row>
    <row r="589" spans="3:5" ht="13" x14ac:dyDescent="0.15">
      <c r="C589" s="2"/>
      <c r="D589" s="2"/>
      <c r="E589" s="2"/>
    </row>
    <row r="590" spans="3:5" ht="13" x14ac:dyDescent="0.15">
      <c r="C590" s="2"/>
      <c r="D590" s="2"/>
      <c r="E590" s="2"/>
    </row>
    <row r="591" spans="3:5" ht="13" x14ac:dyDescent="0.15">
      <c r="C591" s="2"/>
      <c r="D591" s="2"/>
      <c r="E591" s="2"/>
    </row>
    <row r="592" spans="3:5" ht="13" x14ac:dyDescent="0.15">
      <c r="C592" s="2"/>
      <c r="D592" s="2"/>
      <c r="E592" s="2"/>
    </row>
    <row r="593" spans="3:5" ht="13" x14ac:dyDescent="0.15">
      <c r="C593" s="2"/>
      <c r="D593" s="2"/>
      <c r="E593" s="2"/>
    </row>
    <row r="594" spans="3:5" ht="13" x14ac:dyDescent="0.15">
      <c r="C594" s="2"/>
      <c r="D594" s="2"/>
      <c r="E594" s="2"/>
    </row>
    <row r="595" spans="3:5" ht="13" x14ac:dyDescent="0.15">
      <c r="C595" s="2"/>
      <c r="D595" s="2"/>
      <c r="E595" s="2"/>
    </row>
    <row r="596" spans="3:5" ht="13" x14ac:dyDescent="0.15">
      <c r="C596" s="2"/>
      <c r="D596" s="2"/>
      <c r="E596" s="2"/>
    </row>
    <row r="597" spans="3:5" ht="13" x14ac:dyDescent="0.15">
      <c r="C597" s="2"/>
      <c r="D597" s="2"/>
      <c r="E597" s="2"/>
    </row>
    <row r="598" spans="3:5" ht="13" x14ac:dyDescent="0.15">
      <c r="C598" s="2"/>
      <c r="D598" s="2"/>
      <c r="E598" s="2"/>
    </row>
    <row r="599" spans="3:5" ht="13" x14ac:dyDescent="0.15">
      <c r="C599" s="2"/>
      <c r="D599" s="2"/>
      <c r="E599" s="2"/>
    </row>
    <row r="600" spans="3:5" ht="13" x14ac:dyDescent="0.15">
      <c r="C600" s="2"/>
      <c r="D600" s="2"/>
      <c r="E600" s="2"/>
    </row>
    <row r="601" spans="3:5" ht="13" x14ac:dyDescent="0.15">
      <c r="C601" s="2"/>
      <c r="D601" s="2"/>
      <c r="E601" s="2"/>
    </row>
    <row r="602" spans="3:5" ht="13" x14ac:dyDescent="0.15">
      <c r="C602" s="2"/>
      <c r="D602" s="2"/>
      <c r="E602" s="2"/>
    </row>
    <row r="603" spans="3:5" ht="13" x14ac:dyDescent="0.15">
      <c r="C603" s="2"/>
      <c r="D603" s="2"/>
      <c r="E603" s="2"/>
    </row>
    <row r="604" spans="3:5" ht="13" x14ac:dyDescent="0.15">
      <c r="C604" s="2"/>
      <c r="D604" s="2"/>
      <c r="E604" s="2"/>
    </row>
    <row r="605" spans="3:5" ht="13" x14ac:dyDescent="0.15">
      <c r="C605" s="2"/>
      <c r="D605" s="2"/>
      <c r="E605" s="2"/>
    </row>
    <row r="606" spans="3:5" ht="13" x14ac:dyDescent="0.15">
      <c r="C606" s="2"/>
      <c r="D606" s="2"/>
      <c r="E606" s="2"/>
    </row>
    <row r="607" spans="3:5" ht="13" x14ac:dyDescent="0.15">
      <c r="C607" s="2"/>
      <c r="D607" s="2"/>
      <c r="E607" s="2"/>
    </row>
    <row r="608" spans="3:5" ht="13" x14ac:dyDescent="0.15">
      <c r="C608" s="2"/>
      <c r="D608" s="2"/>
      <c r="E608" s="2"/>
    </row>
    <row r="609" spans="3:5" ht="13" x14ac:dyDescent="0.15">
      <c r="C609" s="2"/>
      <c r="D609" s="2"/>
      <c r="E609" s="2"/>
    </row>
    <row r="610" spans="3:5" ht="13" x14ac:dyDescent="0.15">
      <c r="C610" s="2"/>
      <c r="D610" s="2"/>
      <c r="E610" s="2"/>
    </row>
    <row r="611" spans="3:5" ht="13" x14ac:dyDescent="0.15">
      <c r="C611" s="2"/>
      <c r="D611" s="2"/>
      <c r="E611" s="2"/>
    </row>
    <row r="612" spans="3:5" ht="13" x14ac:dyDescent="0.15">
      <c r="C612" s="2"/>
      <c r="D612" s="2"/>
      <c r="E612" s="2"/>
    </row>
    <row r="613" spans="3:5" ht="13" x14ac:dyDescent="0.15">
      <c r="C613" s="2"/>
      <c r="D613" s="2"/>
      <c r="E613" s="2"/>
    </row>
    <row r="614" spans="3:5" ht="13" x14ac:dyDescent="0.15">
      <c r="C614" s="2"/>
      <c r="D614" s="2"/>
      <c r="E614" s="2"/>
    </row>
    <row r="615" spans="3:5" ht="13" x14ac:dyDescent="0.15">
      <c r="C615" s="2"/>
      <c r="D615" s="2"/>
      <c r="E615" s="2"/>
    </row>
    <row r="616" spans="3:5" ht="13" x14ac:dyDescent="0.15">
      <c r="C616" s="2"/>
      <c r="D616" s="2"/>
      <c r="E616" s="2"/>
    </row>
    <row r="617" spans="3:5" ht="13" x14ac:dyDescent="0.15">
      <c r="C617" s="2"/>
      <c r="D617" s="2"/>
      <c r="E617" s="2"/>
    </row>
    <row r="618" spans="3:5" ht="13" x14ac:dyDescent="0.15">
      <c r="C618" s="2"/>
      <c r="D618" s="2"/>
      <c r="E618" s="2"/>
    </row>
    <row r="619" spans="3:5" ht="13" x14ac:dyDescent="0.15">
      <c r="C619" s="2"/>
      <c r="D619" s="2"/>
      <c r="E619" s="2"/>
    </row>
    <row r="620" spans="3:5" ht="13" x14ac:dyDescent="0.15">
      <c r="C620" s="2"/>
      <c r="D620" s="2"/>
      <c r="E620" s="2"/>
    </row>
    <row r="621" spans="3:5" ht="13" x14ac:dyDescent="0.15">
      <c r="C621" s="2"/>
      <c r="D621" s="2"/>
      <c r="E621" s="2"/>
    </row>
    <row r="622" spans="3:5" ht="13" x14ac:dyDescent="0.15">
      <c r="C622" s="2"/>
      <c r="D622" s="2"/>
      <c r="E622" s="2"/>
    </row>
    <row r="623" spans="3:5" ht="13" x14ac:dyDescent="0.15">
      <c r="C623" s="2"/>
      <c r="D623" s="2"/>
      <c r="E623" s="2"/>
    </row>
    <row r="624" spans="3:5" ht="13" x14ac:dyDescent="0.15">
      <c r="C624" s="2"/>
      <c r="D624" s="2"/>
      <c r="E624" s="2"/>
    </row>
    <row r="625" spans="3:5" ht="13" x14ac:dyDescent="0.15">
      <c r="C625" s="2"/>
      <c r="D625" s="2"/>
      <c r="E625" s="2"/>
    </row>
    <row r="626" spans="3:5" ht="13" x14ac:dyDescent="0.15">
      <c r="C626" s="2"/>
      <c r="D626" s="2"/>
      <c r="E626" s="2"/>
    </row>
    <row r="627" spans="3:5" ht="13" x14ac:dyDescent="0.15">
      <c r="C627" s="2"/>
      <c r="D627" s="2"/>
      <c r="E627" s="2"/>
    </row>
    <row r="628" spans="3:5" ht="13" x14ac:dyDescent="0.15">
      <c r="C628" s="2"/>
      <c r="D628" s="2"/>
      <c r="E628" s="2"/>
    </row>
    <row r="629" spans="3:5" ht="13" x14ac:dyDescent="0.15">
      <c r="C629" s="2"/>
      <c r="D629" s="2"/>
      <c r="E629" s="2"/>
    </row>
    <row r="630" spans="3:5" ht="13" x14ac:dyDescent="0.15">
      <c r="C630" s="2"/>
      <c r="D630" s="2"/>
      <c r="E630" s="2"/>
    </row>
    <row r="631" spans="3:5" ht="13" x14ac:dyDescent="0.15">
      <c r="C631" s="2"/>
      <c r="D631" s="2"/>
      <c r="E631" s="2"/>
    </row>
    <row r="632" spans="3:5" ht="13" x14ac:dyDescent="0.15">
      <c r="C632" s="2"/>
      <c r="D632" s="2"/>
      <c r="E632" s="2"/>
    </row>
    <row r="633" spans="3:5" ht="13" x14ac:dyDescent="0.15">
      <c r="C633" s="2"/>
      <c r="D633" s="2"/>
      <c r="E633" s="2"/>
    </row>
    <row r="634" spans="3:5" ht="13" x14ac:dyDescent="0.15">
      <c r="C634" s="2"/>
      <c r="D634" s="2"/>
      <c r="E634" s="2"/>
    </row>
    <row r="635" spans="3:5" ht="13" x14ac:dyDescent="0.15">
      <c r="C635" s="2"/>
      <c r="D635" s="2"/>
      <c r="E635" s="2"/>
    </row>
    <row r="636" spans="3:5" ht="13" x14ac:dyDescent="0.15">
      <c r="C636" s="2"/>
      <c r="D636" s="2"/>
      <c r="E636" s="2"/>
    </row>
    <row r="637" spans="3:5" ht="13" x14ac:dyDescent="0.15">
      <c r="C637" s="2"/>
      <c r="D637" s="2"/>
      <c r="E637" s="2"/>
    </row>
    <row r="638" spans="3:5" ht="13" x14ac:dyDescent="0.15">
      <c r="C638" s="2"/>
      <c r="D638" s="2"/>
      <c r="E638" s="2"/>
    </row>
    <row r="639" spans="3:5" ht="13" x14ac:dyDescent="0.15">
      <c r="C639" s="2"/>
      <c r="D639" s="2"/>
      <c r="E639" s="2"/>
    </row>
    <row r="640" spans="3:5" ht="13" x14ac:dyDescent="0.15">
      <c r="C640" s="2"/>
      <c r="D640" s="2"/>
      <c r="E640" s="2"/>
    </row>
    <row r="641" spans="3:5" ht="13" x14ac:dyDescent="0.15">
      <c r="C641" s="2"/>
      <c r="D641" s="2"/>
      <c r="E641" s="2"/>
    </row>
    <row r="642" spans="3:5" ht="13" x14ac:dyDescent="0.15">
      <c r="C642" s="2"/>
      <c r="D642" s="2"/>
      <c r="E642" s="2"/>
    </row>
    <row r="643" spans="3:5" ht="13" x14ac:dyDescent="0.15">
      <c r="C643" s="2"/>
      <c r="D643" s="2"/>
      <c r="E643" s="2"/>
    </row>
    <row r="644" spans="3:5" ht="13" x14ac:dyDescent="0.15">
      <c r="C644" s="2"/>
      <c r="D644" s="2"/>
      <c r="E644" s="2"/>
    </row>
    <row r="645" spans="3:5" ht="13" x14ac:dyDescent="0.15">
      <c r="C645" s="2"/>
      <c r="D645" s="2"/>
      <c r="E645" s="2"/>
    </row>
    <row r="646" spans="3:5" ht="13" x14ac:dyDescent="0.15">
      <c r="C646" s="2"/>
      <c r="D646" s="2"/>
      <c r="E646" s="2"/>
    </row>
    <row r="647" spans="3:5" ht="13" x14ac:dyDescent="0.15">
      <c r="C647" s="2"/>
      <c r="D647" s="2"/>
      <c r="E647" s="2"/>
    </row>
    <row r="648" spans="3:5" ht="13" x14ac:dyDescent="0.15">
      <c r="C648" s="2"/>
      <c r="D648" s="2"/>
      <c r="E648" s="2"/>
    </row>
    <row r="649" spans="3:5" ht="13" x14ac:dyDescent="0.15">
      <c r="C649" s="2"/>
      <c r="D649" s="2"/>
      <c r="E649" s="2"/>
    </row>
    <row r="650" spans="3:5" ht="13" x14ac:dyDescent="0.15">
      <c r="C650" s="2"/>
      <c r="D650" s="2"/>
      <c r="E650" s="2"/>
    </row>
    <row r="651" spans="3:5" ht="13" x14ac:dyDescent="0.15">
      <c r="C651" s="2"/>
      <c r="D651" s="2"/>
      <c r="E651" s="2"/>
    </row>
    <row r="652" spans="3:5" ht="13" x14ac:dyDescent="0.15">
      <c r="C652" s="2"/>
      <c r="D652" s="2"/>
      <c r="E652" s="2"/>
    </row>
    <row r="653" spans="3:5" ht="13" x14ac:dyDescent="0.15">
      <c r="C653" s="2"/>
      <c r="D653" s="2"/>
      <c r="E653" s="2"/>
    </row>
    <row r="654" spans="3:5" ht="13" x14ac:dyDescent="0.15">
      <c r="C654" s="2"/>
      <c r="D654" s="2"/>
      <c r="E654" s="2"/>
    </row>
    <row r="655" spans="3:5" ht="13" x14ac:dyDescent="0.15">
      <c r="C655" s="2"/>
      <c r="D655" s="2"/>
      <c r="E655" s="2"/>
    </row>
    <row r="656" spans="3:5" ht="13" x14ac:dyDescent="0.15">
      <c r="C656" s="2"/>
      <c r="D656" s="2"/>
      <c r="E656" s="2"/>
    </row>
    <row r="657" spans="3:5" ht="13" x14ac:dyDescent="0.15">
      <c r="C657" s="2"/>
      <c r="D657" s="2"/>
      <c r="E657" s="2"/>
    </row>
    <row r="658" spans="3:5" ht="13" x14ac:dyDescent="0.15">
      <c r="C658" s="2"/>
      <c r="D658" s="2"/>
      <c r="E658" s="2"/>
    </row>
    <row r="659" spans="3:5" ht="13" x14ac:dyDescent="0.15">
      <c r="C659" s="2"/>
      <c r="D659" s="2"/>
      <c r="E659" s="2"/>
    </row>
    <row r="660" spans="3:5" ht="13" x14ac:dyDescent="0.15">
      <c r="C660" s="2"/>
      <c r="D660" s="2"/>
      <c r="E660" s="2"/>
    </row>
    <row r="661" spans="3:5" ht="13" x14ac:dyDescent="0.15">
      <c r="C661" s="2"/>
      <c r="D661" s="2"/>
      <c r="E661" s="2"/>
    </row>
    <row r="662" spans="3:5" ht="13" x14ac:dyDescent="0.15">
      <c r="C662" s="2"/>
      <c r="D662" s="2"/>
      <c r="E662" s="2"/>
    </row>
    <row r="663" spans="3:5" ht="13" x14ac:dyDescent="0.15">
      <c r="C663" s="2"/>
      <c r="D663" s="2"/>
      <c r="E663" s="2"/>
    </row>
    <row r="664" spans="3:5" ht="13" x14ac:dyDescent="0.15">
      <c r="C664" s="2"/>
      <c r="D664" s="2"/>
      <c r="E664" s="2"/>
    </row>
    <row r="665" spans="3:5" ht="13" x14ac:dyDescent="0.15">
      <c r="C665" s="2"/>
      <c r="D665" s="2"/>
      <c r="E665" s="2"/>
    </row>
    <row r="666" spans="3:5" ht="13" x14ac:dyDescent="0.15">
      <c r="C666" s="2"/>
      <c r="D666" s="2"/>
      <c r="E666" s="2"/>
    </row>
    <row r="667" spans="3:5" ht="13" x14ac:dyDescent="0.15">
      <c r="C667" s="2"/>
      <c r="D667" s="2"/>
      <c r="E667" s="2"/>
    </row>
    <row r="668" spans="3:5" ht="13" x14ac:dyDescent="0.15">
      <c r="C668" s="2"/>
      <c r="D668" s="2"/>
      <c r="E668" s="2"/>
    </row>
    <row r="669" spans="3:5" ht="13" x14ac:dyDescent="0.15">
      <c r="C669" s="2"/>
      <c r="D669" s="2"/>
      <c r="E669" s="2"/>
    </row>
    <row r="670" spans="3:5" ht="13" x14ac:dyDescent="0.15">
      <c r="C670" s="2"/>
      <c r="D670" s="2"/>
      <c r="E670" s="2"/>
    </row>
    <row r="671" spans="3:5" ht="13" x14ac:dyDescent="0.15">
      <c r="C671" s="2"/>
      <c r="D671" s="2"/>
      <c r="E671" s="2"/>
    </row>
    <row r="672" spans="3:5" ht="13" x14ac:dyDescent="0.15">
      <c r="C672" s="2"/>
      <c r="D672" s="2"/>
      <c r="E672" s="2"/>
    </row>
    <row r="673" spans="3:5" ht="13" x14ac:dyDescent="0.15">
      <c r="C673" s="2"/>
      <c r="D673" s="2"/>
      <c r="E673" s="2"/>
    </row>
    <row r="674" spans="3:5" ht="13" x14ac:dyDescent="0.15">
      <c r="C674" s="2"/>
      <c r="D674" s="2"/>
      <c r="E674" s="2"/>
    </row>
    <row r="675" spans="3:5" ht="13" x14ac:dyDescent="0.15">
      <c r="C675" s="2"/>
      <c r="D675" s="2"/>
      <c r="E675" s="2"/>
    </row>
    <row r="676" spans="3:5" ht="13" x14ac:dyDescent="0.15">
      <c r="C676" s="2"/>
      <c r="D676" s="2"/>
      <c r="E676" s="2"/>
    </row>
    <row r="677" spans="3:5" ht="13" x14ac:dyDescent="0.15">
      <c r="C677" s="2"/>
      <c r="D677" s="2"/>
      <c r="E677" s="2"/>
    </row>
    <row r="678" spans="3:5" ht="13" x14ac:dyDescent="0.15">
      <c r="C678" s="2"/>
      <c r="D678" s="2"/>
      <c r="E678" s="2"/>
    </row>
    <row r="679" spans="3:5" ht="13" x14ac:dyDescent="0.15">
      <c r="C679" s="2"/>
      <c r="D679" s="2"/>
      <c r="E679" s="2"/>
    </row>
    <row r="680" spans="3:5" ht="13" x14ac:dyDescent="0.15">
      <c r="C680" s="2"/>
      <c r="D680" s="2"/>
      <c r="E680" s="2"/>
    </row>
    <row r="681" spans="3:5" ht="13" x14ac:dyDescent="0.15">
      <c r="C681" s="2"/>
      <c r="D681" s="2"/>
      <c r="E681" s="2"/>
    </row>
    <row r="682" spans="3:5" ht="13" x14ac:dyDescent="0.15">
      <c r="C682" s="2"/>
      <c r="D682" s="2"/>
      <c r="E682" s="2"/>
    </row>
    <row r="683" spans="3:5" ht="13" x14ac:dyDescent="0.15">
      <c r="C683" s="2"/>
      <c r="D683" s="2"/>
      <c r="E683" s="2"/>
    </row>
    <row r="684" spans="3:5" ht="13" x14ac:dyDescent="0.15">
      <c r="C684" s="2"/>
      <c r="D684" s="2"/>
      <c r="E684" s="2"/>
    </row>
    <row r="685" spans="3:5" ht="13" x14ac:dyDescent="0.15">
      <c r="C685" s="2"/>
      <c r="D685" s="2"/>
      <c r="E685" s="2"/>
    </row>
    <row r="686" spans="3:5" ht="13" x14ac:dyDescent="0.15">
      <c r="C686" s="2"/>
      <c r="D686" s="2"/>
      <c r="E686" s="2"/>
    </row>
    <row r="687" spans="3:5" ht="13" x14ac:dyDescent="0.15">
      <c r="C687" s="2"/>
      <c r="D687" s="2"/>
      <c r="E687" s="2"/>
    </row>
    <row r="688" spans="3:5" ht="13" x14ac:dyDescent="0.15">
      <c r="C688" s="2"/>
      <c r="D688" s="2"/>
      <c r="E688" s="2"/>
    </row>
    <row r="689" spans="3:5" ht="13" x14ac:dyDescent="0.15">
      <c r="C689" s="2"/>
      <c r="D689" s="2"/>
      <c r="E689" s="2"/>
    </row>
    <row r="690" spans="3:5" ht="13" x14ac:dyDescent="0.15">
      <c r="C690" s="2"/>
      <c r="D690" s="2"/>
      <c r="E690" s="2"/>
    </row>
    <row r="691" spans="3:5" ht="13" x14ac:dyDescent="0.15">
      <c r="C691" s="2"/>
      <c r="D691" s="2"/>
      <c r="E691" s="2"/>
    </row>
    <row r="692" spans="3:5" ht="13" x14ac:dyDescent="0.15">
      <c r="C692" s="2"/>
      <c r="D692" s="2"/>
      <c r="E692" s="2"/>
    </row>
    <row r="693" spans="3:5" ht="13" x14ac:dyDescent="0.15">
      <c r="C693" s="2"/>
      <c r="D693" s="2"/>
      <c r="E693" s="2"/>
    </row>
    <row r="694" spans="3:5" ht="13" x14ac:dyDescent="0.15">
      <c r="C694" s="2"/>
      <c r="D694" s="2"/>
      <c r="E694" s="2"/>
    </row>
    <row r="695" spans="3:5" ht="13" x14ac:dyDescent="0.15">
      <c r="C695" s="2"/>
      <c r="D695" s="2"/>
      <c r="E695" s="2"/>
    </row>
    <row r="696" spans="3:5" ht="13" x14ac:dyDescent="0.15">
      <c r="C696" s="2"/>
      <c r="D696" s="2"/>
      <c r="E696" s="2"/>
    </row>
    <row r="697" spans="3:5" ht="13" x14ac:dyDescent="0.15">
      <c r="C697" s="2"/>
      <c r="D697" s="2"/>
      <c r="E697" s="2"/>
    </row>
    <row r="698" spans="3:5" ht="13" x14ac:dyDescent="0.15">
      <c r="C698" s="2"/>
      <c r="D698" s="2"/>
      <c r="E698" s="2"/>
    </row>
    <row r="699" spans="3:5" ht="13" x14ac:dyDescent="0.15">
      <c r="C699" s="2"/>
      <c r="D699" s="2"/>
      <c r="E699" s="2"/>
    </row>
    <row r="700" spans="3:5" ht="13" x14ac:dyDescent="0.15">
      <c r="C700" s="2"/>
      <c r="D700" s="2"/>
      <c r="E700" s="2"/>
    </row>
    <row r="701" spans="3:5" ht="13" x14ac:dyDescent="0.15">
      <c r="C701" s="2"/>
      <c r="D701" s="2"/>
      <c r="E701" s="2"/>
    </row>
    <row r="702" spans="3:5" ht="13" x14ac:dyDescent="0.15">
      <c r="C702" s="2"/>
      <c r="D702" s="2"/>
      <c r="E702" s="2"/>
    </row>
    <row r="703" spans="3:5" ht="13" x14ac:dyDescent="0.15">
      <c r="C703" s="2"/>
      <c r="D703" s="2"/>
      <c r="E703" s="2"/>
    </row>
    <row r="704" spans="3:5" ht="13" x14ac:dyDescent="0.15">
      <c r="C704" s="2"/>
      <c r="D704" s="2"/>
      <c r="E704" s="2"/>
    </row>
    <row r="705" spans="3:5" ht="13" x14ac:dyDescent="0.15">
      <c r="C705" s="2"/>
      <c r="D705" s="2"/>
      <c r="E705" s="2"/>
    </row>
    <row r="706" spans="3:5" ht="13" x14ac:dyDescent="0.15">
      <c r="C706" s="2"/>
      <c r="D706" s="2"/>
      <c r="E706" s="2"/>
    </row>
    <row r="707" spans="3:5" ht="13" x14ac:dyDescent="0.15">
      <c r="C707" s="2"/>
      <c r="D707" s="2"/>
      <c r="E707" s="2"/>
    </row>
    <row r="708" spans="3:5" ht="13" x14ac:dyDescent="0.15">
      <c r="C708" s="2"/>
      <c r="D708" s="2"/>
      <c r="E708" s="2"/>
    </row>
    <row r="709" spans="3:5" ht="13" x14ac:dyDescent="0.15">
      <c r="C709" s="2"/>
      <c r="D709" s="2"/>
      <c r="E709" s="2"/>
    </row>
    <row r="710" spans="3:5" ht="13" x14ac:dyDescent="0.15">
      <c r="C710" s="2"/>
      <c r="D710" s="2"/>
      <c r="E710" s="2"/>
    </row>
    <row r="711" spans="3:5" ht="13" x14ac:dyDescent="0.15">
      <c r="C711" s="2"/>
      <c r="D711" s="2"/>
      <c r="E711" s="2"/>
    </row>
    <row r="712" spans="3:5" ht="13" x14ac:dyDescent="0.15">
      <c r="C712" s="2"/>
      <c r="D712" s="2"/>
      <c r="E712" s="2"/>
    </row>
    <row r="713" spans="3:5" ht="13" x14ac:dyDescent="0.15">
      <c r="C713" s="2"/>
      <c r="D713" s="2"/>
      <c r="E713" s="2"/>
    </row>
    <row r="714" spans="3:5" ht="13" x14ac:dyDescent="0.15">
      <c r="C714" s="2"/>
      <c r="D714" s="2"/>
      <c r="E714" s="2"/>
    </row>
    <row r="715" spans="3:5" ht="13" x14ac:dyDescent="0.15">
      <c r="C715" s="2"/>
      <c r="D715" s="2"/>
      <c r="E715" s="2"/>
    </row>
    <row r="716" spans="3:5" ht="13" x14ac:dyDescent="0.15">
      <c r="C716" s="2"/>
      <c r="D716" s="2"/>
      <c r="E716" s="2"/>
    </row>
    <row r="717" spans="3:5" ht="13" x14ac:dyDescent="0.15">
      <c r="C717" s="2"/>
      <c r="D717" s="2"/>
      <c r="E717" s="2"/>
    </row>
    <row r="718" spans="3:5" ht="13" x14ac:dyDescent="0.15">
      <c r="C718" s="2"/>
      <c r="D718" s="2"/>
      <c r="E718" s="2"/>
    </row>
    <row r="719" spans="3:5" ht="13" x14ac:dyDescent="0.15">
      <c r="C719" s="2"/>
      <c r="D719" s="2"/>
      <c r="E719" s="2"/>
    </row>
    <row r="720" spans="3:5" ht="13" x14ac:dyDescent="0.15">
      <c r="C720" s="2"/>
      <c r="D720" s="2"/>
      <c r="E720" s="2"/>
    </row>
    <row r="721" spans="3:5" ht="13" x14ac:dyDescent="0.15">
      <c r="C721" s="2"/>
      <c r="D721" s="2"/>
      <c r="E721" s="2"/>
    </row>
    <row r="722" spans="3:5" ht="13" x14ac:dyDescent="0.15">
      <c r="C722" s="2"/>
      <c r="D722" s="2"/>
      <c r="E722" s="2"/>
    </row>
    <row r="723" spans="3:5" ht="13" x14ac:dyDescent="0.15">
      <c r="C723" s="2"/>
      <c r="D723" s="2"/>
      <c r="E723" s="2"/>
    </row>
    <row r="724" spans="3:5" ht="13" x14ac:dyDescent="0.15">
      <c r="C724" s="2"/>
      <c r="D724" s="2"/>
      <c r="E724" s="2"/>
    </row>
    <row r="725" spans="3:5" ht="13" x14ac:dyDescent="0.15">
      <c r="C725" s="2"/>
      <c r="D725" s="2"/>
      <c r="E725" s="2"/>
    </row>
    <row r="726" spans="3:5" ht="13" x14ac:dyDescent="0.15">
      <c r="C726" s="2"/>
      <c r="D726" s="2"/>
      <c r="E726" s="2"/>
    </row>
    <row r="727" spans="3:5" ht="13" x14ac:dyDescent="0.15">
      <c r="C727" s="2"/>
      <c r="D727" s="2"/>
      <c r="E727" s="2"/>
    </row>
    <row r="728" spans="3:5" ht="13" x14ac:dyDescent="0.15">
      <c r="C728" s="2"/>
      <c r="D728" s="2"/>
      <c r="E728" s="2"/>
    </row>
    <row r="729" spans="3:5" ht="13" x14ac:dyDescent="0.15">
      <c r="C729" s="2"/>
      <c r="D729" s="2"/>
      <c r="E729" s="2"/>
    </row>
    <row r="730" spans="3:5" ht="13" x14ac:dyDescent="0.15">
      <c r="C730" s="2"/>
      <c r="D730" s="2"/>
      <c r="E730" s="2"/>
    </row>
    <row r="731" spans="3:5" ht="13" x14ac:dyDescent="0.15">
      <c r="C731" s="2"/>
      <c r="D731" s="2"/>
      <c r="E731" s="2"/>
    </row>
    <row r="732" spans="3:5" ht="13" x14ac:dyDescent="0.15">
      <c r="C732" s="2"/>
      <c r="D732" s="2"/>
      <c r="E732" s="2"/>
    </row>
    <row r="733" spans="3:5" ht="13" x14ac:dyDescent="0.15">
      <c r="C733" s="2"/>
      <c r="D733" s="2"/>
      <c r="E733" s="2"/>
    </row>
    <row r="734" spans="3:5" ht="13" x14ac:dyDescent="0.15">
      <c r="C734" s="2"/>
      <c r="D734" s="2"/>
      <c r="E734" s="2"/>
    </row>
    <row r="735" spans="3:5" ht="13" x14ac:dyDescent="0.15">
      <c r="C735" s="2"/>
      <c r="D735" s="2"/>
      <c r="E735" s="2"/>
    </row>
    <row r="736" spans="3:5" ht="13" x14ac:dyDescent="0.15">
      <c r="C736" s="2"/>
      <c r="D736" s="2"/>
      <c r="E736" s="2"/>
    </row>
    <row r="737" spans="3:5" ht="13" x14ac:dyDescent="0.15">
      <c r="C737" s="2"/>
      <c r="D737" s="2"/>
      <c r="E737" s="2"/>
    </row>
    <row r="738" spans="3:5" ht="13" x14ac:dyDescent="0.15">
      <c r="C738" s="2"/>
      <c r="D738" s="2"/>
      <c r="E738" s="2"/>
    </row>
    <row r="739" spans="3:5" ht="13" x14ac:dyDescent="0.15">
      <c r="C739" s="2"/>
      <c r="D739" s="2"/>
      <c r="E739" s="2"/>
    </row>
    <row r="740" spans="3:5" ht="13" x14ac:dyDescent="0.15">
      <c r="C740" s="2"/>
      <c r="D740" s="2"/>
      <c r="E740" s="2"/>
    </row>
    <row r="741" spans="3:5" ht="13" x14ac:dyDescent="0.15">
      <c r="C741" s="2"/>
      <c r="D741" s="2"/>
      <c r="E741" s="2"/>
    </row>
    <row r="742" spans="3:5" ht="13" x14ac:dyDescent="0.15">
      <c r="C742" s="2"/>
      <c r="D742" s="2"/>
      <c r="E742" s="2"/>
    </row>
    <row r="743" spans="3:5" ht="13" x14ac:dyDescent="0.15">
      <c r="C743" s="2"/>
      <c r="D743" s="2"/>
      <c r="E743" s="2"/>
    </row>
    <row r="744" spans="3:5" ht="13" x14ac:dyDescent="0.15">
      <c r="C744" s="2"/>
      <c r="D744" s="2"/>
      <c r="E744" s="2"/>
    </row>
    <row r="745" spans="3:5" ht="13" x14ac:dyDescent="0.15">
      <c r="C745" s="2"/>
      <c r="D745" s="2"/>
      <c r="E745" s="2"/>
    </row>
    <row r="746" spans="3:5" ht="13" x14ac:dyDescent="0.15">
      <c r="C746" s="2"/>
      <c r="D746" s="2"/>
      <c r="E746" s="2"/>
    </row>
    <row r="747" spans="3:5" ht="13" x14ac:dyDescent="0.15">
      <c r="C747" s="2"/>
      <c r="D747" s="2"/>
      <c r="E747" s="2"/>
    </row>
    <row r="748" spans="3:5" ht="13" x14ac:dyDescent="0.15">
      <c r="C748" s="2"/>
      <c r="D748" s="2"/>
      <c r="E748" s="2"/>
    </row>
    <row r="749" spans="3:5" ht="13" x14ac:dyDescent="0.15">
      <c r="C749" s="2"/>
      <c r="D749" s="2"/>
      <c r="E749" s="2"/>
    </row>
    <row r="750" spans="3:5" ht="13" x14ac:dyDescent="0.15">
      <c r="C750" s="2"/>
      <c r="D750" s="2"/>
      <c r="E750" s="2"/>
    </row>
    <row r="751" spans="3:5" ht="13" x14ac:dyDescent="0.15">
      <c r="C751" s="2"/>
      <c r="D751" s="2"/>
      <c r="E751" s="2"/>
    </row>
    <row r="752" spans="3:5" ht="13" x14ac:dyDescent="0.15">
      <c r="C752" s="2"/>
      <c r="D752" s="2"/>
      <c r="E752" s="2"/>
    </row>
    <row r="753" spans="3:5" ht="13" x14ac:dyDescent="0.15">
      <c r="C753" s="2"/>
      <c r="D753" s="2"/>
      <c r="E753" s="2"/>
    </row>
    <row r="754" spans="3:5" ht="13" x14ac:dyDescent="0.15">
      <c r="C754" s="2"/>
      <c r="D754" s="2"/>
      <c r="E754" s="2"/>
    </row>
    <row r="755" spans="3:5" ht="13" x14ac:dyDescent="0.15">
      <c r="C755" s="2"/>
      <c r="D755" s="2"/>
      <c r="E755" s="2"/>
    </row>
    <row r="756" spans="3:5" ht="13" x14ac:dyDescent="0.15">
      <c r="C756" s="2"/>
      <c r="D756" s="2"/>
      <c r="E756" s="2"/>
    </row>
    <row r="757" spans="3:5" ht="13" x14ac:dyDescent="0.15">
      <c r="C757" s="2"/>
      <c r="D757" s="2"/>
      <c r="E757" s="2"/>
    </row>
    <row r="758" spans="3:5" ht="13" x14ac:dyDescent="0.15">
      <c r="C758" s="2"/>
      <c r="D758" s="2"/>
      <c r="E758" s="2"/>
    </row>
    <row r="759" spans="3:5" ht="13" x14ac:dyDescent="0.15">
      <c r="C759" s="2"/>
      <c r="D759" s="2"/>
      <c r="E759" s="2"/>
    </row>
    <row r="760" spans="3:5" ht="13" x14ac:dyDescent="0.15">
      <c r="C760" s="2"/>
      <c r="D760" s="2"/>
      <c r="E760" s="2"/>
    </row>
    <row r="761" spans="3:5" ht="13" x14ac:dyDescent="0.15">
      <c r="C761" s="2"/>
      <c r="D761" s="2"/>
      <c r="E761" s="2"/>
    </row>
    <row r="762" spans="3:5" ht="13" x14ac:dyDescent="0.15">
      <c r="C762" s="2"/>
      <c r="D762" s="2"/>
      <c r="E762" s="2"/>
    </row>
    <row r="763" spans="3:5" ht="13" x14ac:dyDescent="0.15">
      <c r="C763" s="2"/>
      <c r="D763" s="2"/>
      <c r="E763" s="2"/>
    </row>
    <row r="764" spans="3:5" ht="13" x14ac:dyDescent="0.15">
      <c r="C764" s="2"/>
      <c r="D764" s="2"/>
      <c r="E764" s="2"/>
    </row>
    <row r="765" spans="3:5" ht="13" x14ac:dyDescent="0.15">
      <c r="C765" s="2"/>
      <c r="D765" s="2"/>
      <c r="E765" s="2"/>
    </row>
    <row r="766" spans="3:5" ht="13" x14ac:dyDescent="0.15">
      <c r="C766" s="2"/>
      <c r="D766" s="2"/>
      <c r="E766" s="2"/>
    </row>
    <row r="767" spans="3:5" ht="13" x14ac:dyDescent="0.15">
      <c r="C767" s="2"/>
      <c r="D767" s="2"/>
      <c r="E767" s="2"/>
    </row>
    <row r="768" spans="3:5" ht="13" x14ac:dyDescent="0.15">
      <c r="C768" s="2"/>
      <c r="D768" s="2"/>
      <c r="E768" s="2"/>
    </row>
    <row r="769" spans="3:5" ht="13" x14ac:dyDescent="0.15">
      <c r="C769" s="2"/>
      <c r="D769" s="2"/>
      <c r="E769" s="2"/>
    </row>
    <row r="770" spans="3:5" ht="13" x14ac:dyDescent="0.15">
      <c r="C770" s="2"/>
      <c r="D770" s="2"/>
      <c r="E770" s="2"/>
    </row>
    <row r="771" spans="3:5" ht="13" x14ac:dyDescent="0.15">
      <c r="C771" s="2"/>
      <c r="D771" s="2"/>
      <c r="E771" s="2"/>
    </row>
    <row r="772" spans="3:5" ht="13" x14ac:dyDescent="0.15">
      <c r="C772" s="2"/>
      <c r="D772" s="2"/>
      <c r="E772" s="2"/>
    </row>
    <row r="773" spans="3:5" ht="13" x14ac:dyDescent="0.15">
      <c r="C773" s="2"/>
      <c r="D773" s="2"/>
      <c r="E773" s="2"/>
    </row>
    <row r="774" spans="3:5" ht="13" x14ac:dyDescent="0.15">
      <c r="C774" s="2"/>
      <c r="D774" s="2"/>
      <c r="E774" s="2"/>
    </row>
    <row r="775" spans="3:5" ht="13" x14ac:dyDescent="0.15">
      <c r="C775" s="2"/>
      <c r="D775" s="2"/>
      <c r="E775" s="2"/>
    </row>
    <row r="776" spans="3:5" ht="13" x14ac:dyDescent="0.15">
      <c r="C776" s="2"/>
      <c r="D776" s="2"/>
      <c r="E776" s="2"/>
    </row>
    <row r="777" spans="3:5" ht="13" x14ac:dyDescent="0.15">
      <c r="C777" s="2"/>
      <c r="D777" s="2"/>
      <c r="E777" s="2"/>
    </row>
    <row r="778" spans="3:5" ht="13" x14ac:dyDescent="0.15">
      <c r="C778" s="2"/>
      <c r="D778" s="2"/>
      <c r="E778" s="2"/>
    </row>
    <row r="779" spans="3:5" ht="13" x14ac:dyDescent="0.15">
      <c r="C779" s="2"/>
      <c r="D779" s="2"/>
      <c r="E779" s="2"/>
    </row>
    <row r="780" spans="3:5" ht="13" x14ac:dyDescent="0.15">
      <c r="C780" s="2"/>
      <c r="D780" s="2"/>
      <c r="E780" s="2"/>
    </row>
    <row r="781" spans="3:5" ht="13" x14ac:dyDescent="0.15">
      <c r="C781" s="2"/>
      <c r="D781" s="2"/>
      <c r="E781" s="2"/>
    </row>
    <row r="782" spans="3:5" ht="13" x14ac:dyDescent="0.15">
      <c r="C782" s="2"/>
      <c r="D782" s="2"/>
      <c r="E782" s="2"/>
    </row>
    <row r="783" spans="3:5" ht="13" x14ac:dyDescent="0.15">
      <c r="C783" s="2"/>
      <c r="D783" s="2"/>
      <c r="E783" s="2"/>
    </row>
    <row r="784" spans="3:5" ht="13" x14ac:dyDescent="0.15">
      <c r="C784" s="2"/>
      <c r="D784" s="2"/>
      <c r="E784" s="2"/>
    </row>
    <row r="785" spans="3:5" ht="13" x14ac:dyDescent="0.15">
      <c r="C785" s="2"/>
      <c r="D785" s="2"/>
      <c r="E785" s="2"/>
    </row>
    <row r="786" spans="3:5" ht="13" x14ac:dyDescent="0.15">
      <c r="C786" s="2"/>
      <c r="D786" s="2"/>
      <c r="E786" s="2"/>
    </row>
    <row r="787" spans="3:5" ht="13" x14ac:dyDescent="0.15">
      <c r="C787" s="2"/>
      <c r="D787" s="2"/>
      <c r="E787" s="2"/>
    </row>
    <row r="788" spans="3:5" ht="13" x14ac:dyDescent="0.15">
      <c r="C788" s="2"/>
      <c r="D788" s="2"/>
      <c r="E788" s="2"/>
    </row>
    <row r="789" spans="3:5" ht="13" x14ac:dyDescent="0.15">
      <c r="C789" s="2"/>
      <c r="D789" s="2"/>
      <c r="E789" s="2"/>
    </row>
    <row r="790" spans="3:5" ht="13" x14ac:dyDescent="0.15">
      <c r="C790" s="2"/>
      <c r="D790" s="2"/>
      <c r="E790" s="2"/>
    </row>
    <row r="791" spans="3:5" ht="13" x14ac:dyDescent="0.15">
      <c r="C791" s="2"/>
      <c r="D791" s="2"/>
      <c r="E791" s="2"/>
    </row>
    <row r="792" spans="3:5" ht="13" x14ac:dyDescent="0.15">
      <c r="C792" s="2"/>
      <c r="D792" s="2"/>
      <c r="E792" s="2"/>
    </row>
    <row r="793" spans="3:5" ht="13" x14ac:dyDescent="0.15">
      <c r="C793" s="2"/>
      <c r="D793" s="2"/>
      <c r="E793" s="2"/>
    </row>
    <row r="794" spans="3:5" ht="13" x14ac:dyDescent="0.15">
      <c r="C794" s="2"/>
      <c r="D794" s="2"/>
      <c r="E794" s="2"/>
    </row>
    <row r="795" spans="3:5" ht="13" x14ac:dyDescent="0.15">
      <c r="C795" s="2"/>
      <c r="D795" s="2"/>
      <c r="E795" s="2"/>
    </row>
    <row r="796" spans="3:5" ht="13" x14ac:dyDescent="0.15">
      <c r="C796" s="2"/>
      <c r="D796" s="2"/>
      <c r="E796" s="2"/>
    </row>
    <row r="797" spans="3:5" ht="13" x14ac:dyDescent="0.15">
      <c r="C797" s="2"/>
      <c r="D797" s="2"/>
      <c r="E797" s="2"/>
    </row>
    <row r="798" spans="3:5" ht="13" x14ac:dyDescent="0.15">
      <c r="C798" s="2"/>
      <c r="D798" s="2"/>
      <c r="E798" s="2"/>
    </row>
    <row r="799" spans="3:5" ht="13" x14ac:dyDescent="0.15">
      <c r="C799" s="2"/>
      <c r="D799" s="2"/>
      <c r="E799" s="2"/>
    </row>
    <row r="800" spans="3:5" ht="13" x14ac:dyDescent="0.15">
      <c r="C800" s="2"/>
      <c r="D800" s="2"/>
      <c r="E800" s="2"/>
    </row>
    <row r="801" spans="3:5" ht="13" x14ac:dyDescent="0.15">
      <c r="C801" s="2"/>
      <c r="D801" s="2"/>
      <c r="E801" s="2"/>
    </row>
    <row r="802" spans="3:5" ht="13" x14ac:dyDescent="0.15">
      <c r="C802" s="2"/>
      <c r="D802" s="2"/>
      <c r="E802" s="2"/>
    </row>
    <row r="803" spans="3:5" ht="13" x14ac:dyDescent="0.15">
      <c r="C803" s="2"/>
      <c r="D803" s="2"/>
      <c r="E803" s="2"/>
    </row>
    <row r="804" spans="3:5" ht="13" x14ac:dyDescent="0.15">
      <c r="C804" s="2"/>
      <c r="D804" s="2"/>
      <c r="E804" s="2"/>
    </row>
    <row r="805" spans="3:5" ht="13" x14ac:dyDescent="0.15">
      <c r="C805" s="2"/>
      <c r="D805" s="2"/>
      <c r="E805" s="2"/>
    </row>
    <row r="806" spans="3:5" ht="13" x14ac:dyDescent="0.15">
      <c r="C806" s="2"/>
      <c r="D806" s="2"/>
      <c r="E806" s="2"/>
    </row>
    <row r="807" spans="3:5" ht="13" x14ac:dyDescent="0.15">
      <c r="C807" s="2"/>
      <c r="D807" s="2"/>
      <c r="E807" s="2"/>
    </row>
    <row r="808" spans="3:5" ht="13" x14ac:dyDescent="0.15">
      <c r="C808" s="2"/>
      <c r="D808" s="2"/>
      <c r="E808" s="2"/>
    </row>
    <row r="809" spans="3:5" ht="13" x14ac:dyDescent="0.15">
      <c r="C809" s="2"/>
      <c r="D809" s="2"/>
      <c r="E809" s="2"/>
    </row>
    <row r="810" spans="3:5" ht="13" x14ac:dyDescent="0.15">
      <c r="C810" s="2"/>
      <c r="D810" s="2"/>
      <c r="E810" s="2"/>
    </row>
    <row r="811" spans="3:5" ht="13" x14ac:dyDescent="0.15">
      <c r="C811" s="2"/>
      <c r="D811" s="2"/>
      <c r="E811" s="2"/>
    </row>
    <row r="812" spans="3:5" ht="13" x14ac:dyDescent="0.15">
      <c r="C812" s="2"/>
      <c r="D812" s="2"/>
      <c r="E812" s="2"/>
    </row>
    <row r="813" spans="3:5" ht="13" x14ac:dyDescent="0.15">
      <c r="C813" s="2"/>
      <c r="D813" s="2"/>
      <c r="E813" s="2"/>
    </row>
    <row r="814" spans="3:5" ht="13" x14ac:dyDescent="0.15">
      <c r="C814" s="2"/>
      <c r="D814" s="2"/>
      <c r="E814" s="2"/>
    </row>
    <row r="815" spans="3:5" ht="13" x14ac:dyDescent="0.15">
      <c r="C815" s="2"/>
      <c r="D815" s="2"/>
      <c r="E815" s="2"/>
    </row>
    <row r="816" spans="3:5" ht="13" x14ac:dyDescent="0.15">
      <c r="C816" s="2"/>
      <c r="D816" s="2"/>
      <c r="E816" s="2"/>
    </row>
    <row r="817" spans="3:5" ht="13" x14ac:dyDescent="0.15">
      <c r="C817" s="2"/>
      <c r="D817" s="2"/>
      <c r="E817" s="2"/>
    </row>
    <row r="818" spans="3:5" ht="13" x14ac:dyDescent="0.15">
      <c r="C818" s="2"/>
      <c r="D818" s="2"/>
      <c r="E818" s="2"/>
    </row>
    <row r="819" spans="3:5" ht="13" x14ac:dyDescent="0.15">
      <c r="C819" s="2"/>
      <c r="D819" s="2"/>
      <c r="E819" s="2"/>
    </row>
    <row r="820" spans="3:5" ht="13" x14ac:dyDescent="0.15">
      <c r="C820" s="2"/>
      <c r="D820" s="2"/>
      <c r="E820" s="2"/>
    </row>
    <row r="821" spans="3:5" ht="13" x14ac:dyDescent="0.15">
      <c r="C821" s="2"/>
      <c r="D821" s="2"/>
      <c r="E821" s="2"/>
    </row>
    <row r="822" spans="3:5" ht="13" x14ac:dyDescent="0.15">
      <c r="C822" s="2"/>
      <c r="D822" s="2"/>
      <c r="E822" s="2"/>
    </row>
    <row r="823" spans="3:5" ht="13" x14ac:dyDescent="0.15">
      <c r="C823" s="2"/>
      <c r="D823" s="2"/>
      <c r="E823" s="2"/>
    </row>
    <row r="824" spans="3:5" ht="13" x14ac:dyDescent="0.15">
      <c r="C824" s="2"/>
      <c r="D824" s="2"/>
      <c r="E824" s="2"/>
    </row>
    <row r="825" spans="3:5" ht="13" x14ac:dyDescent="0.15">
      <c r="C825" s="2"/>
      <c r="D825" s="2"/>
      <c r="E825" s="2"/>
    </row>
    <row r="826" spans="3:5" ht="13" x14ac:dyDescent="0.15">
      <c r="C826" s="2"/>
      <c r="D826" s="2"/>
      <c r="E826" s="2"/>
    </row>
    <row r="827" spans="3:5" ht="13" x14ac:dyDescent="0.15">
      <c r="C827" s="2"/>
      <c r="D827" s="2"/>
      <c r="E827" s="2"/>
    </row>
    <row r="828" spans="3:5" ht="13" x14ac:dyDescent="0.15">
      <c r="C828" s="2"/>
      <c r="D828" s="2"/>
      <c r="E828" s="2"/>
    </row>
    <row r="829" spans="3:5" ht="13" x14ac:dyDescent="0.15">
      <c r="C829" s="2"/>
      <c r="D829" s="2"/>
      <c r="E829" s="2"/>
    </row>
    <row r="830" spans="3:5" ht="13" x14ac:dyDescent="0.15">
      <c r="C830" s="2"/>
      <c r="D830" s="2"/>
      <c r="E830" s="2"/>
    </row>
    <row r="831" spans="3:5" ht="13" x14ac:dyDescent="0.15">
      <c r="C831" s="2"/>
      <c r="D831" s="2"/>
      <c r="E831" s="2"/>
    </row>
    <row r="832" spans="3:5" ht="13" x14ac:dyDescent="0.15">
      <c r="C832" s="2"/>
      <c r="D832" s="2"/>
      <c r="E832" s="2"/>
    </row>
    <row r="833" spans="3:5" ht="13" x14ac:dyDescent="0.15">
      <c r="C833" s="2"/>
      <c r="D833" s="2"/>
      <c r="E833" s="2"/>
    </row>
    <row r="834" spans="3:5" ht="13" x14ac:dyDescent="0.15">
      <c r="C834" s="2"/>
      <c r="D834" s="2"/>
      <c r="E834" s="2"/>
    </row>
    <row r="835" spans="3:5" ht="13" x14ac:dyDescent="0.15">
      <c r="C835" s="2"/>
      <c r="D835" s="2"/>
      <c r="E835" s="2"/>
    </row>
    <row r="836" spans="3:5" ht="13" x14ac:dyDescent="0.15">
      <c r="C836" s="2"/>
      <c r="D836" s="2"/>
      <c r="E836" s="2"/>
    </row>
    <row r="837" spans="3:5" ht="13" x14ac:dyDescent="0.15">
      <c r="C837" s="2"/>
      <c r="D837" s="2"/>
      <c r="E837" s="2"/>
    </row>
    <row r="838" spans="3:5" ht="13" x14ac:dyDescent="0.15">
      <c r="C838" s="2"/>
      <c r="D838" s="2"/>
      <c r="E838" s="2"/>
    </row>
    <row r="839" spans="3:5" ht="13" x14ac:dyDescent="0.15">
      <c r="C839" s="2"/>
      <c r="D839" s="2"/>
      <c r="E839" s="2"/>
    </row>
    <row r="840" spans="3:5" ht="13" x14ac:dyDescent="0.15">
      <c r="C840" s="2"/>
      <c r="D840" s="2"/>
      <c r="E840" s="2"/>
    </row>
    <row r="841" spans="3:5" ht="13" x14ac:dyDescent="0.15">
      <c r="C841" s="2"/>
      <c r="D841" s="2"/>
      <c r="E841" s="2"/>
    </row>
    <row r="842" spans="3:5" ht="13" x14ac:dyDescent="0.15">
      <c r="C842" s="2"/>
      <c r="D842" s="2"/>
      <c r="E842" s="2"/>
    </row>
    <row r="843" spans="3:5" ht="13" x14ac:dyDescent="0.15">
      <c r="C843" s="2"/>
      <c r="D843" s="2"/>
      <c r="E843" s="2"/>
    </row>
    <row r="844" spans="3:5" ht="13" x14ac:dyDescent="0.15">
      <c r="C844" s="2"/>
      <c r="D844" s="2"/>
      <c r="E844" s="2"/>
    </row>
    <row r="845" spans="3:5" ht="13" x14ac:dyDescent="0.15">
      <c r="C845" s="2"/>
      <c r="D845" s="2"/>
      <c r="E845" s="2"/>
    </row>
    <row r="846" spans="3:5" ht="13" x14ac:dyDescent="0.15">
      <c r="C846" s="2"/>
      <c r="D846" s="2"/>
      <c r="E846" s="2"/>
    </row>
    <row r="847" spans="3:5" ht="13" x14ac:dyDescent="0.15">
      <c r="C847" s="2"/>
      <c r="D847" s="2"/>
      <c r="E847" s="2"/>
    </row>
    <row r="848" spans="3:5" ht="13" x14ac:dyDescent="0.15">
      <c r="C848" s="2"/>
      <c r="D848" s="2"/>
      <c r="E848" s="2"/>
    </row>
    <row r="849" spans="3:5" ht="13" x14ac:dyDescent="0.15">
      <c r="C849" s="2"/>
      <c r="D849" s="2"/>
      <c r="E849" s="2"/>
    </row>
    <row r="850" spans="3:5" ht="13" x14ac:dyDescent="0.15">
      <c r="C850" s="2"/>
      <c r="D850" s="2"/>
      <c r="E850" s="2"/>
    </row>
    <row r="851" spans="3:5" ht="13" x14ac:dyDescent="0.15">
      <c r="C851" s="2"/>
      <c r="D851" s="2"/>
      <c r="E851" s="2"/>
    </row>
    <row r="852" spans="3:5" ht="13" x14ac:dyDescent="0.15">
      <c r="C852" s="2"/>
      <c r="D852" s="2"/>
      <c r="E852" s="2"/>
    </row>
    <row r="853" spans="3:5" ht="13" x14ac:dyDescent="0.15">
      <c r="C853" s="2"/>
      <c r="D853" s="2"/>
      <c r="E853" s="2"/>
    </row>
    <row r="854" spans="3:5" ht="13" x14ac:dyDescent="0.15">
      <c r="C854" s="2"/>
      <c r="D854" s="2"/>
      <c r="E854" s="2"/>
    </row>
    <row r="855" spans="3:5" ht="13" x14ac:dyDescent="0.15">
      <c r="C855" s="2"/>
      <c r="D855" s="2"/>
      <c r="E855" s="2"/>
    </row>
    <row r="856" spans="3:5" ht="13" x14ac:dyDescent="0.15">
      <c r="C856" s="2"/>
      <c r="D856" s="2"/>
      <c r="E856" s="2"/>
    </row>
    <row r="857" spans="3:5" ht="13" x14ac:dyDescent="0.15">
      <c r="C857" s="2"/>
      <c r="D857" s="2"/>
      <c r="E857" s="2"/>
    </row>
    <row r="858" spans="3:5" ht="13" x14ac:dyDescent="0.15">
      <c r="C858" s="2"/>
      <c r="D858" s="2"/>
      <c r="E858" s="2"/>
    </row>
    <row r="859" spans="3:5" ht="13" x14ac:dyDescent="0.15">
      <c r="C859" s="2"/>
      <c r="D859" s="2"/>
      <c r="E859" s="2"/>
    </row>
    <row r="860" spans="3:5" ht="13" x14ac:dyDescent="0.15">
      <c r="C860" s="2"/>
      <c r="D860" s="2"/>
      <c r="E860" s="2"/>
    </row>
    <row r="861" spans="3:5" ht="13" x14ac:dyDescent="0.15">
      <c r="C861" s="2"/>
      <c r="D861" s="2"/>
      <c r="E861" s="2"/>
    </row>
    <row r="862" spans="3:5" ht="13" x14ac:dyDescent="0.15">
      <c r="C862" s="2"/>
      <c r="D862" s="2"/>
      <c r="E862" s="2"/>
    </row>
    <row r="863" spans="3:5" ht="13" x14ac:dyDescent="0.15">
      <c r="C863" s="2"/>
      <c r="D863" s="2"/>
      <c r="E863" s="2"/>
    </row>
    <row r="864" spans="3:5" ht="13" x14ac:dyDescent="0.15">
      <c r="C864" s="2"/>
      <c r="D864" s="2"/>
      <c r="E864" s="2"/>
    </row>
    <row r="865" spans="3:5" ht="13" x14ac:dyDescent="0.15">
      <c r="C865" s="2"/>
      <c r="D865" s="2"/>
      <c r="E865" s="2"/>
    </row>
    <row r="866" spans="3:5" ht="13" x14ac:dyDescent="0.15">
      <c r="C866" s="2"/>
      <c r="D866" s="2"/>
      <c r="E866" s="2"/>
    </row>
    <row r="867" spans="3:5" ht="13" x14ac:dyDescent="0.15">
      <c r="C867" s="2"/>
      <c r="D867" s="2"/>
      <c r="E867" s="2"/>
    </row>
    <row r="868" spans="3:5" ht="13" x14ac:dyDescent="0.15">
      <c r="C868" s="2"/>
      <c r="D868" s="2"/>
      <c r="E868" s="2"/>
    </row>
    <row r="869" spans="3:5" ht="13" x14ac:dyDescent="0.15">
      <c r="C869" s="2"/>
      <c r="D869" s="2"/>
      <c r="E869" s="2"/>
    </row>
    <row r="870" spans="3:5" ht="13" x14ac:dyDescent="0.15">
      <c r="C870" s="2"/>
      <c r="D870" s="2"/>
      <c r="E870" s="2"/>
    </row>
    <row r="871" spans="3:5" ht="13" x14ac:dyDescent="0.15">
      <c r="C871" s="2"/>
      <c r="D871" s="2"/>
      <c r="E871" s="2"/>
    </row>
    <row r="872" spans="3:5" ht="13" x14ac:dyDescent="0.15">
      <c r="C872" s="2"/>
      <c r="D872" s="2"/>
      <c r="E872" s="2"/>
    </row>
    <row r="873" spans="3:5" ht="13" x14ac:dyDescent="0.15">
      <c r="C873" s="2"/>
      <c r="D873" s="2"/>
      <c r="E873" s="2"/>
    </row>
    <row r="874" spans="3:5" ht="13" x14ac:dyDescent="0.15">
      <c r="C874" s="2"/>
      <c r="D874" s="2"/>
      <c r="E874" s="2"/>
    </row>
    <row r="875" spans="3:5" ht="13" x14ac:dyDescent="0.15">
      <c r="C875" s="2"/>
      <c r="D875" s="2"/>
      <c r="E875" s="2"/>
    </row>
    <row r="876" spans="3:5" ht="13" x14ac:dyDescent="0.15">
      <c r="C876" s="2"/>
      <c r="D876" s="2"/>
      <c r="E876" s="2"/>
    </row>
    <row r="877" spans="3:5" ht="13" x14ac:dyDescent="0.15">
      <c r="C877" s="2"/>
      <c r="D877" s="2"/>
      <c r="E877" s="2"/>
    </row>
    <row r="878" spans="3:5" ht="13" x14ac:dyDescent="0.15">
      <c r="C878" s="2"/>
      <c r="D878" s="2"/>
      <c r="E878" s="2"/>
    </row>
    <row r="879" spans="3:5" ht="13" x14ac:dyDescent="0.15">
      <c r="C879" s="2"/>
      <c r="D879" s="2"/>
      <c r="E879" s="2"/>
    </row>
    <row r="880" spans="3:5" ht="13" x14ac:dyDescent="0.15">
      <c r="C880" s="2"/>
      <c r="D880" s="2"/>
      <c r="E880" s="2"/>
    </row>
    <row r="881" spans="3:5" ht="13" x14ac:dyDescent="0.15">
      <c r="C881" s="2"/>
      <c r="D881" s="2"/>
      <c r="E881" s="2"/>
    </row>
    <row r="882" spans="3:5" ht="13" x14ac:dyDescent="0.15">
      <c r="C882" s="2"/>
      <c r="D882" s="2"/>
      <c r="E882" s="2"/>
    </row>
    <row r="883" spans="3:5" ht="13" x14ac:dyDescent="0.15">
      <c r="C883" s="2"/>
      <c r="D883" s="2"/>
      <c r="E883" s="2"/>
    </row>
    <row r="884" spans="3:5" ht="13" x14ac:dyDescent="0.15">
      <c r="C884" s="2"/>
      <c r="D884" s="2"/>
      <c r="E884" s="2"/>
    </row>
    <row r="885" spans="3:5" ht="13" x14ac:dyDescent="0.15">
      <c r="C885" s="2"/>
      <c r="D885" s="2"/>
      <c r="E885" s="2"/>
    </row>
    <row r="886" spans="3:5" ht="13" x14ac:dyDescent="0.15">
      <c r="C886" s="2"/>
      <c r="D886" s="2"/>
      <c r="E886" s="2"/>
    </row>
    <row r="887" spans="3:5" ht="13" x14ac:dyDescent="0.15">
      <c r="C887" s="2"/>
      <c r="D887" s="2"/>
      <c r="E887" s="2"/>
    </row>
    <row r="888" spans="3:5" ht="13" x14ac:dyDescent="0.15">
      <c r="C888" s="2"/>
      <c r="D888" s="2"/>
      <c r="E888" s="2"/>
    </row>
    <row r="889" spans="3:5" ht="13" x14ac:dyDescent="0.15">
      <c r="C889" s="2"/>
      <c r="D889" s="2"/>
      <c r="E889" s="2"/>
    </row>
    <row r="890" spans="3:5" ht="13" x14ac:dyDescent="0.15">
      <c r="C890" s="2"/>
      <c r="D890" s="2"/>
      <c r="E890" s="2"/>
    </row>
    <row r="891" spans="3:5" ht="13" x14ac:dyDescent="0.15">
      <c r="C891" s="2"/>
      <c r="D891" s="2"/>
      <c r="E891" s="2"/>
    </row>
    <row r="892" spans="3:5" ht="13" x14ac:dyDescent="0.15">
      <c r="C892" s="2"/>
      <c r="D892" s="2"/>
      <c r="E892" s="2"/>
    </row>
    <row r="893" spans="3:5" ht="13" x14ac:dyDescent="0.15">
      <c r="C893" s="2"/>
      <c r="D893" s="2"/>
      <c r="E893" s="2"/>
    </row>
    <row r="894" spans="3:5" ht="13" x14ac:dyDescent="0.15">
      <c r="C894" s="2"/>
      <c r="D894" s="2"/>
      <c r="E894" s="2"/>
    </row>
    <row r="895" spans="3:5" ht="13" x14ac:dyDescent="0.15">
      <c r="C895" s="2"/>
      <c r="D895" s="2"/>
      <c r="E895" s="2"/>
    </row>
    <row r="896" spans="3:5" ht="13" x14ac:dyDescent="0.15">
      <c r="C896" s="2"/>
      <c r="D896" s="2"/>
      <c r="E896" s="2"/>
    </row>
    <row r="897" spans="3:5" ht="13" x14ac:dyDescent="0.15">
      <c r="C897" s="2"/>
      <c r="D897" s="2"/>
      <c r="E897" s="2"/>
    </row>
    <row r="898" spans="3:5" ht="13" x14ac:dyDescent="0.15">
      <c r="C898" s="2"/>
      <c r="D898" s="2"/>
      <c r="E898" s="2"/>
    </row>
    <row r="899" spans="3:5" ht="13" x14ac:dyDescent="0.15">
      <c r="C899" s="2"/>
      <c r="D899" s="2"/>
      <c r="E899" s="2"/>
    </row>
    <row r="900" spans="3:5" ht="13" x14ac:dyDescent="0.15">
      <c r="C900" s="2"/>
      <c r="D900" s="2"/>
      <c r="E900" s="2"/>
    </row>
    <row r="901" spans="3:5" ht="13" x14ac:dyDescent="0.15">
      <c r="C901" s="2"/>
      <c r="D901" s="2"/>
      <c r="E901" s="2"/>
    </row>
    <row r="902" spans="3:5" ht="13" x14ac:dyDescent="0.15">
      <c r="C902" s="2"/>
      <c r="D902" s="2"/>
      <c r="E902" s="2"/>
    </row>
    <row r="903" spans="3:5" ht="13" x14ac:dyDescent="0.15">
      <c r="C903" s="2"/>
      <c r="D903" s="2"/>
      <c r="E903" s="2"/>
    </row>
    <row r="904" spans="3:5" ht="13" x14ac:dyDescent="0.15">
      <c r="C904" s="2"/>
      <c r="D904" s="2"/>
      <c r="E904" s="2"/>
    </row>
    <row r="905" spans="3:5" ht="13" x14ac:dyDescent="0.15">
      <c r="C905" s="2"/>
      <c r="D905" s="2"/>
      <c r="E905" s="2"/>
    </row>
    <row r="906" spans="3:5" ht="13" x14ac:dyDescent="0.15">
      <c r="C906" s="2"/>
      <c r="D906" s="2"/>
      <c r="E906" s="2"/>
    </row>
    <row r="907" spans="3:5" ht="13" x14ac:dyDescent="0.15">
      <c r="C907" s="2"/>
      <c r="D907" s="2"/>
      <c r="E907" s="2"/>
    </row>
    <row r="908" spans="3:5" ht="13" x14ac:dyDescent="0.15">
      <c r="C908" s="2"/>
      <c r="D908" s="2"/>
      <c r="E908" s="2"/>
    </row>
    <row r="909" spans="3:5" ht="13" x14ac:dyDescent="0.15">
      <c r="C909" s="2"/>
      <c r="D909" s="2"/>
      <c r="E909" s="2"/>
    </row>
    <row r="910" spans="3:5" ht="13" x14ac:dyDescent="0.15">
      <c r="C910" s="2"/>
      <c r="D910" s="2"/>
      <c r="E910" s="2"/>
    </row>
    <row r="911" spans="3:5" ht="13" x14ac:dyDescent="0.15">
      <c r="C911" s="2"/>
      <c r="D911" s="2"/>
      <c r="E911" s="2"/>
    </row>
    <row r="912" spans="3:5" ht="13" x14ac:dyDescent="0.15">
      <c r="C912" s="2"/>
      <c r="D912" s="2"/>
      <c r="E912" s="2"/>
    </row>
    <row r="913" spans="3:5" ht="13" x14ac:dyDescent="0.15">
      <c r="C913" s="2"/>
      <c r="D913" s="2"/>
      <c r="E913" s="2"/>
    </row>
    <row r="914" spans="3:5" ht="13" x14ac:dyDescent="0.15">
      <c r="C914" s="2"/>
      <c r="D914" s="2"/>
      <c r="E914" s="2"/>
    </row>
    <row r="915" spans="3:5" ht="13" x14ac:dyDescent="0.15">
      <c r="C915" s="2"/>
      <c r="D915" s="2"/>
      <c r="E915" s="2"/>
    </row>
    <row r="916" spans="3:5" ht="13" x14ac:dyDescent="0.15">
      <c r="C916" s="2"/>
      <c r="D916" s="2"/>
      <c r="E916" s="2"/>
    </row>
    <row r="917" spans="3:5" ht="13" x14ac:dyDescent="0.15">
      <c r="C917" s="2"/>
      <c r="D917" s="2"/>
      <c r="E917" s="2"/>
    </row>
    <row r="918" spans="3:5" ht="13" x14ac:dyDescent="0.15">
      <c r="C918" s="2"/>
      <c r="D918" s="2"/>
      <c r="E918" s="2"/>
    </row>
    <row r="919" spans="3:5" ht="13" x14ac:dyDescent="0.15">
      <c r="C919" s="2"/>
      <c r="D919" s="2"/>
      <c r="E919" s="2"/>
    </row>
    <row r="920" spans="3:5" ht="13" x14ac:dyDescent="0.15">
      <c r="C920" s="2"/>
      <c r="D920" s="2"/>
      <c r="E920" s="2"/>
    </row>
    <row r="921" spans="3:5" ht="13" x14ac:dyDescent="0.15">
      <c r="C921" s="2"/>
      <c r="D921" s="2"/>
      <c r="E921" s="2"/>
    </row>
    <row r="922" spans="3:5" ht="13" x14ac:dyDescent="0.15">
      <c r="C922" s="2"/>
      <c r="D922" s="2"/>
      <c r="E922" s="2"/>
    </row>
    <row r="923" spans="3:5" ht="13" x14ac:dyDescent="0.15">
      <c r="C923" s="2"/>
      <c r="D923" s="2"/>
      <c r="E923" s="2"/>
    </row>
    <row r="924" spans="3:5" ht="13" x14ac:dyDescent="0.15">
      <c r="C924" s="2"/>
      <c r="D924" s="2"/>
      <c r="E924" s="2"/>
    </row>
    <row r="925" spans="3:5" ht="13" x14ac:dyDescent="0.15">
      <c r="C925" s="2"/>
      <c r="D925" s="2"/>
      <c r="E925" s="2"/>
    </row>
    <row r="926" spans="3:5" ht="13" x14ac:dyDescent="0.15">
      <c r="C926" s="2"/>
      <c r="D926" s="2"/>
      <c r="E926" s="2"/>
    </row>
    <row r="927" spans="3:5" ht="13" x14ac:dyDescent="0.15">
      <c r="C927" s="2"/>
      <c r="D927" s="2"/>
      <c r="E927" s="2"/>
    </row>
    <row r="928" spans="3:5" ht="13" x14ac:dyDescent="0.15">
      <c r="C928" s="2"/>
      <c r="D928" s="2"/>
      <c r="E928" s="2"/>
    </row>
    <row r="929" spans="3:5" ht="13" x14ac:dyDescent="0.15">
      <c r="C929" s="2"/>
      <c r="D929" s="2"/>
      <c r="E929" s="2"/>
    </row>
    <row r="930" spans="3:5" ht="13" x14ac:dyDescent="0.15">
      <c r="C930" s="2"/>
      <c r="D930" s="2"/>
      <c r="E930" s="2"/>
    </row>
    <row r="931" spans="3:5" ht="13" x14ac:dyDescent="0.15">
      <c r="C931" s="2"/>
      <c r="D931" s="2"/>
      <c r="E931" s="2"/>
    </row>
    <row r="932" spans="3:5" ht="13" x14ac:dyDescent="0.15">
      <c r="C932" s="2"/>
      <c r="D932" s="2"/>
      <c r="E932" s="2"/>
    </row>
    <row r="933" spans="3:5" ht="13" x14ac:dyDescent="0.15">
      <c r="C933" s="2"/>
      <c r="D933" s="2"/>
      <c r="E933" s="2"/>
    </row>
    <row r="934" spans="3:5" ht="13" x14ac:dyDescent="0.15">
      <c r="C934" s="2"/>
      <c r="D934" s="2"/>
      <c r="E934" s="2"/>
    </row>
    <row r="935" spans="3:5" ht="13" x14ac:dyDescent="0.15">
      <c r="C935" s="2"/>
      <c r="D935" s="2"/>
      <c r="E935" s="2"/>
    </row>
    <row r="936" spans="3:5" ht="13" x14ac:dyDescent="0.15">
      <c r="C936" s="2"/>
      <c r="D936" s="2"/>
      <c r="E936" s="2"/>
    </row>
    <row r="937" spans="3:5" ht="13" x14ac:dyDescent="0.15">
      <c r="C937" s="2"/>
      <c r="D937" s="2"/>
      <c r="E937" s="2"/>
    </row>
    <row r="938" spans="3:5" ht="13" x14ac:dyDescent="0.15">
      <c r="C938" s="2"/>
      <c r="D938" s="2"/>
      <c r="E938" s="2"/>
    </row>
    <row r="939" spans="3:5" ht="13" x14ac:dyDescent="0.15">
      <c r="C939" s="2"/>
      <c r="D939" s="2"/>
      <c r="E939" s="2"/>
    </row>
    <row r="940" spans="3:5" ht="13" x14ac:dyDescent="0.15">
      <c r="C940" s="2"/>
      <c r="D940" s="2"/>
      <c r="E940" s="2"/>
    </row>
    <row r="941" spans="3:5" ht="13" x14ac:dyDescent="0.15">
      <c r="C941" s="2"/>
      <c r="D941" s="2"/>
      <c r="E941" s="2"/>
    </row>
    <row r="942" spans="3:5" ht="13" x14ac:dyDescent="0.15">
      <c r="C942" s="2"/>
      <c r="D942" s="2"/>
      <c r="E942" s="2"/>
    </row>
    <row r="943" spans="3:5" ht="13" x14ac:dyDescent="0.15">
      <c r="C943" s="2"/>
      <c r="D943" s="2"/>
      <c r="E943" s="2"/>
    </row>
    <row r="944" spans="3:5" ht="13" x14ac:dyDescent="0.15">
      <c r="C944" s="2"/>
      <c r="D944" s="2"/>
      <c r="E944" s="2"/>
    </row>
    <row r="945" spans="3:5" ht="13" x14ac:dyDescent="0.15">
      <c r="C945" s="2"/>
      <c r="D945" s="2"/>
      <c r="E945" s="2"/>
    </row>
    <row r="946" spans="3:5" ht="13" x14ac:dyDescent="0.15">
      <c r="C946" s="2"/>
      <c r="D946" s="2"/>
      <c r="E946" s="2"/>
    </row>
    <row r="947" spans="3:5" ht="13" x14ac:dyDescent="0.15">
      <c r="C947" s="2"/>
      <c r="D947" s="2"/>
      <c r="E947" s="2"/>
    </row>
    <row r="948" spans="3:5" ht="13" x14ac:dyDescent="0.15">
      <c r="C948" s="2"/>
      <c r="D948" s="2"/>
      <c r="E948" s="2"/>
    </row>
    <row r="949" spans="3:5" ht="13" x14ac:dyDescent="0.15">
      <c r="C949" s="2"/>
      <c r="D949" s="2"/>
      <c r="E949" s="2"/>
    </row>
    <row r="950" spans="3:5" ht="13" x14ac:dyDescent="0.15">
      <c r="C950" s="2"/>
      <c r="D950" s="2"/>
      <c r="E950" s="2"/>
    </row>
    <row r="951" spans="3:5" ht="13" x14ac:dyDescent="0.15">
      <c r="C951" s="2"/>
      <c r="D951" s="2"/>
      <c r="E951" s="2"/>
    </row>
    <row r="952" spans="3:5" ht="13" x14ac:dyDescent="0.15">
      <c r="C952" s="2"/>
      <c r="D952" s="2"/>
      <c r="E952" s="2"/>
    </row>
    <row r="953" spans="3:5" ht="13" x14ac:dyDescent="0.15">
      <c r="C953" s="2"/>
      <c r="D953" s="2"/>
      <c r="E953" s="2"/>
    </row>
    <row r="954" spans="3:5" ht="13" x14ac:dyDescent="0.15">
      <c r="C954" s="2"/>
      <c r="D954" s="2"/>
      <c r="E954" s="2"/>
    </row>
    <row r="955" spans="3:5" ht="13" x14ac:dyDescent="0.15">
      <c r="C955" s="2"/>
      <c r="D955" s="2"/>
      <c r="E955" s="2"/>
    </row>
    <row r="956" spans="3:5" ht="13" x14ac:dyDescent="0.15">
      <c r="C956" s="2"/>
      <c r="D956" s="2"/>
      <c r="E956" s="2"/>
    </row>
    <row r="957" spans="3:5" ht="13" x14ac:dyDescent="0.15">
      <c r="C957" s="2"/>
      <c r="D957" s="2"/>
      <c r="E957" s="2"/>
    </row>
    <row r="958" spans="3:5" ht="13" x14ac:dyDescent="0.15">
      <c r="C958" s="2"/>
      <c r="D958" s="2"/>
      <c r="E958" s="2"/>
    </row>
    <row r="959" spans="3:5" ht="13" x14ac:dyDescent="0.15">
      <c r="C959" s="2"/>
      <c r="D959" s="2"/>
      <c r="E959" s="2"/>
    </row>
    <row r="960" spans="3:5" ht="13" x14ac:dyDescent="0.15">
      <c r="C960" s="2"/>
      <c r="D960" s="2"/>
      <c r="E960" s="2"/>
    </row>
    <row r="961" spans="3:5" ht="13" x14ac:dyDescent="0.15">
      <c r="C961" s="2"/>
      <c r="D961" s="2"/>
      <c r="E961" s="2"/>
    </row>
    <row r="962" spans="3:5" ht="13" x14ac:dyDescent="0.15">
      <c r="C962" s="2"/>
      <c r="D962" s="2"/>
      <c r="E962" s="2"/>
    </row>
    <row r="963" spans="3:5" ht="13" x14ac:dyDescent="0.15">
      <c r="C963" s="2"/>
      <c r="D963" s="2"/>
      <c r="E963" s="2"/>
    </row>
    <row r="964" spans="3:5" ht="13" x14ac:dyDescent="0.15">
      <c r="C964" s="2"/>
      <c r="D964" s="2"/>
      <c r="E964" s="2"/>
    </row>
    <row r="965" spans="3:5" ht="13" x14ac:dyDescent="0.15">
      <c r="C965" s="2"/>
      <c r="D965" s="2"/>
      <c r="E965" s="2"/>
    </row>
    <row r="966" spans="3:5" ht="13" x14ac:dyDescent="0.15">
      <c r="C966" s="2"/>
      <c r="D966" s="2"/>
      <c r="E966" s="2"/>
    </row>
    <row r="967" spans="3:5" ht="13" x14ac:dyDescent="0.15">
      <c r="C967" s="2"/>
      <c r="D967" s="2"/>
      <c r="E967" s="2"/>
    </row>
    <row r="968" spans="3:5" ht="13" x14ac:dyDescent="0.15">
      <c r="C968" s="2"/>
      <c r="D968" s="2"/>
      <c r="E968" s="2"/>
    </row>
    <row r="969" spans="3:5" ht="13" x14ac:dyDescent="0.15">
      <c r="C969" s="2"/>
      <c r="D969" s="2"/>
      <c r="E969" s="2"/>
    </row>
    <row r="970" spans="3:5" ht="13" x14ac:dyDescent="0.15">
      <c r="C970" s="2"/>
      <c r="D970" s="2"/>
      <c r="E970" s="2"/>
    </row>
    <row r="971" spans="3:5" ht="13" x14ac:dyDescent="0.15">
      <c r="C971" s="2"/>
      <c r="D971" s="2"/>
      <c r="E971" s="2"/>
    </row>
    <row r="972" spans="3:5" ht="13" x14ac:dyDescent="0.15">
      <c r="C972" s="2"/>
      <c r="D972" s="2"/>
      <c r="E972" s="2"/>
    </row>
    <row r="973" spans="3:5" ht="13" x14ac:dyDescent="0.15">
      <c r="C973" s="2"/>
      <c r="D973" s="2"/>
      <c r="E973" s="2"/>
    </row>
    <row r="974" spans="3:5" ht="13" x14ac:dyDescent="0.15">
      <c r="C974" s="2"/>
      <c r="D974" s="2"/>
      <c r="E974" s="2"/>
    </row>
    <row r="975" spans="3:5" ht="13" x14ac:dyDescent="0.15">
      <c r="C975" s="2"/>
      <c r="D975" s="2"/>
      <c r="E975" s="2"/>
    </row>
    <row r="976" spans="3:5" ht="13" x14ac:dyDescent="0.15">
      <c r="C976" s="2"/>
      <c r="D976" s="2"/>
      <c r="E976" s="2"/>
    </row>
    <row r="977" spans="3:5" ht="13" x14ac:dyDescent="0.15">
      <c r="C977" s="2"/>
      <c r="D977" s="2"/>
      <c r="E977" s="2"/>
    </row>
    <row r="978" spans="3:5" ht="13" x14ac:dyDescent="0.15">
      <c r="C978" s="2"/>
      <c r="D978" s="2"/>
      <c r="E978" s="2"/>
    </row>
    <row r="979" spans="3:5" ht="13" x14ac:dyDescent="0.15">
      <c r="C979" s="2"/>
      <c r="D979" s="2"/>
      <c r="E979" s="2"/>
    </row>
    <row r="980" spans="3:5" ht="13" x14ac:dyDescent="0.15">
      <c r="C980" s="2"/>
      <c r="D980" s="2"/>
      <c r="E980" s="2"/>
    </row>
    <row r="981" spans="3:5" ht="13" x14ac:dyDescent="0.15">
      <c r="C981" s="2"/>
      <c r="D981" s="2"/>
      <c r="E981" s="2"/>
    </row>
    <row r="982" spans="3:5" ht="13" x14ac:dyDescent="0.15">
      <c r="C982" s="2"/>
      <c r="D982" s="2"/>
      <c r="E982" s="2"/>
    </row>
    <row r="983" spans="3:5" ht="13" x14ac:dyDescent="0.15">
      <c r="C983" s="2"/>
      <c r="D983" s="2"/>
      <c r="E983" s="2"/>
    </row>
    <row r="984" spans="3:5" ht="13" x14ac:dyDescent="0.15">
      <c r="C984" s="2"/>
      <c r="D984" s="2"/>
      <c r="E984" s="2"/>
    </row>
    <row r="985" spans="3:5" ht="13" x14ac:dyDescent="0.15">
      <c r="C985" s="2"/>
      <c r="D985" s="2"/>
      <c r="E985" s="2"/>
    </row>
    <row r="986" spans="3:5" ht="13" x14ac:dyDescent="0.15">
      <c r="C986" s="2"/>
      <c r="D986" s="2"/>
      <c r="E986" s="2"/>
    </row>
    <row r="987" spans="3:5" ht="13" x14ac:dyDescent="0.15">
      <c r="C987" s="2"/>
      <c r="D987" s="2"/>
      <c r="E987" s="2"/>
    </row>
    <row r="988" spans="3:5" ht="13" x14ac:dyDescent="0.15">
      <c r="C988" s="2"/>
      <c r="D988" s="2"/>
      <c r="E988" s="2"/>
    </row>
    <row r="989" spans="3:5" ht="13" x14ac:dyDescent="0.15"/>
    <row r="990" spans="3:5" ht="13" x14ac:dyDescent="0.15"/>
    <row r="991" spans="3:5" ht="13" x14ac:dyDescent="0.15"/>
    <row r="992" spans="3:5" ht="13" x14ac:dyDescent="0.15"/>
    <row r="993" ht="13" x14ac:dyDescent="0.15"/>
    <row r="994" ht="13" x14ac:dyDescent="0.15"/>
    <row r="995" ht="13" x14ac:dyDescent="0.15"/>
    <row r="996" ht="13" x14ac:dyDescent="0.15"/>
    <row r="997" ht="13" x14ac:dyDescent="0.15"/>
    <row r="998" ht="13" x14ac:dyDescent="0.15"/>
    <row r="999" ht="13" x14ac:dyDescent="0.15"/>
    <row r="1000" ht="13" x14ac:dyDescent="0.1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E1504"/>
  <sheetViews>
    <sheetView workbookViewId="0">
      <pane ySplit="1" topLeftCell="A229" activePane="bottomLeft" state="frozen"/>
      <selection pane="bottomLeft" activeCell="C511" sqref="C511"/>
    </sheetView>
  </sheetViews>
  <sheetFormatPr baseColWidth="10" defaultColWidth="12.6640625" defaultRowHeight="15.75" customHeight="1" x14ac:dyDescent="0.15"/>
  <cols>
    <col min="1" max="1" width="19.6640625" customWidth="1"/>
    <col min="2" max="2" width="15.1640625" customWidth="1"/>
    <col min="3" max="3" width="14.5" customWidth="1"/>
  </cols>
  <sheetData>
    <row r="1" spans="1:5" ht="15.75" customHeight="1" x14ac:dyDescent="0.15">
      <c r="A1" s="1" t="s">
        <v>42</v>
      </c>
      <c r="B1" s="7" t="s">
        <v>82</v>
      </c>
      <c r="C1" s="1" t="s">
        <v>83</v>
      </c>
      <c r="D1" s="2" t="s">
        <v>4</v>
      </c>
      <c r="E1" s="2" t="s">
        <v>84</v>
      </c>
    </row>
    <row r="2" spans="1:5" ht="15.75" customHeight="1" x14ac:dyDescent="0.15">
      <c r="A2" s="1" t="s">
        <v>8</v>
      </c>
      <c r="B2" s="1" t="s">
        <v>85</v>
      </c>
      <c r="C2" s="1" t="s">
        <v>86</v>
      </c>
      <c r="D2" s="2">
        <v>0.98047842320326295</v>
      </c>
      <c r="E2" s="2">
        <v>0.104106506032487</v>
      </c>
    </row>
    <row r="3" spans="1:5" ht="15.75" customHeight="1" x14ac:dyDescent="0.15">
      <c r="A3" s="1" t="s">
        <v>8</v>
      </c>
      <c r="B3" s="1" t="s">
        <v>87</v>
      </c>
      <c r="C3" s="1" t="s">
        <v>86</v>
      </c>
      <c r="D3" s="2">
        <v>6.1291227874735003E-2</v>
      </c>
      <c r="E3" s="2">
        <v>0.114457405474437</v>
      </c>
    </row>
    <row r="4" spans="1:5" ht="15.75" customHeight="1" x14ac:dyDescent="0.15">
      <c r="A4" s="1" t="s">
        <v>8</v>
      </c>
      <c r="B4" s="1" t="s">
        <v>88</v>
      </c>
      <c r="C4" s="1" t="s">
        <v>86</v>
      </c>
      <c r="D4" s="2">
        <v>0.62933197723160095</v>
      </c>
      <c r="E4" s="2">
        <v>-1.59653775703575</v>
      </c>
    </row>
    <row r="5" spans="1:5" ht="15.75" customHeight="1" x14ac:dyDescent="0.15">
      <c r="A5" s="1" t="s">
        <v>8</v>
      </c>
      <c r="B5" s="1" t="s">
        <v>89</v>
      </c>
      <c r="C5" s="1" t="s">
        <v>86</v>
      </c>
      <c r="D5" s="2">
        <v>0.63668199418639104</v>
      </c>
      <c r="E5" s="2">
        <v>-0.556322123782512</v>
      </c>
    </row>
    <row r="6" spans="1:5" ht="15.75" customHeight="1" x14ac:dyDescent="0.15">
      <c r="A6" s="1" t="s">
        <v>8</v>
      </c>
      <c r="B6" s="1" t="s">
        <v>90</v>
      </c>
      <c r="C6" s="1" t="s">
        <v>86</v>
      </c>
      <c r="D6" s="2">
        <v>0.18956688921047701</v>
      </c>
      <c r="E6" s="2">
        <v>0.40923305616900402</v>
      </c>
    </row>
    <row r="7" spans="1:5" ht="15.75" customHeight="1" x14ac:dyDescent="0.15">
      <c r="A7" s="1" t="s">
        <v>8</v>
      </c>
      <c r="B7" s="1" t="s">
        <v>91</v>
      </c>
      <c r="C7" s="1" t="s">
        <v>92</v>
      </c>
      <c r="D7" s="2">
        <v>0.98047842320326295</v>
      </c>
      <c r="E7" s="2">
        <v>0.104106506032487</v>
      </c>
    </row>
    <row r="8" spans="1:5" ht="15.75" customHeight="1" x14ac:dyDescent="0.15">
      <c r="A8" s="1" t="s">
        <v>8</v>
      </c>
      <c r="B8" s="1" t="s">
        <v>93</v>
      </c>
      <c r="C8" s="1" t="s">
        <v>92</v>
      </c>
      <c r="D8" s="2">
        <v>0.96344717632383903</v>
      </c>
      <c r="E8" s="2">
        <v>-0.44815891633552402</v>
      </c>
    </row>
    <row r="9" spans="1:5" ht="15.75" customHeight="1" x14ac:dyDescent="0.15">
      <c r="A9" s="1" t="s">
        <v>8</v>
      </c>
      <c r="B9" s="1" t="s">
        <v>94</v>
      </c>
      <c r="C9" s="1" t="s">
        <v>92</v>
      </c>
      <c r="D9" s="2">
        <v>3.06988781372164E-2</v>
      </c>
      <c r="E9" s="2">
        <v>-0.640070986386018</v>
      </c>
    </row>
    <row r="10" spans="1:5" ht="15.75" customHeight="1" x14ac:dyDescent="0.15">
      <c r="A10" s="1" t="s">
        <v>8</v>
      </c>
      <c r="B10" s="1" t="s">
        <v>95</v>
      </c>
      <c r="C10" s="1" t="s">
        <v>92</v>
      </c>
      <c r="D10" s="2">
        <v>0.64428886685769005</v>
      </c>
      <c r="E10" s="2">
        <v>2.6103885836208001</v>
      </c>
    </row>
    <row r="11" spans="1:5" ht="15.75" customHeight="1" x14ac:dyDescent="0.15">
      <c r="A11" s="1" t="s">
        <v>8</v>
      </c>
      <c r="B11" s="1" t="s">
        <v>96</v>
      </c>
      <c r="C11" s="1" t="s">
        <v>92</v>
      </c>
      <c r="D11" s="2">
        <v>8.2290788921106098E-2</v>
      </c>
      <c r="E11" s="2">
        <v>0.76360290815662002</v>
      </c>
    </row>
    <row r="12" spans="1:5" ht="15.75" customHeight="1" x14ac:dyDescent="0.15">
      <c r="A12" s="1" t="s">
        <v>8</v>
      </c>
      <c r="B12" s="1" t="s">
        <v>97</v>
      </c>
      <c r="C12" s="1" t="s">
        <v>92</v>
      </c>
      <c r="D12" s="2">
        <v>0.83730997665828799</v>
      </c>
      <c r="E12" s="2">
        <v>-1.43085376032839</v>
      </c>
    </row>
    <row r="13" spans="1:5" ht="15.75" customHeight="1" x14ac:dyDescent="0.15">
      <c r="A13" s="1" t="s">
        <v>8</v>
      </c>
      <c r="B13" s="1" t="s">
        <v>98</v>
      </c>
      <c r="C13" s="1" t="s">
        <v>92</v>
      </c>
      <c r="D13" s="2">
        <v>0.382079501528786</v>
      </c>
      <c r="E13" s="2">
        <v>-2.9462086318675098</v>
      </c>
    </row>
    <row r="14" spans="1:5" ht="15.75" customHeight="1" x14ac:dyDescent="0.15">
      <c r="A14" s="1" t="s">
        <v>8</v>
      </c>
      <c r="B14" s="1" t="s">
        <v>99</v>
      </c>
      <c r="C14" s="1" t="s">
        <v>92</v>
      </c>
      <c r="D14" s="2">
        <v>0.39064584291668403</v>
      </c>
      <c r="E14" s="2">
        <v>-7.6956539829720297E-2</v>
      </c>
    </row>
    <row r="15" spans="1:5" ht="15.75" customHeight="1" x14ac:dyDescent="0.15">
      <c r="A15" s="1" t="s">
        <v>8</v>
      </c>
      <c r="B15" s="1" t="s">
        <v>100</v>
      </c>
      <c r="C15" s="1" t="s">
        <v>92</v>
      </c>
      <c r="D15" s="2">
        <v>3.9756835383651198E-2</v>
      </c>
      <c r="E15" s="2">
        <v>-1.1832993332995101</v>
      </c>
    </row>
    <row r="16" spans="1:5" ht="15.75" customHeight="1" x14ac:dyDescent="0.15">
      <c r="A16" s="1" t="s">
        <v>8</v>
      </c>
      <c r="B16" s="1" t="s">
        <v>101</v>
      </c>
      <c r="C16" s="1" t="s">
        <v>92</v>
      </c>
      <c r="D16" s="2">
        <v>3.6414521730550801E-3</v>
      </c>
      <c r="E16" s="2">
        <v>-6.4778083302284104</v>
      </c>
    </row>
    <row r="17" spans="1:5" ht="15.75" customHeight="1" x14ac:dyDescent="0.15">
      <c r="A17" s="1" t="s">
        <v>8</v>
      </c>
      <c r="B17" s="1" t="s">
        <v>102</v>
      </c>
      <c r="C17" s="1" t="s">
        <v>92</v>
      </c>
      <c r="D17" s="2">
        <v>0.89081424484877603</v>
      </c>
      <c r="E17" s="2">
        <v>0.36856093494431003</v>
      </c>
    </row>
    <row r="18" spans="1:5" ht="15.75" customHeight="1" x14ac:dyDescent="0.15">
      <c r="A18" s="1" t="s">
        <v>8</v>
      </c>
      <c r="B18" s="1" t="s">
        <v>103</v>
      </c>
      <c r="C18" s="1" t="s">
        <v>92</v>
      </c>
      <c r="D18" s="2">
        <v>0.599815354367492</v>
      </c>
      <c r="E18" s="2">
        <v>-0.83237131899892702</v>
      </c>
    </row>
    <row r="19" spans="1:5" ht="15.75" customHeight="1" x14ac:dyDescent="0.15">
      <c r="A19" s="1" t="s">
        <v>8</v>
      </c>
      <c r="B19" s="1" t="s">
        <v>104</v>
      </c>
      <c r="C19" s="1" t="s">
        <v>92</v>
      </c>
      <c r="D19" s="2">
        <v>0.804392001074688</v>
      </c>
      <c r="E19" s="2">
        <v>-0.63962965043453901</v>
      </c>
    </row>
    <row r="20" spans="1:5" ht="15.75" customHeight="1" x14ac:dyDescent="0.15">
      <c r="A20" s="1" t="s">
        <v>8</v>
      </c>
      <c r="B20" s="1" t="s">
        <v>105</v>
      </c>
      <c r="C20" s="1" t="s">
        <v>92</v>
      </c>
      <c r="D20" s="2">
        <v>3.9678488591835502E-2</v>
      </c>
      <c r="E20" s="2">
        <v>-2.4018520829441901</v>
      </c>
    </row>
    <row r="21" spans="1:5" ht="15.75" customHeight="1" x14ac:dyDescent="0.15">
      <c r="A21" s="1" t="s">
        <v>8</v>
      </c>
      <c r="B21" s="1" t="s">
        <v>106</v>
      </c>
      <c r="C21" s="1" t="s">
        <v>92</v>
      </c>
      <c r="D21" s="2">
        <v>0.27795602323622298</v>
      </c>
      <c r="E21" s="2">
        <v>0.16458239461750801</v>
      </c>
    </row>
    <row r="22" spans="1:5" ht="15.75" customHeight="1" x14ac:dyDescent="0.15">
      <c r="A22" s="1" t="s">
        <v>8</v>
      </c>
      <c r="B22" s="1" t="s">
        <v>107</v>
      </c>
      <c r="C22" s="1" t="s">
        <v>92</v>
      </c>
      <c r="D22" s="2">
        <v>0.51758583338344799</v>
      </c>
      <c r="E22" s="2">
        <v>-0.351016868363482</v>
      </c>
    </row>
    <row r="23" spans="1:5" ht="15.75" customHeight="1" x14ac:dyDescent="0.15">
      <c r="A23" s="1" t="s">
        <v>8</v>
      </c>
      <c r="B23" s="1" t="s">
        <v>108</v>
      </c>
      <c r="C23" s="1" t="s">
        <v>92</v>
      </c>
      <c r="D23" s="2">
        <v>0.65054782182605497</v>
      </c>
      <c r="E23" s="2">
        <v>0.31974154936376398</v>
      </c>
    </row>
    <row r="24" spans="1:5" ht="15.75" customHeight="1" x14ac:dyDescent="0.15">
      <c r="A24" s="1" t="s">
        <v>8</v>
      </c>
      <c r="B24" s="1" t="s">
        <v>109</v>
      </c>
      <c r="C24" s="1" t="s">
        <v>92</v>
      </c>
      <c r="D24" s="2">
        <v>0.279456823493416</v>
      </c>
      <c r="E24" s="2">
        <v>-1.6624386734160499</v>
      </c>
    </row>
    <row r="25" spans="1:5" ht="15.75" customHeight="1" x14ac:dyDescent="0.15">
      <c r="A25" s="1" t="s">
        <v>8</v>
      </c>
      <c r="B25" s="1" t="s">
        <v>110</v>
      </c>
      <c r="C25" s="1" t="s">
        <v>92</v>
      </c>
      <c r="D25" s="2">
        <v>0.64366640004546405</v>
      </c>
      <c r="E25" s="2">
        <v>1.3055437141355699</v>
      </c>
    </row>
    <row r="26" spans="1:5" ht="15.75" customHeight="1" x14ac:dyDescent="0.15">
      <c r="A26" s="1" t="s">
        <v>8</v>
      </c>
      <c r="B26" s="1" t="s">
        <v>111</v>
      </c>
      <c r="C26" s="1" t="s">
        <v>92</v>
      </c>
      <c r="D26" s="2">
        <v>0.30245003617456301</v>
      </c>
      <c r="E26" s="2">
        <v>2.9218906068859298</v>
      </c>
    </row>
    <row r="27" spans="1:5" ht="15.75" customHeight="1" x14ac:dyDescent="0.15">
      <c r="A27" s="1" t="s">
        <v>8</v>
      </c>
      <c r="B27" s="1" t="s">
        <v>112</v>
      </c>
      <c r="C27" s="1" t="s">
        <v>92</v>
      </c>
      <c r="D27" s="2">
        <v>8.1997162223294104E-2</v>
      </c>
      <c r="E27" s="2">
        <v>0.54488234511904998</v>
      </c>
    </row>
    <row r="28" spans="1:5" ht="15.75" customHeight="1" x14ac:dyDescent="0.15">
      <c r="A28" s="1" t="s">
        <v>8</v>
      </c>
      <c r="B28" s="1" t="s">
        <v>113</v>
      </c>
      <c r="C28" s="1" t="s">
        <v>92</v>
      </c>
      <c r="D28" s="2">
        <v>5.5042049702686599E-2</v>
      </c>
      <c r="E28" s="2">
        <v>-0.49031925502262302</v>
      </c>
    </row>
    <row r="29" spans="1:5" ht="15.75" customHeight="1" x14ac:dyDescent="0.15">
      <c r="A29" s="1" t="s">
        <v>8</v>
      </c>
      <c r="B29" s="1" t="s">
        <v>114</v>
      </c>
      <c r="C29" s="1" t="s">
        <v>92</v>
      </c>
      <c r="D29" s="2">
        <v>4.2488356943107201E-2</v>
      </c>
      <c r="E29" s="2">
        <v>1.0950812563710901</v>
      </c>
    </row>
    <row r="30" spans="1:5" ht="15.75" customHeight="1" x14ac:dyDescent="0.15">
      <c r="A30" s="1" t="s">
        <v>8</v>
      </c>
      <c r="B30" s="1" t="s">
        <v>115</v>
      </c>
      <c r="C30" s="1" t="s">
        <v>92</v>
      </c>
      <c r="D30" s="2">
        <v>0.69544049029733102</v>
      </c>
      <c r="E30" s="2">
        <v>-0.35876253513016898</v>
      </c>
    </row>
    <row r="31" spans="1:5" ht="15.75" customHeight="1" x14ac:dyDescent="0.15">
      <c r="A31" s="1" t="s">
        <v>8</v>
      </c>
      <c r="B31" s="1" t="s">
        <v>116</v>
      </c>
      <c r="C31" s="1" t="s">
        <v>92</v>
      </c>
      <c r="D31" s="2">
        <v>0.74035455905550096</v>
      </c>
      <c r="E31" s="2">
        <v>-0.185991626507058</v>
      </c>
    </row>
    <row r="32" spans="1:5" ht="15.75" customHeight="1" x14ac:dyDescent="0.15">
      <c r="A32" s="1" t="s">
        <v>8</v>
      </c>
      <c r="B32" s="1" t="s">
        <v>117</v>
      </c>
      <c r="C32" s="1" t="s">
        <v>92</v>
      </c>
      <c r="D32" s="2">
        <v>0.44809338409810001</v>
      </c>
      <c r="E32" s="2">
        <v>0.76502204190105905</v>
      </c>
    </row>
    <row r="33" spans="1:5" ht="15.75" customHeight="1" x14ac:dyDescent="0.15">
      <c r="A33" s="1" t="s">
        <v>8</v>
      </c>
      <c r="B33" s="1" t="s">
        <v>118</v>
      </c>
      <c r="C33" s="1" t="s">
        <v>92</v>
      </c>
      <c r="D33" s="2">
        <v>0.93903200838290202</v>
      </c>
      <c r="E33" s="2">
        <v>0.69195625764045199</v>
      </c>
    </row>
    <row r="34" spans="1:5" ht="15.75" customHeight="1" x14ac:dyDescent="0.15">
      <c r="A34" s="1" t="s">
        <v>8</v>
      </c>
      <c r="B34" s="1" t="s">
        <v>119</v>
      </c>
      <c r="C34" s="1" t="s">
        <v>92</v>
      </c>
      <c r="D34" s="2">
        <v>0.166885093063395</v>
      </c>
      <c r="E34" s="2">
        <v>1.60184032186215</v>
      </c>
    </row>
    <row r="35" spans="1:5" ht="15.75" customHeight="1" x14ac:dyDescent="0.15">
      <c r="A35" s="1" t="s">
        <v>8</v>
      </c>
      <c r="B35" s="1" t="s">
        <v>120</v>
      </c>
      <c r="C35" s="1" t="s">
        <v>92</v>
      </c>
      <c r="D35" s="2">
        <v>3.1334818812100297E-2</v>
      </c>
      <c r="E35" s="2">
        <v>0.29685642437704701</v>
      </c>
    </row>
    <row r="36" spans="1:5" ht="15.75" customHeight="1" x14ac:dyDescent="0.15">
      <c r="A36" s="1" t="s">
        <v>8</v>
      </c>
      <c r="B36" s="1" t="s">
        <v>121</v>
      </c>
      <c r="C36" s="1" t="s">
        <v>92</v>
      </c>
      <c r="D36" s="2">
        <v>0.91497859441266904</v>
      </c>
      <c r="E36" s="2">
        <v>-1.6162187717150101E-2</v>
      </c>
    </row>
    <row r="37" spans="1:5" ht="15.75" customHeight="1" x14ac:dyDescent="0.15">
      <c r="A37" s="1" t="s">
        <v>8</v>
      </c>
      <c r="B37" s="1" t="s">
        <v>122</v>
      </c>
      <c r="C37" s="1" t="s">
        <v>92</v>
      </c>
      <c r="D37" s="2">
        <v>4.4175583166240498E-2</v>
      </c>
      <c r="E37" s="2">
        <v>0.53997233893735597</v>
      </c>
    </row>
    <row r="38" spans="1:5" ht="15.75" customHeight="1" x14ac:dyDescent="0.15">
      <c r="A38" s="1" t="s">
        <v>8</v>
      </c>
      <c r="B38" s="1" t="s">
        <v>123</v>
      </c>
      <c r="C38" s="1" t="s">
        <v>92</v>
      </c>
      <c r="D38" s="2">
        <v>0.94078562909021501</v>
      </c>
      <c r="E38" s="2">
        <v>0.28521423724849099</v>
      </c>
    </row>
    <row r="39" spans="1:5" ht="15.75" customHeight="1" x14ac:dyDescent="0.15">
      <c r="A39" s="1" t="s">
        <v>8</v>
      </c>
      <c r="B39" s="1" t="s">
        <v>124</v>
      </c>
      <c r="C39" s="1" t="s">
        <v>92</v>
      </c>
      <c r="D39" s="2">
        <v>0.27665318940656802</v>
      </c>
      <c r="E39" s="2">
        <v>0.46045447518049298</v>
      </c>
    </row>
    <row r="40" spans="1:5" ht="15.75" customHeight="1" x14ac:dyDescent="0.15">
      <c r="A40" s="1" t="s">
        <v>8</v>
      </c>
      <c r="B40" s="1" t="s">
        <v>125</v>
      </c>
      <c r="C40" s="1" t="s">
        <v>92</v>
      </c>
      <c r="D40" s="2">
        <v>0.204707078838299</v>
      </c>
      <c r="E40" s="2">
        <v>-0.27952390839308</v>
      </c>
    </row>
    <row r="41" spans="1:5" ht="15.75" customHeight="1" x14ac:dyDescent="0.15">
      <c r="A41" s="1" t="s">
        <v>8</v>
      </c>
      <c r="B41" s="1" t="s">
        <v>126</v>
      </c>
      <c r="C41" s="1" t="s">
        <v>92</v>
      </c>
      <c r="D41" s="2">
        <v>7.6779935046631304E-2</v>
      </c>
      <c r="E41" s="2">
        <v>0.52116839052774999</v>
      </c>
    </row>
    <row r="42" spans="1:5" ht="15.75" customHeight="1" x14ac:dyDescent="0.15">
      <c r="A42" s="1" t="s">
        <v>8</v>
      </c>
      <c r="B42" s="1" t="s">
        <v>127</v>
      </c>
      <c r="C42" s="1" t="s">
        <v>92</v>
      </c>
      <c r="D42" s="2">
        <v>0.25986203510986799</v>
      </c>
      <c r="E42" s="2">
        <v>7.5594190406117298E-2</v>
      </c>
    </row>
    <row r="43" spans="1:5" ht="15.75" customHeight="1" x14ac:dyDescent="0.15">
      <c r="A43" s="1" t="s">
        <v>8</v>
      </c>
      <c r="B43" s="1" t="s">
        <v>119</v>
      </c>
      <c r="C43" s="1" t="s">
        <v>92</v>
      </c>
      <c r="D43" s="2">
        <v>0.166885093063395</v>
      </c>
      <c r="E43" s="2">
        <v>1.60184032186215</v>
      </c>
    </row>
    <row r="44" spans="1:5" ht="15.75" customHeight="1" x14ac:dyDescent="0.15">
      <c r="A44" s="1" t="s">
        <v>8</v>
      </c>
      <c r="B44" s="1" t="s">
        <v>120</v>
      </c>
      <c r="C44" s="1" t="s">
        <v>92</v>
      </c>
      <c r="D44" s="2">
        <v>3.1334818812100297E-2</v>
      </c>
      <c r="E44" s="2">
        <v>0.29685642437704701</v>
      </c>
    </row>
    <row r="45" spans="1:5" ht="15.75" customHeight="1" x14ac:dyDescent="0.15">
      <c r="A45" s="1" t="s">
        <v>8</v>
      </c>
      <c r="B45" s="1" t="s">
        <v>121</v>
      </c>
      <c r="C45" s="1" t="s">
        <v>92</v>
      </c>
      <c r="D45" s="2">
        <v>0.91497859441266904</v>
      </c>
      <c r="E45" s="2">
        <v>-1.6162187717150101E-2</v>
      </c>
    </row>
    <row r="46" spans="1:5" ht="15.75" customHeight="1" x14ac:dyDescent="0.15">
      <c r="A46" s="1" t="s">
        <v>8</v>
      </c>
      <c r="B46" s="1" t="s">
        <v>122</v>
      </c>
      <c r="C46" s="1" t="s">
        <v>92</v>
      </c>
      <c r="D46" s="2">
        <v>4.4175583166240498E-2</v>
      </c>
      <c r="E46" s="2">
        <v>0.53997233893735597</v>
      </c>
    </row>
    <row r="47" spans="1:5" ht="15.75" customHeight="1" x14ac:dyDescent="0.15">
      <c r="A47" s="1" t="s">
        <v>8</v>
      </c>
      <c r="B47" s="1" t="s">
        <v>123</v>
      </c>
      <c r="C47" s="1" t="s">
        <v>92</v>
      </c>
      <c r="D47" s="2">
        <v>0.94078562909021501</v>
      </c>
      <c r="E47" s="2">
        <v>0.28521423724849099</v>
      </c>
    </row>
    <row r="48" spans="1:5" ht="15.75" customHeight="1" x14ac:dyDescent="0.15">
      <c r="A48" s="1" t="s">
        <v>8</v>
      </c>
      <c r="B48" s="1" t="s">
        <v>124</v>
      </c>
      <c r="C48" s="1" t="s">
        <v>92</v>
      </c>
      <c r="D48" s="2">
        <v>0.27665318940656802</v>
      </c>
      <c r="E48" s="2">
        <v>0.46045447518049298</v>
      </c>
    </row>
    <row r="49" spans="1:5" ht="15.75" customHeight="1" x14ac:dyDescent="0.15">
      <c r="A49" s="1" t="s">
        <v>8</v>
      </c>
      <c r="B49" s="1" t="s">
        <v>125</v>
      </c>
      <c r="C49" s="1" t="s">
        <v>92</v>
      </c>
      <c r="D49" s="2">
        <v>0.204707078838299</v>
      </c>
      <c r="E49" s="2">
        <v>-0.27952390839308</v>
      </c>
    </row>
    <row r="50" spans="1:5" ht="15.75" customHeight="1" x14ac:dyDescent="0.15">
      <c r="A50" s="1" t="s">
        <v>8</v>
      </c>
      <c r="B50" s="1" t="s">
        <v>126</v>
      </c>
      <c r="C50" s="1" t="s">
        <v>92</v>
      </c>
      <c r="D50" s="2">
        <v>7.6779935046631304E-2</v>
      </c>
      <c r="E50" s="2">
        <v>0.52116839052774999</v>
      </c>
    </row>
    <row r="51" spans="1:5" ht="15.75" customHeight="1" x14ac:dyDescent="0.15">
      <c r="A51" s="1" t="s">
        <v>8</v>
      </c>
      <c r="B51" s="1" t="s">
        <v>127</v>
      </c>
      <c r="C51" s="1" t="s">
        <v>92</v>
      </c>
      <c r="D51" s="2">
        <v>0.25986203510986799</v>
      </c>
      <c r="E51" s="2">
        <v>7.5594190406117298E-2</v>
      </c>
    </row>
    <row r="52" spans="1:5" ht="15.75" customHeight="1" x14ac:dyDescent="0.15">
      <c r="A52" s="1" t="s">
        <v>128</v>
      </c>
      <c r="B52" s="1" t="s">
        <v>85</v>
      </c>
      <c r="C52" s="1" t="s">
        <v>86</v>
      </c>
      <c r="D52" s="2">
        <v>0.112072479759393</v>
      </c>
      <c r="E52" s="2">
        <v>0.47531983946685602</v>
      </c>
    </row>
    <row r="53" spans="1:5" ht="13" x14ac:dyDescent="0.15">
      <c r="A53" s="1" t="s">
        <v>128</v>
      </c>
      <c r="B53" s="1" t="s">
        <v>87</v>
      </c>
      <c r="C53" s="1" t="s">
        <v>86</v>
      </c>
      <c r="D53" s="2">
        <v>0.27776456257028898</v>
      </c>
      <c r="E53" s="2">
        <v>0.21768816038657701</v>
      </c>
    </row>
    <row r="54" spans="1:5" ht="13" x14ac:dyDescent="0.15">
      <c r="A54" s="1" t="s">
        <v>128</v>
      </c>
      <c r="B54" s="1" t="s">
        <v>88</v>
      </c>
      <c r="C54" s="1" t="s">
        <v>86</v>
      </c>
      <c r="D54" s="2">
        <v>0.30167197046635802</v>
      </c>
      <c r="E54" s="2">
        <v>0.96376710317579095</v>
      </c>
    </row>
    <row r="55" spans="1:5" ht="13" x14ac:dyDescent="0.15">
      <c r="A55" s="1" t="s">
        <v>128</v>
      </c>
      <c r="B55" s="1" t="s">
        <v>89</v>
      </c>
      <c r="C55" s="1" t="s">
        <v>86</v>
      </c>
      <c r="D55" s="2">
        <v>3.2726537700810299E-2</v>
      </c>
      <c r="E55" s="2">
        <v>0.23631895711737599</v>
      </c>
    </row>
    <row r="56" spans="1:5" ht="13" x14ac:dyDescent="0.15">
      <c r="A56" s="1" t="s">
        <v>128</v>
      </c>
      <c r="B56" s="1" t="s">
        <v>90</v>
      </c>
      <c r="C56" s="1" t="s">
        <v>86</v>
      </c>
      <c r="D56" s="2">
        <v>0.90348484448773003</v>
      </c>
      <c r="E56" s="2">
        <v>0.33429715696359402</v>
      </c>
    </row>
    <row r="57" spans="1:5" ht="13" x14ac:dyDescent="0.15">
      <c r="A57" s="1" t="s">
        <v>128</v>
      </c>
      <c r="B57" s="1" t="s">
        <v>91</v>
      </c>
      <c r="C57" s="1" t="s">
        <v>92</v>
      </c>
      <c r="D57" s="2">
        <v>0.112072479759393</v>
      </c>
      <c r="E57" s="2">
        <v>0.47531983946685602</v>
      </c>
    </row>
    <row r="58" spans="1:5" ht="13" x14ac:dyDescent="0.15">
      <c r="A58" s="1" t="s">
        <v>128</v>
      </c>
      <c r="B58" s="1" t="s">
        <v>93</v>
      </c>
      <c r="C58" s="1" t="s">
        <v>92</v>
      </c>
      <c r="D58" s="2">
        <v>0.550484044467213</v>
      </c>
      <c r="E58" s="2">
        <v>0.92300644061873205</v>
      </c>
    </row>
    <row r="59" spans="1:5" ht="13" x14ac:dyDescent="0.15">
      <c r="A59" s="1" t="s">
        <v>128</v>
      </c>
      <c r="B59" s="1" t="s">
        <v>94</v>
      </c>
      <c r="C59" s="1" t="s">
        <v>92</v>
      </c>
      <c r="D59" s="2">
        <v>0.14807492689377899</v>
      </c>
      <c r="E59" s="2">
        <v>0.12496579375760999</v>
      </c>
    </row>
    <row r="60" spans="1:5" ht="13" x14ac:dyDescent="0.15">
      <c r="A60" s="1" t="s">
        <v>128</v>
      </c>
      <c r="B60" s="1" t="s">
        <v>95</v>
      </c>
      <c r="C60" s="1" t="s">
        <v>92</v>
      </c>
      <c r="D60" s="2">
        <v>0.38938591039940401</v>
      </c>
      <c r="E60" s="2">
        <v>2.3457374459882998</v>
      </c>
    </row>
    <row r="61" spans="1:5" ht="13" x14ac:dyDescent="0.15">
      <c r="A61" s="1" t="s">
        <v>128</v>
      </c>
      <c r="B61" s="1" t="s">
        <v>96</v>
      </c>
      <c r="C61" s="1" t="s">
        <v>92</v>
      </c>
      <c r="D61" s="2">
        <v>0.62234574733693104</v>
      </c>
      <c r="E61" s="2">
        <v>0.124024703239936</v>
      </c>
    </row>
    <row r="62" spans="1:5" ht="13" x14ac:dyDescent="0.15">
      <c r="A62" s="1" t="s">
        <v>128</v>
      </c>
      <c r="B62" s="1" t="s">
        <v>97</v>
      </c>
      <c r="C62" s="1" t="s">
        <v>92</v>
      </c>
      <c r="D62" s="2">
        <v>0.345517799306435</v>
      </c>
      <c r="E62" s="2">
        <v>0.85884936288736802</v>
      </c>
    </row>
    <row r="63" spans="1:5" ht="13" x14ac:dyDescent="0.15">
      <c r="A63" s="1" t="s">
        <v>128</v>
      </c>
      <c r="B63" s="1" t="s">
        <v>98</v>
      </c>
      <c r="C63" s="1" t="s">
        <v>92</v>
      </c>
      <c r="D63" s="2">
        <v>0.51855008814011005</v>
      </c>
      <c r="E63" s="2">
        <v>-1.6696004744834301</v>
      </c>
    </row>
    <row r="64" spans="1:5" ht="13" x14ac:dyDescent="0.15">
      <c r="A64" s="1" t="s">
        <v>128</v>
      </c>
      <c r="B64" s="1" t="s">
        <v>99</v>
      </c>
      <c r="C64" s="1" t="s">
        <v>92</v>
      </c>
      <c r="D64" s="2">
        <v>0.99300623582899605</v>
      </c>
      <c r="E64" s="2">
        <v>-6.1524492432822804</v>
      </c>
    </row>
    <row r="65" spans="1:5" ht="13" x14ac:dyDescent="0.15">
      <c r="A65" s="1" t="s">
        <v>128</v>
      </c>
      <c r="B65" s="1" t="s">
        <v>100</v>
      </c>
      <c r="C65" s="1" t="s">
        <v>92</v>
      </c>
      <c r="D65" s="2">
        <v>0.93067096958945605</v>
      </c>
      <c r="E65" s="2">
        <v>2.3390135612254701</v>
      </c>
    </row>
    <row r="66" spans="1:5" ht="13" x14ac:dyDescent="0.15">
      <c r="A66" s="1" t="s">
        <v>128</v>
      </c>
      <c r="B66" s="1" t="s">
        <v>101</v>
      </c>
      <c r="C66" s="1" t="s">
        <v>92</v>
      </c>
      <c r="D66" s="2">
        <v>0.116116133908575</v>
      </c>
      <c r="E66" s="2">
        <v>0.270497699562261</v>
      </c>
    </row>
    <row r="67" spans="1:5" ht="13" x14ac:dyDescent="0.15">
      <c r="A67" s="1" t="s">
        <v>128</v>
      </c>
      <c r="B67" s="1" t="s">
        <v>102</v>
      </c>
      <c r="C67" s="1" t="s">
        <v>92</v>
      </c>
      <c r="D67" s="2">
        <v>2.7988849493567901E-2</v>
      </c>
      <c r="E67" s="2">
        <v>-0.91037588518342405</v>
      </c>
    </row>
    <row r="68" spans="1:5" ht="13" x14ac:dyDescent="0.15">
      <c r="A68" s="1" t="s">
        <v>128</v>
      </c>
      <c r="B68" s="1" t="s">
        <v>103</v>
      </c>
      <c r="C68" s="1" t="s">
        <v>92</v>
      </c>
      <c r="D68" s="2">
        <v>0.66183384199287698</v>
      </c>
      <c r="E68" s="2">
        <v>2.5666163614097601</v>
      </c>
    </row>
    <row r="69" spans="1:5" ht="13" x14ac:dyDescent="0.15">
      <c r="A69" s="1" t="s">
        <v>128</v>
      </c>
      <c r="B69" s="1" t="s">
        <v>104</v>
      </c>
      <c r="C69" s="1" t="s">
        <v>92</v>
      </c>
      <c r="D69" s="2">
        <v>3.8594605748841097E-2</v>
      </c>
      <c r="E69" s="2">
        <v>0.31085663333684299</v>
      </c>
    </row>
    <row r="70" spans="1:5" ht="13" x14ac:dyDescent="0.15">
      <c r="A70" s="1" t="s">
        <v>128</v>
      </c>
      <c r="B70" s="1" t="s">
        <v>105</v>
      </c>
      <c r="C70" s="1" t="s">
        <v>92</v>
      </c>
      <c r="D70" s="2">
        <v>0.30254812142380899</v>
      </c>
      <c r="E70" s="2">
        <v>2.5335530814093898</v>
      </c>
    </row>
    <row r="71" spans="1:5" ht="13" x14ac:dyDescent="0.15">
      <c r="A71" s="1" t="s">
        <v>128</v>
      </c>
      <c r="B71" s="1" t="s">
        <v>106</v>
      </c>
      <c r="C71" s="1" t="s">
        <v>92</v>
      </c>
      <c r="D71" s="2">
        <v>5.0864214458985299E-2</v>
      </c>
      <c r="E71" s="2">
        <v>9.2962605291285402E-2</v>
      </c>
    </row>
    <row r="72" spans="1:5" ht="13" x14ac:dyDescent="0.15">
      <c r="A72" s="1" t="s">
        <v>128</v>
      </c>
      <c r="B72" s="1" t="s">
        <v>107</v>
      </c>
      <c r="C72" s="1" t="s">
        <v>92</v>
      </c>
      <c r="D72" s="2">
        <v>0.90201335274301198</v>
      </c>
      <c r="E72" s="2">
        <v>1.5387219067149001</v>
      </c>
    </row>
    <row r="73" spans="1:5" ht="13" x14ac:dyDescent="0.15">
      <c r="A73" s="1" t="s">
        <v>128</v>
      </c>
      <c r="B73" s="1" t="s">
        <v>108</v>
      </c>
      <c r="C73" s="1" t="s">
        <v>92</v>
      </c>
      <c r="D73" s="2">
        <v>9.4032094495628705E-3</v>
      </c>
      <c r="E73" s="2">
        <v>0.27331478122985098</v>
      </c>
    </row>
    <row r="74" spans="1:5" ht="13" x14ac:dyDescent="0.15">
      <c r="A74" s="1" t="s">
        <v>128</v>
      </c>
      <c r="B74" s="1" t="s">
        <v>109</v>
      </c>
      <c r="C74" s="1" t="s">
        <v>92</v>
      </c>
      <c r="D74" s="2">
        <v>0.66421032463073704</v>
      </c>
      <c r="E74" s="2">
        <v>0.58338833278586</v>
      </c>
    </row>
    <row r="75" spans="1:5" ht="13" x14ac:dyDescent="0.15">
      <c r="A75" s="1" t="s">
        <v>128</v>
      </c>
      <c r="B75" s="1" t="s">
        <v>110</v>
      </c>
      <c r="C75" s="1" t="s">
        <v>92</v>
      </c>
      <c r="D75" s="2">
        <v>0.88299563610498</v>
      </c>
      <c r="E75" s="2">
        <v>0.26827340893021501</v>
      </c>
    </row>
    <row r="76" spans="1:5" ht="13" x14ac:dyDescent="0.15">
      <c r="A76" s="1" t="s">
        <v>128</v>
      </c>
      <c r="B76" s="1" t="s">
        <v>111</v>
      </c>
      <c r="C76" s="1" t="s">
        <v>92</v>
      </c>
      <c r="D76" s="2">
        <v>0.157570274944697</v>
      </c>
      <c r="E76" s="2">
        <v>-2.2425604362560998</v>
      </c>
    </row>
    <row r="77" spans="1:5" ht="13" x14ac:dyDescent="0.15">
      <c r="A77" s="1" t="s">
        <v>128</v>
      </c>
      <c r="B77" s="1" t="s">
        <v>112</v>
      </c>
      <c r="C77" s="1" t="s">
        <v>92</v>
      </c>
      <c r="D77" s="2">
        <v>0.99247083489866095</v>
      </c>
      <c r="E77" s="2">
        <v>-7.3733842492386903E-2</v>
      </c>
    </row>
    <row r="78" spans="1:5" ht="13" x14ac:dyDescent="0.15">
      <c r="A78" s="1" t="s">
        <v>128</v>
      </c>
      <c r="B78" s="1" t="s">
        <v>113</v>
      </c>
      <c r="C78" s="1" t="s">
        <v>92</v>
      </c>
      <c r="D78" s="2">
        <v>0.32429427451193898</v>
      </c>
      <c r="E78" s="2">
        <v>1.5366207585971301</v>
      </c>
    </row>
    <row r="79" spans="1:5" ht="13" x14ac:dyDescent="0.15">
      <c r="A79" s="1" t="s">
        <v>128</v>
      </c>
      <c r="B79" s="1" t="s">
        <v>114</v>
      </c>
      <c r="C79" s="1" t="s">
        <v>92</v>
      </c>
      <c r="D79" s="2">
        <v>0.89481707648731201</v>
      </c>
      <c r="E79" s="2">
        <v>0.25092804877569602</v>
      </c>
    </row>
    <row r="80" spans="1:5" ht="13" x14ac:dyDescent="0.15">
      <c r="A80" s="1" t="s">
        <v>128</v>
      </c>
      <c r="B80" s="1" t="s">
        <v>115</v>
      </c>
      <c r="C80" s="1" t="s">
        <v>92</v>
      </c>
      <c r="D80" s="2">
        <v>0.348734005364911</v>
      </c>
      <c r="E80" s="2">
        <v>0.89907011981740903</v>
      </c>
    </row>
    <row r="81" spans="1:5" ht="13" x14ac:dyDescent="0.15">
      <c r="A81" s="1" t="s">
        <v>128</v>
      </c>
      <c r="B81" s="1" t="s">
        <v>116</v>
      </c>
      <c r="C81" s="1" t="s">
        <v>92</v>
      </c>
      <c r="D81" s="2">
        <v>0.61221916659026798</v>
      </c>
      <c r="E81" s="2">
        <v>-5.6739597280476999E-2</v>
      </c>
    </row>
    <row r="82" spans="1:5" ht="13" x14ac:dyDescent="0.15">
      <c r="A82" s="1" t="s">
        <v>128</v>
      </c>
      <c r="B82" s="1" t="s">
        <v>117</v>
      </c>
      <c r="C82" s="1" t="s">
        <v>92</v>
      </c>
      <c r="D82" s="2">
        <v>0.14529213422908499</v>
      </c>
      <c r="E82" s="2">
        <v>0.90175178144757595</v>
      </c>
    </row>
    <row r="83" spans="1:5" ht="13" x14ac:dyDescent="0.15">
      <c r="A83" s="1" t="s">
        <v>128</v>
      </c>
      <c r="B83" s="1" t="s">
        <v>118</v>
      </c>
      <c r="C83" s="1" t="s">
        <v>92</v>
      </c>
      <c r="D83" s="2">
        <v>0.44899803438983199</v>
      </c>
      <c r="E83" s="2">
        <v>-0.322552709492122</v>
      </c>
    </row>
    <row r="84" spans="1:5" ht="13" x14ac:dyDescent="0.15">
      <c r="A84" s="1" t="s">
        <v>128</v>
      </c>
      <c r="B84" s="1" t="s">
        <v>119</v>
      </c>
      <c r="C84" s="1" t="s">
        <v>92</v>
      </c>
      <c r="D84" s="2">
        <v>0.85498079857293696</v>
      </c>
      <c r="E84" s="2">
        <v>-0.155429836300368</v>
      </c>
    </row>
    <row r="85" spans="1:5" ht="13" x14ac:dyDescent="0.15">
      <c r="A85" s="1" t="s">
        <v>128</v>
      </c>
      <c r="B85" s="1" t="s">
        <v>120</v>
      </c>
      <c r="C85" s="1" t="s">
        <v>92</v>
      </c>
      <c r="D85" s="2">
        <v>0.21632086017027999</v>
      </c>
      <c r="E85" s="2">
        <v>0.153410462264853</v>
      </c>
    </row>
    <row r="86" spans="1:5" ht="13" x14ac:dyDescent="0.15">
      <c r="A86" s="1" t="s">
        <v>128</v>
      </c>
      <c r="B86" s="1" t="s">
        <v>121</v>
      </c>
      <c r="C86" s="1" t="s">
        <v>92</v>
      </c>
      <c r="D86" s="2">
        <v>0.48354276617108799</v>
      </c>
      <c r="E86" s="2">
        <v>0.57184986207152</v>
      </c>
    </row>
    <row r="87" spans="1:5" ht="13" x14ac:dyDescent="0.15">
      <c r="A87" s="1" t="s">
        <v>128</v>
      </c>
      <c r="B87" s="1" t="s">
        <v>122</v>
      </c>
      <c r="C87" s="1" t="s">
        <v>92</v>
      </c>
      <c r="D87" s="2">
        <v>0.20744680588565001</v>
      </c>
      <c r="E87" s="2">
        <v>-7.2618059871059806E-2</v>
      </c>
    </row>
    <row r="88" spans="1:5" ht="13" x14ac:dyDescent="0.15">
      <c r="A88" s="1" t="s">
        <v>128</v>
      </c>
      <c r="B88" s="1" t="s">
        <v>123</v>
      </c>
      <c r="C88" s="1" t="s">
        <v>92</v>
      </c>
      <c r="D88" s="2">
        <v>0.25028009076401497</v>
      </c>
      <c r="E88" s="2">
        <v>0.79659841195432501</v>
      </c>
    </row>
    <row r="89" spans="1:5" ht="13" x14ac:dyDescent="0.15">
      <c r="A89" s="1" t="s">
        <v>128</v>
      </c>
      <c r="B89" s="1" t="s">
        <v>124</v>
      </c>
      <c r="C89" s="1" t="s">
        <v>92</v>
      </c>
      <c r="D89" s="2">
        <v>0.73656434187188602</v>
      </c>
      <c r="E89" s="2">
        <v>0.45302883729378801</v>
      </c>
    </row>
    <row r="90" spans="1:5" ht="13" x14ac:dyDescent="0.15">
      <c r="A90" s="1" t="s">
        <v>128</v>
      </c>
      <c r="B90" s="1" t="s">
        <v>125</v>
      </c>
      <c r="C90" s="1" t="s">
        <v>92</v>
      </c>
      <c r="D90" s="2">
        <v>0.25391043363976901</v>
      </c>
      <c r="E90" s="2">
        <v>0.53579402376179297</v>
      </c>
    </row>
    <row r="91" spans="1:5" ht="13" x14ac:dyDescent="0.15">
      <c r="A91" s="1" t="s">
        <v>128</v>
      </c>
      <c r="B91" s="1" t="s">
        <v>126</v>
      </c>
      <c r="C91" s="1" t="s">
        <v>92</v>
      </c>
      <c r="D91" s="2">
        <v>0.65445018275090705</v>
      </c>
      <c r="E91" s="2">
        <v>0.60594227473752604</v>
      </c>
    </row>
    <row r="92" spans="1:5" ht="13" x14ac:dyDescent="0.15">
      <c r="A92" s="1" t="s">
        <v>128</v>
      </c>
      <c r="B92" s="1" t="s">
        <v>127</v>
      </c>
      <c r="C92" s="1" t="s">
        <v>92</v>
      </c>
      <c r="D92" s="2">
        <v>0.97378562744053099</v>
      </c>
      <c r="E92" s="2">
        <v>1.8287375677505</v>
      </c>
    </row>
    <row r="93" spans="1:5" ht="13" x14ac:dyDescent="0.15">
      <c r="A93" s="1" t="s">
        <v>128</v>
      </c>
      <c r="B93" s="1" t="s">
        <v>119</v>
      </c>
      <c r="C93" s="1" t="s">
        <v>92</v>
      </c>
      <c r="D93" s="2">
        <v>0.85498079857293696</v>
      </c>
      <c r="E93" s="2">
        <v>-0.155429836300368</v>
      </c>
    </row>
    <row r="94" spans="1:5" ht="13" x14ac:dyDescent="0.15">
      <c r="A94" s="1" t="s">
        <v>128</v>
      </c>
      <c r="B94" s="1" t="s">
        <v>120</v>
      </c>
      <c r="C94" s="1" t="s">
        <v>92</v>
      </c>
      <c r="D94" s="2">
        <v>0.21632086017027999</v>
      </c>
      <c r="E94" s="2">
        <v>0.153410462264853</v>
      </c>
    </row>
    <row r="95" spans="1:5" ht="13" x14ac:dyDescent="0.15">
      <c r="A95" s="1" t="s">
        <v>128</v>
      </c>
      <c r="B95" s="1" t="s">
        <v>121</v>
      </c>
      <c r="C95" s="1" t="s">
        <v>92</v>
      </c>
      <c r="D95" s="2">
        <v>0.48354276617108799</v>
      </c>
      <c r="E95" s="2">
        <v>0.57184986207152</v>
      </c>
    </row>
    <row r="96" spans="1:5" ht="13" x14ac:dyDescent="0.15">
      <c r="A96" s="1" t="s">
        <v>128</v>
      </c>
      <c r="B96" s="1" t="s">
        <v>122</v>
      </c>
      <c r="C96" s="1" t="s">
        <v>92</v>
      </c>
      <c r="D96" s="2">
        <v>0.20744680588565001</v>
      </c>
      <c r="E96" s="2">
        <v>-7.2618059871059806E-2</v>
      </c>
    </row>
    <row r="97" spans="1:5" ht="13" x14ac:dyDescent="0.15">
      <c r="A97" s="1" t="s">
        <v>128</v>
      </c>
      <c r="B97" s="1" t="s">
        <v>123</v>
      </c>
      <c r="C97" s="1" t="s">
        <v>92</v>
      </c>
      <c r="D97" s="2">
        <v>0.25028009076401497</v>
      </c>
      <c r="E97" s="2">
        <v>0.79659841195432501</v>
      </c>
    </row>
    <row r="98" spans="1:5" ht="13" x14ac:dyDescent="0.15">
      <c r="A98" s="1" t="s">
        <v>128</v>
      </c>
      <c r="B98" s="1" t="s">
        <v>124</v>
      </c>
      <c r="C98" s="1" t="s">
        <v>92</v>
      </c>
      <c r="D98" s="2">
        <v>0.73656434187188602</v>
      </c>
      <c r="E98" s="2">
        <v>0.45302883729378801</v>
      </c>
    </row>
    <row r="99" spans="1:5" ht="13" x14ac:dyDescent="0.15">
      <c r="A99" s="1" t="s">
        <v>128</v>
      </c>
      <c r="B99" s="1" t="s">
        <v>125</v>
      </c>
      <c r="C99" s="1" t="s">
        <v>92</v>
      </c>
      <c r="D99" s="2">
        <v>0.25391043363976901</v>
      </c>
      <c r="E99" s="2">
        <v>0.53579402376179297</v>
      </c>
    </row>
    <row r="100" spans="1:5" ht="13" x14ac:dyDescent="0.15">
      <c r="A100" s="1" t="s">
        <v>128</v>
      </c>
      <c r="B100" s="1" t="s">
        <v>126</v>
      </c>
      <c r="C100" s="1" t="s">
        <v>92</v>
      </c>
      <c r="D100" s="2">
        <v>0.65445018275090705</v>
      </c>
      <c r="E100" s="2">
        <v>0.60594227473752604</v>
      </c>
    </row>
    <row r="101" spans="1:5" ht="13" x14ac:dyDescent="0.15">
      <c r="A101" s="1" t="s">
        <v>128</v>
      </c>
      <c r="B101" s="1" t="s">
        <v>127</v>
      </c>
      <c r="C101" s="1" t="s">
        <v>92</v>
      </c>
      <c r="D101" s="2">
        <v>0.97378562744053099</v>
      </c>
      <c r="E101" s="2">
        <v>1.8287375677505</v>
      </c>
    </row>
    <row r="102" spans="1:5" ht="13" x14ac:dyDescent="0.15">
      <c r="A102" s="1" t="s">
        <v>12</v>
      </c>
      <c r="B102" s="1" t="s">
        <v>85</v>
      </c>
      <c r="C102" s="1" t="s">
        <v>86</v>
      </c>
      <c r="D102" s="2">
        <v>0.37227289296237498</v>
      </c>
      <c r="E102" s="2">
        <v>0.46935701213261499</v>
      </c>
    </row>
    <row r="103" spans="1:5" ht="13" x14ac:dyDescent="0.15">
      <c r="A103" s="1" t="s">
        <v>12</v>
      </c>
      <c r="B103" s="1" t="s">
        <v>87</v>
      </c>
      <c r="C103" s="1" t="s">
        <v>86</v>
      </c>
      <c r="D103" s="2">
        <v>0.52831115065766199</v>
      </c>
      <c r="E103" s="2">
        <v>-0.36714767047216301</v>
      </c>
    </row>
    <row r="104" spans="1:5" ht="13" x14ac:dyDescent="0.15">
      <c r="A104" s="1" t="s">
        <v>12</v>
      </c>
      <c r="B104" s="1" t="s">
        <v>88</v>
      </c>
      <c r="C104" s="1" t="s">
        <v>86</v>
      </c>
      <c r="D104" s="2">
        <v>0.662216296552256</v>
      </c>
      <c r="E104" s="2">
        <v>-0.75567823386100996</v>
      </c>
    </row>
    <row r="105" spans="1:5" ht="13" x14ac:dyDescent="0.15">
      <c r="A105" s="1" t="s">
        <v>12</v>
      </c>
      <c r="B105" s="1" t="s">
        <v>89</v>
      </c>
      <c r="C105" s="1" t="s">
        <v>86</v>
      </c>
      <c r="D105" s="2">
        <v>0.84230344457522899</v>
      </c>
      <c r="E105" s="2">
        <v>-5.0712199087500298E-2</v>
      </c>
    </row>
    <row r="106" spans="1:5" ht="13" x14ac:dyDescent="0.15">
      <c r="A106" s="1" t="s">
        <v>12</v>
      </c>
      <c r="B106" s="1" t="s">
        <v>90</v>
      </c>
      <c r="C106" s="1" t="s">
        <v>86</v>
      </c>
      <c r="D106" s="2">
        <v>0.90512206226320902</v>
      </c>
      <c r="E106" s="2">
        <v>2.0215263666716801E-2</v>
      </c>
    </row>
    <row r="107" spans="1:5" ht="13" x14ac:dyDescent="0.15">
      <c r="A107" s="1" t="s">
        <v>12</v>
      </c>
      <c r="B107" s="1" t="s">
        <v>91</v>
      </c>
      <c r="C107" s="1" t="s">
        <v>92</v>
      </c>
      <c r="D107" s="2">
        <v>0.37227289296237498</v>
      </c>
      <c r="E107" s="2">
        <v>0.46935701213261499</v>
      </c>
    </row>
    <row r="108" spans="1:5" ht="13" x14ac:dyDescent="0.15">
      <c r="A108" s="1" t="s">
        <v>12</v>
      </c>
      <c r="B108" s="1" t="s">
        <v>93</v>
      </c>
      <c r="C108" s="1" t="s">
        <v>92</v>
      </c>
      <c r="D108" s="2">
        <v>0.50723772485074403</v>
      </c>
      <c r="E108" s="2">
        <v>-0.25006489744983101</v>
      </c>
    </row>
    <row r="109" spans="1:5" ht="13" x14ac:dyDescent="0.15">
      <c r="A109" s="1" t="s">
        <v>12</v>
      </c>
      <c r="B109" s="1" t="s">
        <v>94</v>
      </c>
      <c r="C109" s="1" t="s">
        <v>92</v>
      </c>
      <c r="D109" s="2">
        <v>0.133499150288823</v>
      </c>
      <c r="E109" s="2">
        <v>-0.32013712308037401</v>
      </c>
    </row>
    <row r="110" spans="1:5" ht="13" x14ac:dyDescent="0.15">
      <c r="A110" s="1" t="s">
        <v>12</v>
      </c>
      <c r="B110" s="1" t="s">
        <v>95</v>
      </c>
      <c r="C110" s="1" t="s">
        <v>92</v>
      </c>
      <c r="D110" s="2">
        <v>0.99183031082446904</v>
      </c>
      <c r="E110" s="2">
        <v>-1.9952173536553801</v>
      </c>
    </row>
    <row r="111" spans="1:5" ht="13" x14ac:dyDescent="0.15">
      <c r="A111" s="1" t="s">
        <v>12</v>
      </c>
      <c r="B111" s="1" t="s">
        <v>96</v>
      </c>
      <c r="C111" s="1" t="s">
        <v>92</v>
      </c>
      <c r="D111" s="2">
        <v>0.98216966570884401</v>
      </c>
      <c r="E111" s="2">
        <v>-0.41393305706732197</v>
      </c>
    </row>
    <row r="112" spans="1:5" ht="13" x14ac:dyDescent="0.15">
      <c r="A112" s="1" t="s">
        <v>12</v>
      </c>
      <c r="B112" s="1" t="s">
        <v>97</v>
      </c>
      <c r="C112" s="1" t="s">
        <v>92</v>
      </c>
      <c r="D112" s="2">
        <v>0.53928742786944905</v>
      </c>
      <c r="E112" s="2">
        <v>-0.33786456897398598</v>
      </c>
    </row>
    <row r="113" spans="1:5" ht="13" x14ac:dyDescent="0.15">
      <c r="A113" s="1" t="s">
        <v>12</v>
      </c>
      <c r="B113" s="1" t="s">
        <v>98</v>
      </c>
      <c r="C113" s="1" t="s">
        <v>92</v>
      </c>
      <c r="D113" s="2">
        <v>0.61341376285221405</v>
      </c>
      <c r="E113" s="2">
        <v>-0.70138234796800603</v>
      </c>
    </row>
    <row r="114" spans="1:5" ht="13" x14ac:dyDescent="0.15">
      <c r="A114" s="1" t="s">
        <v>12</v>
      </c>
      <c r="B114" s="1" t="s">
        <v>99</v>
      </c>
      <c r="C114" s="1" t="s">
        <v>92</v>
      </c>
      <c r="D114" s="2">
        <v>0.68325975533332395</v>
      </c>
      <c r="E114" s="2">
        <v>-1.2889761120193901</v>
      </c>
    </row>
    <row r="115" spans="1:5" ht="13" x14ac:dyDescent="0.15">
      <c r="A115" s="1" t="s">
        <v>12</v>
      </c>
      <c r="B115" s="1" t="s">
        <v>100</v>
      </c>
      <c r="C115" s="1" t="s">
        <v>92</v>
      </c>
      <c r="D115" s="2">
        <v>0.47408692307738798</v>
      </c>
      <c r="E115" s="2">
        <v>-0.47540649574618399</v>
      </c>
    </row>
    <row r="116" spans="1:5" ht="13" x14ac:dyDescent="0.15">
      <c r="A116" s="1" t="s">
        <v>12</v>
      </c>
      <c r="B116" s="1" t="s">
        <v>101</v>
      </c>
      <c r="C116" s="1" t="s">
        <v>92</v>
      </c>
      <c r="D116" s="2">
        <v>0.49883374132768998</v>
      </c>
      <c r="E116" s="2">
        <v>-1.9037407550315699</v>
      </c>
    </row>
    <row r="117" spans="1:5" ht="13" x14ac:dyDescent="0.15">
      <c r="A117" s="1" t="s">
        <v>12</v>
      </c>
      <c r="B117" s="1" t="s">
        <v>102</v>
      </c>
      <c r="C117" s="1" t="s">
        <v>92</v>
      </c>
      <c r="D117" s="2">
        <v>9.0419328821395806E-2</v>
      </c>
      <c r="E117" s="2">
        <v>-0.76541717648295104</v>
      </c>
    </row>
    <row r="118" spans="1:5" ht="13" x14ac:dyDescent="0.15">
      <c r="A118" s="1" t="s">
        <v>12</v>
      </c>
      <c r="B118" s="1" t="s">
        <v>103</v>
      </c>
      <c r="C118" s="1" t="s">
        <v>92</v>
      </c>
      <c r="D118" s="2">
        <v>0.83636117221697104</v>
      </c>
      <c r="E118" s="2">
        <v>-1.5881831023203601</v>
      </c>
    </row>
    <row r="119" spans="1:5" ht="13" x14ac:dyDescent="0.15">
      <c r="A119" s="1" t="s">
        <v>12</v>
      </c>
      <c r="B119" s="1" t="s">
        <v>104</v>
      </c>
      <c r="C119" s="1" t="s">
        <v>92</v>
      </c>
      <c r="D119" s="2">
        <v>0.99860143221820197</v>
      </c>
      <c r="E119" s="2">
        <v>1.9067689583149999E-3</v>
      </c>
    </row>
    <row r="120" spans="1:5" ht="13" x14ac:dyDescent="0.15">
      <c r="A120" s="1" t="s">
        <v>12</v>
      </c>
      <c r="B120" s="1" t="s">
        <v>105</v>
      </c>
      <c r="C120" s="1" t="s">
        <v>92</v>
      </c>
      <c r="D120" s="2">
        <v>0.10918735555357099</v>
      </c>
      <c r="E120" s="2">
        <v>-1.8230853457521099</v>
      </c>
    </row>
    <row r="121" spans="1:5" ht="13" x14ac:dyDescent="0.15">
      <c r="A121" s="1" t="s">
        <v>12</v>
      </c>
      <c r="B121" s="1" t="s">
        <v>106</v>
      </c>
      <c r="C121" s="1" t="s">
        <v>92</v>
      </c>
      <c r="D121" s="2">
        <v>0.33654474402905898</v>
      </c>
      <c r="E121" s="2">
        <v>-0.58961916499115596</v>
      </c>
    </row>
    <row r="122" spans="1:5" ht="13" x14ac:dyDescent="0.15">
      <c r="A122" s="1" t="s">
        <v>12</v>
      </c>
      <c r="B122" s="1" t="s">
        <v>107</v>
      </c>
      <c r="C122" s="1" t="s">
        <v>92</v>
      </c>
      <c r="D122" s="2">
        <v>0.74847574266489003</v>
      </c>
      <c r="E122" s="2">
        <v>2.2999538472280801</v>
      </c>
    </row>
    <row r="123" spans="1:5" ht="13" x14ac:dyDescent="0.15">
      <c r="A123" s="1" t="s">
        <v>12</v>
      </c>
      <c r="B123" s="1" t="s">
        <v>108</v>
      </c>
      <c r="C123" s="1" t="s">
        <v>92</v>
      </c>
      <c r="D123" s="2">
        <v>0.32015244919008601</v>
      </c>
      <c r="E123" s="2">
        <v>-0.64550694721232205</v>
      </c>
    </row>
    <row r="124" spans="1:5" ht="13" x14ac:dyDescent="0.15">
      <c r="A124" s="1" t="s">
        <v>12</v>
      </c>
      <c r="B124" s="1" t="s">
        <v>109</v>
      </c>
      <c r="C124" s="1" t="s">
        <v>92</v>
      </c>
      <c r="D124" s="2">
        <v>0.734915774487231</v>
      </c>
      <c r="E124" s="2">
        <v>-0.52539613650564998</v>
      </c>
    </row>
    <row r="125" spans="1:5" ht="13" x14ac:dyDescent="0.15">
      <c r="A125" s="1" t="s">
        <v>12</v>
      </c>
      <c r="B125" s="1" t="s">
        <v>110</v>
      </c>
      <c r="C125" s="1" t="s">
        <v>92</v>
      </c>
      <c r="D125" s="2">
        <v>0.39128153165328899</v>
      </c>
      <c r="E125" s="2">
        <v>-0.56798375674726798</v>
      </c>
    </row>
    <row r="126" spans="1:5" ht="13" x14ac:dyDescent="0.15">
      <c r="A126" s="1" t="s">
        <v>12</v>
      </c>
      <c r="B126" s="1" t="s">
        <v>111</v>
      </c>
      <c r="C126" s="1" t="s">
        <v>92</v>
      </c>
      <c r="D126" s="2">
        <v>0.50628186805305098</v>
      </c>
      <c r="E126" s="2">
        <v>-3.1871961460685099</v>
      </c>
    </row>
    <row r="127" spans="1:5" ht="13" x14ac:dyDescent="0.15">
      <c r="A127" s="1" t="s">
        <v>12</v>
      </c>
      <c r="B127" s="1" t="s">
        <v>112</v>
      </c>
      <c r="C127" s="1" t="s">
        <v>92</v>
      </c>
      <c r="D127" s="2">
        <v>0.69617956937243597</v>
      </c>
      <c r="E127" s="2">
        <v>-5.7269357050641401E-2</v>
      </c>
    </row>
    <row r="128" spans="1:5" ht="13" x14ac:dyDescent="0.15">
      <c r="A128" s="1" t="s">
        <v>12</v>
      </c>
      <c r="B128" s="1" t="s">
        <v>113</v>
      </c>
      <c r="C128" s="1" t="s">
        <v>92</v>
      </c>
      <c r="D128" s="2">
        <v>0.51141199263215298</v>
      </c>
      <c r="E128" s="2">
        <v>1.04055348983269</v>
      </c>
    </row>
    <row r="129" spans="1:5" ht="13" x14ac:dyDescent="0.15">
      <c r="A129" s="1" t="s">
        <v>12</v>
      </c>
      <c r="B129" s="1" t="s">
        <v>114</v>
      </c>
      <c r="C129" s="1" t="s">
        <v>92</v>
      </c>
      <c r="D129" s="2">
        <v>0.59339355384916503</v>
      </c>
      <c r="E129" s="2">
        <v>0.30295479067058101</v>
      </c>
    </row>
    <row r="130" spans="1:5" ht="13" x14ac:dyDescent="0.15">
      <c r="A130" s="1" t="s">
        <v>12</v>
      </c>
      <c r="B130" s="1" t="s">
        <v>115</v>
      </c>
      <c r="C130" s="1" t="s">
        <v>92</v>
      </c>
      <c r="D130" s="2">
        <v>0.13232992129933099</v>
      </c>
      <c r="E130" s="2">
        <v>-0.21089542700204</v>
      </c>
    </row>
    <row r="131" spans="1:5" ht="13" x14ac:dyDescent="0.15">
      <c r="A131" s="1" t="s">
        <v>12</v>
      </c>
      <c r="B131" s="1" t="s">
        <v>116</v>
      </c>
      <c r="C131" s="1" t="s">
        <v>92</v>
      </c>
      <c r="D131" s="2">
        <v>0.92463560934065003</v>
      </c>
      <c r="E131" s="2">
        <v>0.12430641580294099</v>
      </c>
    </row>
    <row r="132" spans="1:5" ht="13" x14ac:dyDescent="0.15">
      <c r="A132" s="1" t="s">
        <v>12</v>
      </c>
      <c r="B132" s="1" t="s">
        <v>117</v>
      </c>
      <c r="C132" s="1" t="s">
        <v>92</v>
      </c>
      <c r="D132" s="2">
        <v>0.137441279456503</v>
      </c>
      <c r="E132" s="2">
        <v>-3.07648579711059E-2</v>
      </c>
    </row>
    <row r="133" spans="1:5" ht="13" x14ac:dyDescent="0.15">
      <c r="A133" s="1" t="s">
        <v>12</v>
      </c>
      <c r="B133" s="1" t="s">
        <v>118</v>
      </c>
      <c r="C133" s="1" t="s">
        <v>92</v>
      </c>
      <c r="D133" s="2">
        <v>0.94270717279749205</v>
      </c>
      <c r="E133" s="2">
        <v>-0.20830674730634799</v>
      </c>
    </row>
    <row r="134" spans="1:5" ht="13" x14ac:dyDescent="0.15">
      <c r="A134" s="1" t="s">
        <v>12</v>
      </c>
      <c r="B134" s="1" t="s">
        <v>119</v>
      </c>
      <c r="C134" s="1" t="s">
        <v>92</v>
      </c>
      <c r="D134" s="2">
        <v>0.74394840289541997</v>
      </c>
      <c r="E134" s="2">
        <v>-0.24869180035959301</v>
      </c>
    </row>
    <row r="135" spans="1:5" ht="13" x14ac:dyDescent="0.15">
      <c r="A135" s="1" t="s">
        <v>12</v>
      </c>
      <c r="B135" s="1" t="s">
        <v>120</v>
      </c>
      <c r="C135" s="1" t="s">
        <v>92</v>
      </c>
      <c r="D135" s="2">
        <v>0.37051566977941303</v>
      </c>
      <c r="E135" s="2">
        <v>-0.41434805348195197</v>
      </c>
    </row>
    <row r="136" spans="1:5" ht="13" x14ac:dyDescent="0.15">
      <c r="A136" s="1" t="s">
        <v>12</v>
      </c>
      <c r="B136" s="1" t="s">
        <v>121</v>
      </c>
      <c r="C136" s="1" t="s">
        <v>92</v>
      </c>
      <c r="D136" s="2">
        <v>0.18144247443804201</v>
      </c>
      <c r="E136" s="2">
        <v>0.35882038873194599</v>
      </c>
    </row>
    <row r="137" spans="1:5" ht="13" x14ac:dyDescent="0.15">
      <c r="A137" s="1" t="s">
        <v>12</v>
      </c>
      <c r="B137" s="1" t="s">
        <v>122</v>
      </c>
      <c r="C137" s="1" t="s">
        <v>92</v>
      </c>
      <c r="D137" s="2">
        <v>0.67223556204142598</v>
      </c>
      <c r="E137" s="2">
        <v>0.178215931630168</v>
      </c>
    </row>
    <row r="138" spans="1:5" ht="13" x14ac:dyDescent="0.15">
      <c r="A138" s="1" t="s">
        <v>12</v>
      </c>
      <c r="B138" s="1" t="s">
        <v>123</v>
      </c>
      <c r="C138" s="1" t="s">
        <v>92</v>
      </c>
      <c r="D138" s="2">
        <v>0.55689042173208303</v>
      </c>
      <c r="E138" s="2">
        <v>-0.48245451879694701</v>
      </c>
    </row>
    <row r="139" spans="1:5" ht="13" x14ac:dyDescent="0.15">
      <c r="A139" s="1" t="s">
        <v>12</v>
      </c>
      <c r="B139" s="1" t="s">
        <v>124</v>
      </c>
      <c r="C139" s="1" t="s">
        <v>92</v>
      </c>
      <c r="D139" s="2">
        <v>0.41053019991387901</v>
      </c>
      <c r="E139" s="2">
        <v>0.148448376373818</v>
      </c>
    </row>
    <row r="140" spans="1:5" ht="13" x14ac:dyDescent="0.15">
      <c r="A140" s="1" t="s">
        <v>12</v>
      </c>
      <c r="B140" s="1" t="s">
        <v>125</v>
      </c>
      <c r="C140" s="1" t="s">
        <v>92</v>
      </c>
      <c r="D140" s="2">
        <v>0.30049486956542898</v>
      </c>
      <c r="E140" s="2">
        <v>7.1346406966239798E-2</v>
      </c>
    </row>
    <row r="141" spans="1:5" ht="13" x14ac:dyDescent="0.15">
      <c r="A141" s="1" t="s">
        <v>12</v>
      </c>
      <c r="B141" s="1" t="s">
        <v>126</v>
      </c>
      <c r="C141" s="1" t="s">
        <v>92</v>
      </c>
      <c r="D141" s="2">
        <v>0.70104835357585205</v>
      </c>
      <c r="E141" s="2">
        <v>-1.23293391643998</v>
      </c>
    </row>
    <row r="142" spans="1:5" ht="13" x14ac:dyDescent="0.15">
      <c r="A142" s="1" t="s">
        <v>12</v>
      </c>
      <c r="B142" s="1" t="s">
        <v>127</v>
      </c>
      <c r="C142" s="1" t="s">
        <v>92</v>
      </c>
      <c r="D142" s="2">
        <v>0.69060553503564304</v>
      </c>
      <c r="E142" s="2">
        <v>0.42752933472357302</v>
      </c>
    </row>
    <row r="143" spans="1:5" ht="13" x14ac:dyDescent="0.15">
      <c r="A143" s="1" t="s">
        <v>12</v>
      </c>
      <c r="B143" s="1" t="s">
        <v>119</v>
      </c>
      <c r="C143" s="1" t="s">
        <v>92</v>
      </c>
      <c r="D143" s="2">
        <v>0.74394840289541997</v>
      </c>
      <c r="E143" s="2">
        <v>-0.24869180035959301</v>
      </c>
    </row>
    <row r="144" spans="1:5" ht="13" x14ac:dyDescent="0.15">
      <c r="A144" s="1" t="s">
        <v>12</v>
      </c>
      <c r="B144" s="1" t="s">
        <v>120</v>
      </c>
      <c r="C144" s="1" t="s">
        <v>92</v>
      </c>
      <c r="D144" s="2">
        <v>0.37051566977941303</v>
      </c>
      <c r="E144" s="2">
        <v>-0.41434805348195197</v>
      </c>
    </row>
    <row r="145" spans="1:5" ht="13" x14ac:dyDescent="0.15">
      <c r="A145" s="1" t="s">
        <v>12</v>
      </c>
      <c r="B145" s="1" t="s">
        <v>121</v>
      </c>
      <c r="C145" s="1" t="s">
        <v>92</v>
      </c>
      <c r="D145" s="2">
        <v>0.18144247443804201</v>
      </c>
      <c r="E145" s="2">
        <v>0.35882038873194599</v>
      </c>
    </row>
    <row r="146" spans="1:5" ht="13" x14ac:dyDescent="0.15">
      <c r="A146" s="1" t="s">
        <v>12</v>
      </c>
      <c r="B146" s="1" t="s">
        <v>122</v>
      </c>
      <c r="C146" s="1" t="s">
        <v>92</v>
      </c>
      <c r="D146" s="2">
        <v>0.67223556204142598</v>
      </c>
      <c r="E146" s="2">
        <v>0.178215931630168</v>
      </c>
    </row>
    <row r="147" spans="1:5" ht="13" x14ac:dyDescent="0.15">
      <c r="A147" s="1" t="s">
        <v>12</v>
      </c>
      <c r="B147" s="1" t="s">
        <v>123</v>
      </c>
      <c r="C147" s="1" t="s">
        <v>92</v>
      </c>
      <c r="D147" s="2">
        <v>0.55689042173208303</v>
      </c>
      <c r="E147" s="2">
        <v>-0.48245451879694701</v>
      </c>
    </row>
    <row r="148" spans="1:5" ht="13" x14ac:dyDescent="0.15">
      <c r="A148" s="1" t="s">
        <v>12</v>
      </c>
      <c r="B148" s="1" t="s">
        <v>124</v>
      </c>
      <c r="C148" s="1" t="s">
        <v>92</v>
      </c>
      <c r="D148" s="2">
        <v>0.41053019991387901</v>
      </c>
      <c r="E148" s="2">
        <v>0.148448376373818</v>
      </c>
    </row>
    <row r="149" spans="1:5" ht="13" x14ac:dyDescent="0.15">
      <c r="A149" s="1" t="s">
        <v>12</v>
      </c>
      <c r="B149" s="1" t="s">
        <v>125</v>
      </c>
      <c r="C149" s="1" t="s">
        <v>92</v>
      </c>
      <c r="D149" s="2">
        <v>0.30049486956542898</v>
      </c>
      <c r="E149" s="2">
        <v>7.1346406966239798E-2</v>
      </c>
    </row>
    <row r="150" spans="1:5" ht="13" x14ac:dyDescent="0.15">
      <c r="A150" s="1" t="s">
        <v>12</v>
      </c>
      <c r="B150" s="1" t="s">
        <v>126</v>
      </c>
      <c r="C150" s="1" t="s">
        <v>92</v>
      </c>
      <c r="D150" s="2">
        <v>0.70104835357585205</v>
      </c>
      <c r="E150" s="2">
        <v>-1.23293391643998</v>
      </c>
    </row>
    <row r="151" spans="1:5" ht="13" x14ac:dyDescent="0.15">
      <c r="A151" s="1" t="s">
        <v>12</v>
      </c>
      <c r="B151" s="1" t="s">
        <v>127</v>
      </c>
      <c r="C151" s="1" t="s">
        <v>92</v>
      </c>
      <c r="D151" s="2">
        <v>0.69060553503564304</v>
      </c>
      <c r="E151" s="2">
        <v>0.42752933472357302</v>
      </c>
    </row>
    <row r="152" spans="1:5" ht="13" x14ac:dyDescent="0.15">
      <c r="A152" s="1" t="s">
        <v>129</v>
      </c>
      <c r="B152" s="1" t="s">
        <v>85</v>
      </c>
      <c r="C152" s="1" t="s">
        <v>86</v>
      </c>
      <c r="D152" s="2">
        <v>0.171552140284713</v>
      </c>
      <c r="E152" s="2">
        <v>-0.60789006863550099</v>
      </c>
    </row>
    <row r="153" spans="1:5" ht="13" x14ac:dyDescent="0.15">
      <c r="A153" s="1" t="s">
        <v>129</v>
      </c>
      <c r="B153" s="1" t="s">
        <v>87</v>
      </c>
      <c r="C153" s="1" t="s">
        <v>86</v>
      </c>
      <c r="D153" s="2">
        <v>4.2462575144391099E-2</v>
      </c>
      <c r="E153" s="2">
        <v>-0.32203046093618198</v>
      </c>
    </row>
    <row r="154" spans="1:5" ht="13" x14ac:dyDescent="0.15">
      <c r="A154" s="1" t="s">
        <v>129</v>
      </c>
      <c r="B154" s="1" t="s">
        <v>88</v>
      </c>
      <c r="C154" s="1" t="s">
        <v>86</v>
      </c>
      <c r="D154" s="2">
        <v>0.88130752049879901</v>
      </c>
      <c r="E154" s="2">
        <v>1.2592069199303999</v>
      </c>
    </row>
    <row r="155" spans="1:5" ht="13" x14ac:dyDescent="0.15">
      <c r="A155" s="1" t="s">
        <v>129</v>
      </c>
      <c r="B155" s="1" t="s">
        <v>89</v>
      </c>
      <c r="C155" s="1" t="s">
        <v>86</v>
      </c>
      <c r="D155" s="2">
        <v>0.52113050935221095</v>
      </c>
      <c r="E155" s="2">
        <v>-0.74617778917040301</v>
      </c>
    </row>
    <row r="156" spans="1:5" ht="13" x14ac:dyDescent="0.15">
      <c r="A156" s="1" t="s">
        <v>129</v>
      </c>
      <c r="B156" s="1" t="s">
        <v>90</v>
      </c>
      <c r="C156" s="1" t="s">
        <v>86</v>
      </c>
      <c r="D156" s="2">
        <v>5.2750745845179699E-3</v>
      </c>
      <c r="E156" s="2">
        <v>-0.32753728443229901</v>
      </c>
    </row>
    <row r="157" spans="1:5" ht="13" x14ac:dyDescent="0.15">
      <c r="A157" s="1" t="s">
        <v>129</v>
      </c>
      <c r="B157" s="1" t="s">
        <v>91</v>
      </c>
      <c r="C157" s="1" t="s">
        <v>92</v>
      </c>
      <c r="D157" s="2">
        <v>0.171552140284713</v>
      </c>
      <c r="E157" s="2">
        <v>-0.60789006863550099</v>
      </c>
    </row>
    <row r="158" spans="1:5" ht="13" x14ac:dyDescent="0.15">
      <c r="A158" s="1" t="s">
        <v>129</v>
      </c>
      <c r="B158" s="1" t="s">
        <v>93</v>
      </c>
      <c r="C158" s="1" t="s">
        <v>92</v>
      </c>
      <c r="D158" s="2">
        <v>5.1263999353145497E-2</v>
      </c>
      <c r="E158" s="2">
        <v>-8.2080888267382399E-2</v>
      </c>
    </row>
    <row r="159" spans="1:5" ht="13" x14ac:dyDescent="0.15">
      <c r="A159" s="1" t="s">
        <v>129</v>
      </c>
      <c r="B159" s="1" t="s">
        <v>94</v>
      </c>
      <c r="C159" s="1" t="s">
        <v>92</v>
      </c>
      <c r="D159" s="2">
        <v>0.87502448633067798</v>
      </c>
      <c r="E159" s="2">
        <v>-0.17112662233846099</v>
      </c>
    </row>
    <row r="160" spans="1:5" ht="13" x14ac:dyDescent="0.15">
      <c r="A160" s="1" t="s">
        <v>129</v>
      </c>
      <c r="B160" s="1" t="s">
        <v>95</v>
      </c>
      <c r="C160" s="1" t="s">
        <v>92</v>
      </c>
      <c r="D160" s="2">
        <v>6.9929518657985107E-2</v>
      </c>
      <c r="E160" s="2">
        <v>2.3183085894897202</v>
      </c>
    </row>
    <row r="161" spans="1:5" ht="13" x14ac:dyDescent="0.15">
      <c r="A161" s="1" t="s">
        <v>129</v>
      </c>
      <c r="B161" s="1" t="s">
        <v>96</v>
      </c>
      <c r="C161" s="1" t="s">
        <v>92</v>
      </c>
      <c r="D161" s="2">
        <v>8.35418103101353E-2</v>
      </c>
      <c r="E161" s="2">
        <v>-0.45323592760471798</v>
      </c>
    </row>
    <row r="162" spans="1:5" ht="13" x14ac:dyDescent="0.15">
      <c r="A162" s="1" t="s">
        <v>129</v>
      </c>
      <c r="B162" s="1" t="s">
        <v>97</v>
      </c>
      <c r="C162" s="1" t="s">
        <v>92</v>
      </c>
      <c r="D162" s="2">
        <v>0.122145830237299</v>
      </c>
      <c r="E162" s="2">
        <v>-0.80361413240580504</v>
      </c>
    </row>
    <row r="163" spans="1:5" ht="13" x14ac:dyDescent="0.15">
      <c r="A163" s="1" t="s">
        <v>129</v>
      </c>
      <c r="B163" s="1" t="s">
        <v>98</v>
      </c>
      <c r="C163" s="1" t="s">
        <v>92</v>
      </c>
      <c r="D163" s="2">
        <v>0.89905094725339496</v>
      </c>
      <c r="E163" s="2">
        <v>-1.51051499914857</v>
      </c>
    </row>
    <row r="164" spans="1:5" ht="13" x14ac:dyDescent="0.15">
      <c r="A164" s="1" t="s">
        <v>129</v>
      </c>
      <c r="B164" s="1" t="s">
        <v>99</v>
      </c>
      <c r="C164" s="1" t="s">
        <v>92</v>
      </c>
      <c r="D164" s="2">
        <v>0.75947205293951103</v>
      </c>
      <c r="E164" s="2">
        <v>0.29511730156895599</v>
      </c>
    </row>
    <row r="165" spans="1:5" ht="13" x14ac:dyDescent="0.15">
      <c r="A165" s="1" t="s">
        <v>129</v>
      </c>
      <c r="B165" s="1" t="s">
        <v>100</v>
      </c>
      <c r="C165" s="1" t="s">
        <v>92</v>
      </c>
      <c r="D165" s="2">
        <v>0.61429205471723303</v>
      </c>
      <c r="E165" s="2">
        <v>1.8911099219954599</v>
      </c>
    </row>
    <row r="166" spans="1:5" ht="13" x14ac:dyDescent="0.15">
      <c r="A166" s="1" t="s">
        <v>129</v>
      </c>
      <c r="B166" s="1" t="s">
        <v>101</v>
      </c>
      <c r="C166" s="1" t="s">
        <v>92</v>
      </c>
      <c r="D166" s="2">
        <v>6.4653647567610897E-2</v>
      </c>
      <c r="E166" s="2">
        <v>2.81304422962392</v>
      </c>
    </row>
    <row r="167" spans="1:5" ht="13" x14ac:dyDescent="0.15">
      <c r="A167" s="1" t="s">
        <v>129</v>
      </c>
      <c r="B167" s="1" t="s">
        <v>102</v>
      </c>
      <c r="C167" s="1" t="s">
        <v>92</v>
      </c>
      <c r="D167" s="2">
        <v>0.44103987926377503</v>
      </c>
      <c r="E167" s="2">
        <v>-0.60887143641983099</v>
      </c>
    </row>
    <row r="168" spans="1:5" ht="13" x14ac:dyDescent="0.15">
      <c r="A168" s="1" t="s">
        <v>129</v>
      </c>
      <c r="B168" s="1" t="s">
        <v>103</v>
      </c>
      <c r="C168" s="1" t="s">
        <v>92</v>
      </c>
      <c r="D168" s="2">
        <v>0.32840026675690198</v>
      </c>
      <c r="E168" s="2">
        <v>-1.30458280466958</v>
      </c>
    </row>
    <row r="169" spans="1:5" ht="13" x14ac:dyDescent="0.15">
      <c r="A169" s="1" t="s">
        <v>129</v>
      </c>
      <c r="B169" s="1" t="s">
        <v>104</v>
      </c>
      <c r="C169" s="1" t="s">
        <v>92</v>
      </c>
      <c r="D169" s="2">
        <v>0.38696280593816301</v>
      </c>
      <c r="E169" s="2">
        <v>-0.75574004774190895</v>
      </c>
    </row>
    <row r="170" spans="1:5" ht="13" x14ac:dyDescent="0.15">
      <c r="A170" s="1" t="s">
        <v>129</v>
      </c>
      <c r="B170" s="1" t="s">
        <v>105</v>
      </c>
      <c r="C170" s="1" t="s">
        <v>92</v>
      </c>
      <c r="D170" s="2">
        <v>0.89548019934102796</v>
      </c>
      <c r="E170" s="2">
        <v>-1.93572748910839</v>
      </c>
    </row>
    <row r="171" spans="1:5" ht="13" x14ac:dyDescent="0.15">
      <c r="A171" s="1" t="s">
        <v>129</v>
      </c>
      <c r="B171" s="1" t="s">
        <v>106</v>
      </c>
      <c r="C171" s="1" t="s">
        <v>92</v>
      </c>
      <c r="D171" s="2">
        <v>7.0141210526992098E-2</v>
      </c>
      <c r="E171" s="2">
        <v>-1.2043553845371</v>
      </c>
    </row>
    <row r="172" spans="1:5" ht="13" x14ac:dyDescent="0.15">
      <c r="A172" s="1" t="s">
        <v>129</v>
      </c>
      <c r="B172" s="1" t="s">
        <v>107</v>
      </c>
      <c r="C172" s="1" t="s">
        <v>92</v>
      </c>
      <c r="D172" s="2">
        <v>0.77357299147808301</v>
      </c>
      <c r="E172" s="2">
        <v>1.28104483725897</v>
      </c>
    </row>
    <row r="173" spans="1:5" ht="13" x14ac:dyDescent="0.15">
      <c r="A173" s="1" t="s">
        <v>129</v>
      </c>
      <c r="B173" s="1" t="s">
        <v>108</v>
      </c>
      <c r="C173" s="1" t="s">
        <v>92</v>
      </c>
      <c r="D173" s="2">
        <v>0.19241955354992199</v>
      </c>
      <c r="E173" s="2">
        <v>-0.91033968533252696</v>
      </c>
    </row>
    <row r="174" spans="1:5" ht="13" x14ac:dyDescent="0.15">
      <c r="A174" s="1" t="s">
        <v>129</v>
      </c>
      <c r="B174" s="1" t="s">
        <v>109</v>
      </c>
      <c r="C174" s="1" t="s">
        <v>92</v>
      </c>
      <c r="D174" s="2">
        <v>0.83361743731918503</v>
      </c>
      <c r="E174" s="2">
        <v>0.893311389079398</v>
      </c>
    </row>
    <row r="175" spans="1:5" ht="13" x14ac:dyDescent="0.15">
      <c r="A175" s="1" t="s">
        <v>129</v>
      </c>
      <c r="B175" s="1" t="s">
        <v>110</v>
      </c>
      <c r="C175" s="1" t="s">
        <v>92</v>
      </c>
      <c r="D175" s="2">
        <v>0.31668445725507899</v>
      </c>
      <c r="E175" s="2">
        <v>-0.877892401795899</v>
      </c>
    </row>
    <row r="176" spans="1:5" ht="13" x14ac:dyDescent="0.15">
      <c r="A176" s="1" t="s">
        <v>129</v>
      </c>
      <c r="B176" s="1" t="s">
        <v>111</v>
      </c>
      <c r="C176" s="1" t="s">
        <v>92</v>
      </c>
      <c r="D176" s="2">
        <v>0.54092574090791201</v>
      </c>
      <c r="E176" s="2">
        <v>-0.95922768118694202</v>
      </c>
    </row>
    <row r="177" spans="1:5" ht="13" x14ac:dyDescent="0.15">
      <c r="A177" s="1" t="s">
        <v>129</v>
      </c>
      <c r="B177" s="1" t="s">
        <v>112</v>
      </c>
      <c r="C177" s="1" t="s">
        <v>92</v>
      </c>
      <c r="D177" s="2">
        <v>0.131412572114223</v>
      </c>
      <c r="E177" s="2">
        <v>-0.46361821595387498</v>
      </c>
    </row>
    <row r="178" spans="1:5" ht="13" x14ac:dyDescent="0.15">
      <c r="A178" s="1" t="s">
        <v>129</v>
      </c>
      <c r="B178" s="1" t="s">
        <v>113</v>
      </c>
      <c r="C178" s="1" t="s">
        <v>92</v>
      </c>
      <c r="D178" s="2">
        <v>6.38528939215859E-3</v>
      </c>
      <c r="E178" s="2">
        <v>-0.37598092020336499</v>
      </c>
    </row>
    <row r="179" spans="1:5" ht="13" x14ac:dyDescent="0.15">
      <c r="A179" s="1" t="s">
        <v>129</v>
      </c>
      <c r="B179" s="1" t="s">
        <v>114</v>
      </c>
      <c r="C179" s="1" t="s">
        <v>92</v>
      </c>
      <c r="D179" s="2">
        <v>0.14827898882459301</v>
      </c>
      <c r="E179" s="2">
        <v>0.221718509030258</v>
      </c>
    </row>
    <row r="180" spans="1:5" ht="13" x14ac:dyDescent="0.15">
      <c r="A180" s="1" t="s">
        <v>129</v>
      </c>
      <c r="B180" s="1" t="s">
        <v>115</v>
      </c>
      <c r="C180" s="1" t="s">
        <v>92</v>
      </c>
      <c r="D180" s="2">
        <v>0.462791684192982</v>
      </c>
      <c r="E180" s="2">
        <v>-0.36030619739050801</v>
      </c>
    </row>
    <row r="181" spans="1:5" ht="13" x14ac:dyDescent="0.15">
      <c r="A181" s="1" t="s">
        <v>129</v>
      </c>
      <c r="B181" s="1" t="s">
        <v>116</v>
      </c>
      <c r="C181" s="1" t="s">
        <v>92</v>
      </c>
      <c r="D181" s="2">
        <v>0.34891590070975398</v>
      </c>
      <c r="E181" s="2">
        <v>-0.52300793245918398</v>
      </c>
    </row>
    <row r="182" spans="1:5" ht="13" x14ac:dyDescent="0.15">
      <c r="A182" s="1" t="s">
        <v>129</v>
      </c>
      <c r="B182" s="1" t="s">
        <v>117</v>
      </c>
      <c r="C182" s="1" t="s">
        <v>92</v>
      </c>
      <c r="D182" s="2">
        <v>0.91508321813968396</v>
      </c>
      <c r="E182" s="2">
        <v>0.143892725966797</v>
      </c>
    </row>
    <row r="183" spans="1:5" ht="13" x14ac:dyDescent="0.15">
      <c r="A183" s="1" t="s">
        <v>129</v>
      </c>
      <c r="B183" s="1" t="s">
        <v>118</v>
      </c>
      <c r="C183" s="1" t="s">
        <v>92</v>
      </c>
      <c r="D183" s="2">
        <v>8.1276075570892203E-4</v>
      </c>
      <c r="E183" s="2">
        <v>-0.99783513911285704</v>
      </c>
    </row>
    <row r="184" spans="1:5" ht="13" x14ac:dyDescent="0.15">
      <c r="A184" s="1" t="s">
        <v>129</v>
      </c>
      <c r="B184" s="1" t="s">
        <v>119</v>
      </c>
      <c r="C184" s="1" t="s">
        <v>92</v>
      </c>
      <c r="D184" s="2">
        <v>0.50601456931954303</v>
      </c>
      <c r="E184" s="2">
        <v>-0.53269987000420704</v>
      </c>
    </row>
    <row r="185" spans="1:5" ht="13" x14ac:dyDescent="0.15">
      <c r="A185" s="1" t="s">
        <v>129</v>
      </c>
      <c r="B185" s="1" t="s">
        <v>120</v>
      </c>
      <c r="C185" s="1" t="s">
        <v>92</v>
      </c>
      <c r="D185" s="2">
        <v>0.311504382095386</v>
      </c>
      <c r="E185" s="2">
        <v>0.18436988519113201</v>
      </c>
    </row>
    <row r="186" spans="1:5" ht="13" x14ac:dyDescent="0.15">
      <c r="A186" s="1" t="s">
        <v>129</v>
      </c>
      <c r="B186" s="1" t="s">
        <v>121</v>
      </c>
      <c r="C186" s="1" t="s">
        <v>92</v>
      </c>
      <c r="D186" s="2">
        <v>0.12346271316575499</v>
      </c>
      <c r="E186" s="2">
        <v>2.08691307452019E-2</v>
      </c>
    </row>
    <row r="187" spans="1:5" ht="13" x14ac:dyDescent="0.15">
      <c r="A187" s="1" t="s">
        <v>129</v>
      </c>
      <c r="B187" s="1" t="s">
        <v>122</v>
      </c>
      <c r="C187" s="1" t="s">
        <v>92</v>
      </c>
      <c r="D187" s="2">
        <v>0.35853509188486199</v>
      </c>
      <c r="E187" s="2">
        <v>-1.2463244822944499</v>
      </c>
    </row>
    <row r="188" spans="1:5" ht="13" x14ac:dyDescent="0.15">
      <c r="A188" s="1" t="s">
        <v>129</v>
      </c>
      <c r="B188" s="1" t="s">
        <v>123</v>
      </c>
      <c r="C188" s="1" t="s">
        <v>92</v>
      </c>
      <c r="D188" s="2">
        <v>0.86494356860419597</v>
      </c>
      <c r="E188" s="2">
        <v>0.67412967514753797</v>
      </c>
    </row>
    <row r="189" spans="1:5" ht="13" x14ac:dyDescent="0.15">
      <c r="A189" s="1" t="s">
        <v>129</v>
      </c>
      <c r="B189" s="1" t="s">
        <v>124</v>
      </c>
      <c r="C189" s="1" t="s">
        <v>92</v>
      </c>
      <c r="D189" s="2">
        <v>0.10642173795413699</v>
      </c>
      <c r="E189" s="2">
        <v>-0.169857717506332</v>
      </c>
    </row>
    <row r="190" spans="1:5" ht="13" x14ac:dyDescent="0.15">
      <c r="A190" s="1" t="s">
        <v>129</v>
      </c>
      <c r="B190" s="1" t="s">
        <v>125</v>
      </c>
      <c r="C190" s="1" t="s">
        <v>92</v>
      </c>
      <c r="D190" s="2">
        <v>1.33027629319363E-3</v>
      </c>
      <c r="E190" s="2">
        <v>-0.76027730081945799</v>
      </c>
    </row>
    <row r="191" spans="1:5" ht="13" x14ac:dyDescent="0.15">
      <c r="A191" s="1" t="s">
        <v>129</v>
      </c>
      <c r="B191" s="1" t="s">
        <v>126</v>
      </c>
      <c r="C191" s="1" t="s">
        <v>92</v>
      </c>
      <c r="D191" s="2">
        <v>8.1939336089660003E-2</v>
      </c>
      <c r="E191" s="2">
        <v>-1.16009437600137</v>
      </c>
    </row>
    <row r="192" spans="1:5" ht="13" x14ac:dyDescent="0.15">
      <c r="A192" s="1" t="s">
        <v>129</v>
      </c>
      <c r="B192" s="1" t="s">
        <v>127</v>
      </c>
      <c r="C192" s="1" t="s">
        <v>92</v>
      </c>
      <c r="D192" s="2">
        <v>0.67298308207471602</v>
      </c>
      <c r="E192" s="2">
        <v>0.29858327735131801</v>
      </c>
    </row>
    <row r="193" spans="1:5" ht="13" x14ac:dyDescent="0.15">
      <c r="A193" s="1" t="s">
        <v>129</v>
      </c>
      <c r="B193" s="1" t="s">
        <v>119</v>
      </c>
      <c r="C193" s="1" t="s">
        <v>92</v>
      </c>
      <c r="D193" s="2">
        <v>0.50601456931954303</v>
      </c>
      <c r="E193" s="2">
        <v>-0.53269987000420704</v>
      </c>
    </row>
    <row r="194" spans="1:5" ht="13" x14ac:dyDescent="0.15">
      <c r="A194" s="1" t="s">
        <v>129</v>
      </c>
      <c r="B194" s="1" t="s">
        <v>120</v>
      </c>
      <c r="C194" s="1" t="s">
        <v>92</v>
      </c>
      <c r="D194" s="2">
        <v>0.311504382095386</v>
      </c>
      <c r="E194" s="2">
        <v>0.18436988519113201</v>
      </c>
    </row>
    <row r="195" spans="1:5" ht="13" x14ac:dyDescent="0.15">
      <c r="A195" s="1" t="s">
        <v>129</v>
      </c>
      <c r="B195" s="1" t="s">
        <v>121</v>
      </c>
      <c r="C195" s="1" t="s">
        <v>92</v>
      </c>
      <c r="D195" s="2">
        <v>0.12346271316575499</v>
      </c>
      <c r="E195" s="2">
        <v>2.08691307452019E-2</v>
      </c>
    </row>
    <row r="196" spans="1:5" ht="13" x14ac:dyDescent="0.15">
      <c r="A196" s="1" t="s">
        <v>129</v>
      </c>
      <c r="B196" s="1" t="s">
        <v>122</v>
      </c>
      <c r="C196" s="1" t="s">
        <v>92</v>
      </c>
      <c r="D196" s="2">
        <v>0.35853509188486199</v>
      </c>
      <c r="E196" s="2">
        <v>-1.2463244822944499</v>
      </c>
    </row>
    <row r="197" spans="1:5" ht="13" x14ac:dyDescent="0.15">
      <c r="A197" s="1" t="s">
        <v>129</v>
      </c>
      <c r="B197" s="1" t="s">
        <v>123</v>
      </c>
      <c r="C197" s="1" t="s">
        <v>92</v>
      </c>
      <c r="D197" s="2">
        <v>0.86494356860419597</v>
      </c>
      <c r="E197" s="2">
        <v>0.67412967514753797</v>
      </c>
    </row>
    <row r="198" spans="1:5" ht="13" x14ac:dyDescent="0.15">
      <c r="A198" s="1" t="s">
        <v>129</v>
      </c>
      <c r="B198" s="1" t="s">
        <v>124</v>
      </c>
      <c r="C198" s="1" t="s">
        <v>92</v>
      </c>
      <c r="D198" s="2">
        <v>0.10642173795413699</v>
      </c>
      <c r="E198" s="2">
        <v>-0.169857717506332</v>
      </c>
    </row>
    <row r="199" spans="1:5" ht="13" x14ac:dyDescent="0.15">
      <c r="A199" s="1" t="s">
        <v>129</v>
      </c>
      <c r="B199" s="1" t="s">
        <v>125</v>
      </c>
      <c r="C199" s="1" t="s">
        <v>92</v>
      </c>
      <c r="D199" s="2">
        <v>1.33027629319363E-3</v>
      </c>
      <c r="E199" s="2">
        <v>-0.76027730081945799</v>
      </c>
    </row>
    <row r="200" spans="1:5" ht="13" x14ac:dyDescent="0.15">
      <c r="A200" s="1" t="s">
        <v>129</v>
      </c>
      <c r="B200" s="1" t="s">
        <v>126</v>
      </c>
      <c r="C200" s="1" t="s">
        <v>92</v>
      </c>
      <c r="D200" s="2">
        <v>8.1939336089660003E-2</v>
      </c>
      <c r="E200" s="2">
        <v>-1.16009437600137</v>
      </c>
    </row>
    <row r="201" spans="1:5" ht="13" x14ac:dyDescent="0.15">
      <c r="A201" s="1" t="s">
        <v>129</v>
      </c>
      <c r="B201" s="1" t="s">
        <v>127</v>
      </c>
      <c r="C201" s="1" t="s">
        <v>92</v>
      </c>
      <c r="D201" s="2">
        <v>0.67298308207471602</v>
      </c>
      <c r="E201" s="2">
        <v>0.29858327735131801</v>
      </c>
    </row>
    <row r="202" spans="1:5" ht="13" x14ac:dyDescent="0.15">
      <c r="A202" s="1" t="s">
        <v>14</v>
      </c>
      <c r="B202" s="1" t="s">
        <v>85</v>
      </c>
      <c r="C202" s="1" t="s">
        <v>86</v>
      </c>
      <c r="D202" s="2">
        <v>0.15900996947254201</v>
      </c>
      <c r="E202" s="2">
        <v>-0.86110137435273904</v>
      </c>
    </row>
    <row r="203" spans="1:5" ht="13" x14ac:dyDescent="0.15">
      <c r="A203" s="1" t="s">
        <v>14</v>
      </c>
      <c r="B203" s="1" t="s">
        <v>87</v>
      </c>
      <c r="C203" s="1" t="s">
        <v>86</v>
      </c>
      <c r="D203" s="2">
        <v>0.38116146658573102</v>
      </c>
      <c r="E203" s="2">
        <v>8.4533997700434196E-2</v>
      </c>
    </row>
    <row r="204" spans="1:5" ht="13" x14ac:dyDescent="0.15">
      <c r="A204" s="1" t="s">
        <v>14</v>
      </c>
      <c r="B204" s="1" t="s">
        <v>88</v>
      </c>
      <c r="C204" s="1" t="s">
        <v>86</v>
      </c>
      <c r="D204" s="2">
        <v>0.45972711358799501</v>
      </c>
      <c r="E204" s="2">
        <v>-1.3424517404948999</v>
      </c>
    </row>
    <row r="205" spans="1:5" ht="13" x14ac:dyDescent="0.15">
      <c r="A205" s="1" t="s">
        <v>14</v>
      </c>
      <c r="B205" s="1" t="s">
        <v>89</v>
      </c>
      <c r="C205" s="1" t="s">
        <v>86</v>
      </c>
      <c r="D205" s="2">
        <v>0.13485447156584299</v>
      </c>
      <c r="E205" s="2">
        <v>-0.66061244650642803</v>
      </c>
    </row>
    <row r="206" spans="1:5" ht="13" x14ac:dyDescent="0.15">
      <c r="A206" s="1" t="s">
        <v>14</v>
      </c>
      <c r="B206" s="1" t="s">
        <v>90</v>
      </c>
      <c r="C206" s="1" t="s">
        <v>86</v>
      </c>
      <c r="D206" s="2">
        <v>0.78326078436811097</v>
      </c>
      <c r="E206" s="2">
        <v>-0.215022024931354</v>
      </c>
    </row>
    <row r="207" spans="1:5" ht="13" x14ac:dyDescent="0.15">
      <c r="A207" s="1" t="s">
        <v>14</v>
      </c>
      <c r="B207" s="1" t="s">
        <v>91</v>
      </c>
      <c r="C207" s="1" t="s">
        <v>92</v>
      </c>
      <c r="D207" s="2">
        <v>0.15900996947254201</v>
      </c>
      <c r="E207" s="2">
        <v>-0.86110137435273904</v>
      </c>
    </row>
    <row r="208" spans="1:5" ht="13" x14ac:dyDescent="0.15">
      <c r="A208" s="1" t="s">
        <v>14</v>
      </c>
      <c r="B208" s="1" t="s">
        <v>93</v>
      </c>
      <c r="C208" s="1" t="s">
        <v>92</v>
      </c>
      <c r="D208" s="2">
        <v>0.86053070881516203</v>
      </c>
      <c r="E208" s="2">
        <v>-0.454675454747408</v>
      </c>
    </row>
    <row r="209" spans="1:5" ht="13" x14ac:dyDescent="0.15">
      <c r="A209" s="1" t="s">
        <v>14</v>
      </c>
      <c r="B209" s="1" t="s">
        <v>94</v>
      </c>
      <c r="C209" s="1" t="s">
        <v>92</v>
      </c>
      <c r="D209" s="2">
        <v>0.25108996018641</v>
      </c>
      <c r="E209" s="2">
        <v>0.101452134128204</v>
      </c>
    </row>
    <row r="210" spans="1:5" ht="13" x14ac:dyDescent="0.15">
      <c r="A210" s="1" t="s">
        <v>14</v>
      </c>
      <c r="B210" s="1" t="s">
        <v>95</v>
      </c>
      <c r="C210" s="1" t="s">
        <v>92</v>
      </c>
      <c r="D210" s="2">
        <v>0.64518751407113095</v>
      </c>
      <c r="E210" s="2">
        <v>-3.5070514710523302</v>
      </c>
    </row>
    <row r="211" spans="1:5" ht="13" x14ac:dyDescent="0.15">
      <c r="A211" s="1" t="s">
        <v>14</v>
      </c>
      <c r="B211" s="1" t="s">
        <v>96</v>
      </c>
      <c r="C211" s="1" t="s">
        <v>92</v>
      </c>
      <c r="D211" s="2">
        <v>0.52155944136851395</v>
      </c>
      <c r="E211" s="2">
        <v>0.246405546123594</v>
      </c>
    </row>
    <row r="212" spans="1:5" ht="13" x14ac:dyDescent="0.15">
      <c r="A212" s="1" t="s">
        <v>14</v>
      </c>
      <c r="B212" s="1" t="s">
        <v>97</v>
      </c>
      <c r="C212" s="1" t="s">
        <v>92</v>
      </c>
      <c r="D212" s="2">
        <v>0.53994621466624704</v>
      </c>
      <c r="E212" s="2">
        <v>-0.97608794810481403</v>
      </c>
    </row>
    <row r="213" spans="1:5" ht="13" x14ac:dyDescent="0.15">
      <c r="A213" s="1" t="s">
        <v>14</v>
      </c>
      <c r="B213" s="1" t="s">
        <v>98</v>
      </c>
      <c r="C213" s="1" t="s">
        <v>92</v>
      </c>
      <c r="D213" s="2">
        <v>0.32400314542973802</v>
      </c>
      <c r="E213" s="2">
        <v>-3.1209732788478202</v>
      </c>
    </row>
    <row r="214" spans="1:5" ht="13" x14ac:dyDescent="0.15">
      <c r="A214" s="1" t="s">
        <v>14</v>
      </c>
      <c r="B214" s="1" t="s">
        <v>99</v>
      </c>
      <c r="C214" s="1" t="s">
        <v>92</v>
      </c>
      <c r="D214" s="2">
        <v>0.40919063746253498</v>
      </c>
      <c r="E214" s="2">
        <v>-0.51867794358196195</v>
      </c>
    </row>
    <row r="215" spans="1:5" ht="13" x14ac:dyDescent="0.15">
      <c r="A215" s="1" t="s">
        <v>14</v>
      </c>
      <c r="B215" s="1" t="s">
        <v>100</v>
      </c>
      <c r="C215" s="1" t="s">
        <v>92</v>
      </c>
      <c r="D215" s="2">
        <v>0.112341428479055</v>
      </c>
      <c r="E215" s="2">
        <v>-1.0718395862621299</v>
      </c>
    </row>
    <row r="216" spans="1:5" ht="13" x14ac:dyDescent="0.15">
      <c r="A216" s="1" t="s">
        <v>14</v>
      </c>
      <c r="B216" s="1" t="s">
        <v>101</v>
      </c>
      <c r="C216" s="1" t="s">
        <v>92</v>
      </c>
      <c r="D216" s="2">
        <v>0.11322050334344699</v>
      </c>
      <c r="E216" s="2">
        <v>-1.70614729885164</v>
      </c>
    </row>
    <row r="217" spans="1:5" ht="13" x14ac:dyDescent="0.15">
      <c r="A217" s="1" t="s">
        <v>14</v>
      </c>
      <c r="B217" s="1" t="s">
        <v>102</v>
      </c>
      <c r="C217" s="1" t="s">
        <v>92</v>
      </c>
      <c r="D217" s="2">
        <v>0.21287125044299501</v>
      </c>
      <c r="E217" s="2">
        <v>-2.0197106173120498</v>
      </c>
    </row>
    <row r="218" spans="1:5" ht="13" x14ac:dyDescent="0.15">
      <c r="A218" s="1" t="s">
        <v>14</v>
      </c>
      <c r="B218" s="1" t="s">
        <v>103</v>
      </c>
      <c r="C218" s="1" t="s">
        <v>92</v>
      </c>
      <c r="D218" s="2">
        <v>0.38134989594651097</v>
      </c>
      <c r="E218" s="2">
        <v>-3.0249742598090301</v>
      </c>
    </row>
    <row r="219" spans="1:5" ht="13" x14ac:dyDescent="0.15">
      <c r="A219" s="1" t="s">
        <v>14</v>
      </c>
      <c r="B219" s="1" t="s">
        <v>104</v>
      </c>
      <c r="C219" s="1" t="s">
        <v>92</v>
      </c>
      <c r="D219" s="2">
        <v>6.0951709816652301E-2</v>
      </c>
      <c r="E219" s="2">
        <v>-0.57088451292808395</v>
      </c>
    </row>
    <row r="220" spans="1:5" ht="13" x14ac:dyDescent="0.15">
      <c r="A220" s="1" t="s">
        <v>14</v>
      </c>
      <c r="B220" s="1" t="s">
        <v>105</v>
      </c>
      <c r="C220" s="1" t="s">
        <v>92</v>
      </c>
      <c r="D220" s="2">
        <v>0.472775415104976</v>
      </c>
      <c r="E220" s="2">
        <v>-1.3668940846975599</v>
      </c>
    </row>
    <row r="221" spans="1:5" ht="13" x14ac:dyDescent="0.15">
      <c r="A221" s="1" t="s">
        <v>14</v>
      </c>
      <c r="B221" s="1" t="s">
        <v>106</v>
      </c>
      <c r="C221" s="1" t="s">
        <v>92</v>
      </c>
      <c r="D221" s="2">
        <v>0.60205246030561099</v>
      </c>
      <c r="E221" s="2">
        <v>-5.5695422866351901E-2</v>
      </c>
    </row>
    <row r="222" spans="1:5" ht="13" x14ac:dyDescent="0.15">
      <c r="A222" s="1" t="s">
        <v>14</v>
      </c>
      <c r="B222" s="1" t="s">
        <v>107</v>
      </c>
      <c r="C222" s="1" t="s">
        <v>92</v>
      </c>
      <c r="D222" s="2">
        <v>0.79205463865385595</v>
      </c>
      <c r="E222" s="2">
        <v>1.22600615461618</v>
      </c>
    </row>
    <row r="223" spans="1:5" ht="13" x14ac:dyDescent="0.15">
      <c r="A223" s="1" t="s">
        <v>14</v>
      </c>
      <c r="B223" s="1" t="s">
        <v>108</v>
      </c>
      <c r="C223" s="1" t="s">
        <v>92</v>
      </c>
      <c r="D223" s="2">
        <v>0.188803304431199</v>
      </c>
      <c r="E223" s="2">
        <v>-0.25390415317006998</v>
      </c>
    </row>
    <row r="224" spans="1:5" ht="13" x14ac:dyDescent="0.15">
      <c r="A224" s="1" t="s">
        <v>14</v>
      </c>
      <c r="B224" s="1" t="s">
        <v>109</v>
      </c>
      <c r="C224" s="1" t="s">
        <v>92</v>
      </c>
      <c r="D224" s="2">
        <v>0.279363651150147</v>
      </c>
      <c r="E224" s="2">
        <v>-2.1059346524271798</v>
      </c>
    </row>
    <row r="225" spans="1:5" ht="13" x14ac:dyDescent="0.15">
      <c r="A225" s="1" t="s">
        <v>14</v>
      </c>
      <c r="B225" s="1" t="s">
        <v>110</v>
      </c>
      <c r="C225" s="1" t="s">
        <v>92</v>
      </c>
      <c r="D225" s="2">
        <v>0.150285206182142</v>
      </c>
      <c r="E225" s="2">
        <v>0.381042387204654</v>
      </c>
    </row>
    <row r="226" spans="1:5" ht="13" x14ac:dyDescent="0.15">
      <c r="A226" s="1" t="s">
        <v>14</v>
      </c>
      <c r="B226" s="1" t="s">
        <v>111</v>
      </c>
      <c r="C226" s="1" t="s">
        <v>92</v>
      </c>
      <c r="D226" s="2">
        <v>0.71573641688214595</v>
      </c>
      <c r="E226" s="2">
        <v>2.64799030276258E-2</v>
      </c>
    </row>
    <row r="227" spans="1:5" ht="13" x14ac:dyDescent="0.15">
      <c r="A227" s="1" t="s">
        <v>14</v>
      </c>
      <c r="B227" s="1" t="s">
        <v>112</v>
      </c>
      <c r="C227" s="1" t="s">
        <v>92</v>
      </c>
      <c r="D227" s="2">
        <v>0.13465818385207101</v>
      </c>
      <c r="E227" s="2">
        <v>0.49280484999506702</v>
      </c>
    </row>
    <row r="228" spans="1:5" ht="13" x14ac:dyDescent="0.15">
      <c r="A228" s="1" t="s">
        <v>14</v>
      </c>
      <c r="B228" s="1" t="s">
        <v>113</v>
      </c>
      <c r="C228" s="1" t="s">
        <v>92</v>
      </c>
      <c r="D228" s="2">
        <v>0.64921283296183596</v>
      </c>
      <c r="E228" s="2">
        <v>-0.560730520464508</v>
      </c>
    </row>
    <row r="229" spans="1:5" ht="13" x14ac:dyDescent="0.15">
      <c r="A229" s="1" t="s">
        <v>14</v>
      </c>
      <c r="B229" s="1" t="s">
        <v>114</v>
      </c>
      <c r="C229" s="1" t="s">
        <v>92</v>
      </c>
      <c r="D229" s="2">
        <v>0.52417590635760103</v>
      </c>
      <c r="E229" s="2">
        <v>-0.42666082264571698</v>
      </c>
    </row>
    <row r="230" spans="1:5" ht="13" x14ac:dyDescent="0.15">
      <c r="A230" s="1" t="s">
        <v>14</v>
      </c>
      <c r="B230" s="1" t="s">
        <v>115</v>
      </c>
      <c r="C230" s="1" t="s">
        <v>92</v>
      </c>
      <c r="D230" s="2">
        <v>0.91604166837105605</v>
      </c>
      <c r="E230" s="2">
        <v>0.75792854337838</v>
      </c>
    </row>
    <row r="231" spans="1:5" ht="13" x14ac:dyDescent="0.15">
      <c r="A231" s="1" t="s">
        <v>14</v>
      </c>
      <c r="B231" s="1" t="s">
        <v>116</v>
      </c>
      <c r="C231" s="1" t="s">
        <v>92</v>
      </c>
      <c r="D231" s="2">
        <v>7.9727314787453499E-2</v>
      </c>
      <c r="E231" s="2">
        <v>7.5020857022973494E-2</v>
      </c>
    </row>
    <row r="232" spans="1:5" ht="13" x14ac:dyDescent="0.15">
      <c r="A232" s="1" t="s">
        <v>14</v>
      </c>
      <c r="B232" s="1" t="s">
        <v>117</v>
      </c>
      <c r="C232" s="1" t="s">
        <v>92</v>
      </c>
      <c r="D232" s="2">
        <v>0.66342410020338205</v>
      </c>
      <c r="E232" s="2">
        <v>-0.41074038958164999</v>
      </c>
    </row>
    <row r="233" spans="1:5" ht="13" x14ac:dyDescent="0.15">
      <c r="A233" s="1" t="s">
        <v>14</v>
      </c>
      <c r="B233" s="1" t="s">
        <v>118</v>
      </c>
      <c r="C233" s="1" t="s">
        <v>92</v>
      </c>
      <c r="D233" s="2">
        <v>0.30265578319458802</v>
      </c>
      <c r="E233" s="2">
        <v>-0.52643925482780596</v>
      </c>
    </row>
    <row r="234" spans="1:5" ht="13" x14ac:dyDescent="0.15">
      <c r="A234" s="1" t="s">
        <v>14</v>
      </c>
      <c r="B234" s="1" t="s">
        <v>119</v>
      </c>
      <c r="C234" s="1" t="s">
        <v>92</v>
      </c>
      <c r="D234" s="2">
        <v>0.32833349576946302</v>
      </c>
      <c r="E234" s="2">
        <v>-0.74508900966870995</v>
      </c>
    </row>
    <row r="235" spans="1:5" ht="13" x14ac:dyDescent="0.15">
      <c r="A235" s="1" t="s">
        <v>14</v>
      </c>
      <c r="B235" s="1" t="s">
        <v>120</v>
      </c>
      <c r="C235" s="1" t="s">
        <v>92</v>
      </c>
      <c r="D235" s="2">
        <v>0.95024732631176001</v>
      </c>
      <c r="E235" s="2">
        <v>-0.57069216380185905</v>
      </c>
    </row>
    <row r="236" spans="1:5" ht="13" x14ac:dyDescent="0.15">
      <c r="A236" s="1" t="s">
        <v>14</v>
      </c>
      <c r="B236" s="1" t="s">
        <v>121</v>
      </c>
      <c r="C236" s="1" t="s">
        <v>92</v>
      </c>
      <c r="D236" s="2">
        <v>0.66699502467641503</v>
      </c>
      <c r="E236" s="2">
        <v>-0.267934932570561</v>
      </c>
    </row>
    <row r="237" spans="1:5" ht="13" x14ac:dyDescent="0.15">
      <c r="A237" s="1" t="s">
        <v>14</v>
      </c>
      <c r="B237" s="1" t="s">
        <v>122</v>
      </c>
      <c r="C237" s="1" t="s">
        <v>92</v>
      </c>
      <c r="D237" s="2">
        <v>0.89283264599816903</v>
      </c>
      <c r="E237" s="2">
        <v>8.5673391384620004E-2</v>
      </c>
    </row>
    <row r="238" spans="1:5" ht="13" x14ac:dyDescent="0.15">
      <c r="A238" s="1" t="s">
        <v>14</v>
      </c>
      <c r="B238" s="1" t="s">
        <v>123</v>
      </c>
      <c r="C238" s="1" t="s">
        <v>92</v>
      </c>
      <c r="D238" s="2">
        <v>0.24816340880804899</v>
      </c>
      <c r="E238" s="2">
        <v>-3.8654171256573597E-2</v>
      </c>
    </row>
    <row r="239" spans="1:5" ht="13" x14ac:dyDescent="0.15">
      <c r="A239" s="1" t="s">
        <v>14</v>
      </c>
      <c r="B239" s="1" t="s">
        <v>124</v>
      </c>
      <c r="C239" s="1" t="s">
        <v>92</v>
      </c>
      <c r="D239" s="2">
        <v>0.62366891845890104</v>
      </c>
      <c r="E239" s="2">
        <v>-2.30047404171515E-2</v>
      </c>
    </row>
    <row r="240" spans="1:5" ht="13" x14ac:dyDescent="0.15">
      <c r="A240" s="1" t="s">
        <v>14</v>
      </c>
      <c r="B240" s="1" t="s">
        <v>125</v>
      </c>
      <c r="C240" s="1" t="s">
        <v>92</v>
      </c>
      <c r="D240" s="2">
        <v>0.87215454572796203</v>
      </c>
      <c r="E240" s="2">
        <v>-1.2781786629680001</v>
      </c>
    </row>
    <row r="241" spans="1:5" ht="13" x14ac:dyDescent="0.15">
      <c r="A241" s="1" t="s">
        <v>14</v>
      </c>
      <c r="B241" s="1" t="s">
        <v>126</v>
      </c>
      <c r="C241" s="1" t="s">
        <v>92</v>
      </c>
      <c r="D241" s="2">
        <v>0.58549586657229402</v>
      </c>
      <c r="E241" s="2">
        <v>-0.416548233404757</v>
      </c>
    </row>
    <row r="242" spans="1:5" ht="13" x14ac:dyDescent="0.15">
      <c r="A242" s="1" t="s">
        <v>14</v>
      </c>
      <c r="B242" s="1" t="s">
        <v>127</v>
      </c>
      <c r="C242" s="1" t="s">
        <v>92</v>
      </c>
      <c r="D242" s="2">
        <v>0.95677046764958495</v>
      </c>
      <c r="E242" s="2">
        <v>4.9746942541876596E-3</v>
      </c>
    </row>
    <row r="243" spans="1:5" ht="13" x14ac:dyDescent="0.15">
      <c r="A243" s="1" t="s">
        <v>14</v>
      </c>
      <c r="B243" s="1" t="s">
        <v>119</v>
      </c>
      <c r="C243" s="1" t="s">
        <v>92</v>
      </c>
      <c r="D243" s="2">
        <v>0.32833349576946302</v>
      </c>
      <c r="E243" s="2">
        <v>-0.74508900966870995</v>
      </c>
    </row>
    <row r="244" spans="1:5" ht="13" x14ac:dyDescent="0.15">
      <c r="A244" s="1" t="s">
        <v>14</v>
      </c>
      <c r="B244" s="1" t="s">
        <v>120</v>
      </c>
      <c r="C244" s="1" t="s">
        <v>92</v>
      </c>
      <c r="D244" s="2">
        <v>0.95024732631176001</v>
      </c>
      <c r="E244" s="2">
        <v>-0.57069216380185905</v>
      </c>
    </row>
    <row r="245" spans="1:5" ht="13" x14ac:dyDescent="0.15">
      <c r="A245" s="1" t="s">
        <v>14</v>
      </c>
      <c r="B245" s="1" t="s">
        <v>121</v>
      </c>
      <c r="C245" s="1" t="s">
        <v>92</v>
      </c>
      <c r="D245" s="2">
        <v>0.66699502467641503</v>
      </c>
      <c r="E245" s="2">
        <v>-0.267934932570561</v>
      </c>
    </row>
    <row r="246" spans="1:5" ht="13" x14ac:dyDescent="0.15">
      <c r="A246" s="1" t="s">
        <v>14</v>
      </c>
      <c r="B246" s="1" t="s">
        <v>122</v>
      </c>
      <c r="C246" s="1" t="s">
        <v>92</v>
      </c>
      <c r="D246" s="2">
        <v>0.89283264599816903</v>
      </c>
      <c r="E246" s="2">
        <v>8.5673391384620004E-2</v>
      </c>
    </row>
    <row r="247" spans="1:5" ht="13" x14ac:dyDescent="0.15">
      <c r="A247" s="1" t="s">
        <v>14</v>
      </c>
      <c r="B247" s="1" t="s">
        <v>123</v>
      </c>
      <c r="C247" s="1" t="s">
        <v>92</v>
      </c>
      <c r="D247" s="2">
        <v>0.24816340880804899</v>
      </c>
      <c r="E247" s="2">
        <v>-3.8654171256573597E-2</v>
      </c>
    </row>
    <row r="248" spans="1:5" ht="13" x14ac:dyDescent="0.15">
      <c r="A248" s="1" t="s">
        <v>14</v>
      </c>
      <c r="B248" s="1" t="s">
        <v>124</v>
      </c>
      <c r="C248" s="1" t="s">
        <v>92</v>
      </c>
      <c r="D248" s="2">
        <v>0.62366891845890104</v>
      </c>
      <c r="E248" s="2">
        <v>-2.30047404171515E-2</v>
      </c>
    </row>
    <row r="249" spans="1:5" ht="13" x14ac:dyDescent="0.15">
      <c r="A249" s="1" t="s">
        <v>14</v>
      </c>
      <c r="B249" s="1" t="s">
        <v>125</v>
      </c>
      <c r="C249" s="1" t="s">
        <v>92</v>
      </c>
      <c r="D249" s="2">
        <v>0.87215454572796203</v>
      </c>
      <c r="E249" s="2">
        <v>-1.2781786629680001</v>
      </c>
    </row>
    <row r="250" spans="1:5" ht="13" x14ac:dyDescent="0.15">
      <c r="A250" s="1" t="s">
        <v>14</v>
      </c>
      <c r="B250" s="1" t="s">
        <v>126</v>
      </c>
      <c r="C250" s="1" t="s">
        <v>92</v>
      </c>
      <c r="D250" s="2">
        <v>0.58549586657229402</v>
      </c>
      <c r="E250" s="2">
        <v>-0.416548233404757</v>
      </c>
    </row>
    <row r="251" spans="1:5" ht="13" x14ac:dyDescent="0.15">
      <c r="A251" s="1" t="s">
        <v>14</v>
      </c>
      <c r="B251" s="1" t="s">
        <v>127</v>
      </c>
      <c r="C251" s="1" t="s">
        <v>92</v>
      </c>
      <c r="D251" s="2">
        <v>0.95677046764958495</v>
      </c>
      <c r="E251" s="2">
        <v>4.9746942541876596E-3</v>
      </c>
    </row>
    <row r="252" spans="1:5" ht="13" x14ac:dyDescent="0.15">
      <c r="A252" s="1" t="s">
        <v>15</v>
      </c>
      <c r="B252" s="1" t="s">
        <v>85</v>
      </c>
      <c r="C252" s="1" t="s">
        <v>86</v>
      </c>
      <c r="D252" s="2">
        <v>0.85703715191478302</v>
      </c>
      <c r="E252" s="2">
        <v>-0.61914578701304801</v>
      </c>
    </row>
    <row r="253" spans="1:5" ht="13" x14ac:dyDescent="0.15">
      <c r="A253" s="1" t="s">
        <v>15</v>
      </c>
      <c r="B253" s="1" t="s">
        <v>87</v>
      </c>
      <c r="C253" s="1" t="s">
        <v>86</v>
      </c>
      <c r="D253" s="2">
        <v>0.81430235086666003</v>
      </c>
      <c r="E253" s="2">
        <v>0.28134420478208599</v>
      </c>
    </row>
    <row r="254" spans="1:5" ht="13" x14ac:dyDescent="0.15">
      <c r="A254" s="1" t="s">
        <v>15</v>
      </c>
      <c r="B254" s="1" t="s">
        <v>88</v>
      </c>
      <c r="C254" s="1" t="s">
        <v>86</v>
      </c>
      <c r="D254" s="2">
        <v>0.43451159143599299</v>
      </c>
      <c r="E254" s="2">
        <v>-1.0767407404301499</v>
      </c>
    </row>
    <row r="255" spans="1:5" ht="13" x14ac:dyDescent="0.15">
      <c r="A255" s="1" t="s">
        <v>15</v>
      </c>
      <c r="B255" s="1" t="s">
        <v>89</v>
      </c>
      <c r="C255" s="1" t="s">
        <v>86</v>
      </c>
      <c r="D255" s="2">
        <v>0.47318189243874698</v>
      </c>
      <c r="E255" s="2">
        <v>0.22122058396692099</v>
      </c>
    </row>
    <row r="256" spans="1:5" ht="13" x14ac:dyDescent="0.15">
      <c r="A256" s="1" t="s">
        <v>15</v>
      </c>
      <c r="B256" s="1" t="s">
        <v>90</v>
      </c>
      <c r="C256" s="1" t="s">
        <v>86</v>
      </c>
      <c r="D256" s="2">
        <v>0.59394670187162601</v>
      </c>
      <c r="E256" s="2">
        <v>-0.20893928266387099</v>
      </c>
    </row>
    <row r="257" spans="1:5" ht="13" x14ac:dyDescent="0.15">
      <c r="A257" s="1" t="s">
        <v>15</v>
      </c>
      <c r="B257" s="1" t="s">
        <v>91</v>
      </c>
      <c r="C257" s="1" t="s">
        <v>92</v>
      </c>
      <c r="D257" s="2">
        <v>0.85703715191478302</v>
      </c>
      <c r="E257" s="2">
        <v>-0.61914578701304801</v>
      </c>
    </row>
    <row r="258" spans="1:5" ht="13" x14ac:dyDescent="0.15">
      <c r="A258" s="1" t="s">
        <v>15</v>
      </c>
      <c r="B258" s="1" t="s">
        <v>93</v>
      </c>
      <c r="C258" s="1" t="s">
        <v>92</v>
      </c>
      <c r="D258" s="2">
        <v>0.39229381082729198</v>
      </c>
      <c r="E258" s="2">
        <v>0.10670685123988199</v>
      </c>
    </row>
    <row r="259" spans="1:5" ht="13" x14ac:dyDescent="0.15">
      <c r="A259" s="1" t="s">
        <v>15</v>
      </c>
      <c r="B259" s="1" t="s">
        <v>94</v>
      </c>
      <c r="C259" s="1" t="s">
        <v>92</v>
      </c>
      <c r="D259" s="2">
        <v>6.7117297293627004E-2</v>
      </c>
      <c r="E259" s="2">
        <v>0.37318930851838999</v>
      </c>
    </row>
    <row r="260" spans="1:5" ht="13" x14ac:dyDescent="0.15">
      <c r="A260" s="1" t="s">
        <v>15</v>
      </c>
      <c r="B260" s="1" t="s">
        <v>95</v>
      </c>
      <c r="C260" s="1" t="s">
        <v>92</v>
      </c>
      <c r="D260" s="2">
        <v>7.3653551271751397E-2</v>
      </c>
      <c r="E260" s="2">
        <v>-2.08472305109037</v>
      </c>
    </row>
    <row r="261" spans="1:5" ht="13" x14ac:dyDescent="0.15">
      <c r="A261" s="1" t="s">
        <v>15</v>
      </c>
      <c r="B261" s="1" t="s">
        <v>96</v>
      </c>
      <c r="C261" s="1" t="s">
        <v>92</v>
      </c>
      <c r="D261" s="2">
        <v>0.63822419420225995</v>
      </c>
      <c r="E261" s="2">
        <v>0.31011446421413202</v>
      </c>
    </row>
    <row r="262" spans="1:5" ht="13" x14ac:dyDescent="0.15">
      <c r="A262" s="1" t="s">
        <v>15</v>
      </c>
      <c r="B262" s="1" t="s">
        <v>97</v>
      </c>
      <c r="C262" s="1" t="s">
        <v>92</v>
      </c>
      <c r="D262" s="2">
        <v>0.66040836564848404</v>
      </c>
      <c r="E262" s="2">
        <v>-0.40628283456875902</v>
      </c>
    </row>
    <row r="263" spans="1:5" ht="13" x14ac:dyDescent="0.15">
      <c r="A263" s="1" t="s">
        <v>15</v>
      </c>
      <c r="B263" s="1" t="s">
        <v>98</v>
      </c>
      <c r="C263" s="1" t="s">
        <v>92</v>
      </c>
      <c r="D263" s="2">
        <v>0.83635253631690498</v>
      </c>
      <c r="E263" s="2">
        <v>2.6625448712812001</v>
      </c>
    </row>
    <row r="264" spans="1:5" ht="13" x14ac:dyDescent="0.15">
      <c r="A264" s="1" t="s">
        <v>15</v>
      </c>
      <c r="B264" s="1" t="s">
        <v>99</v>
      </c>
      <c r="C264" s="1" t="s">
        <v>92</v>
      </c>
      <c r="D264" s="2">
        <v>0.47721408269843502</v>
      </c>
      <c r="E264" s="2">
        <v>1.27679036386144</v>
      </c>
    </row>
    <row r="265" spans="1:5" ht="13" x14ac:dyDescent="0.15">
      <c r="A265" s="1" t="s">
        <v>15</v>
      </c>
      <c r="B265" s="1" t="s">
        <v>100</v>
      </c>
      <c r="C265" s="1" t="s">
        <v>92</v>
      </c>
      <c r="D265" s="2">
        <v>0.435593660213074</v>
      </c>
      <c r="E265" s="2">
        <v>-2.5488513627982301</v>
      </c>
    </row>
    <row r="266" spans="1:5" ht="13" x14ac:dyDescent="0.15">
      <c r="A266" s="1" t="s">
        <v>15</v>
      </c>
      <c r="B266" s="1" t="s">
        <v>101</v>
      </c>
      <c r="C266" s="1" t="s">
        <v>92</v>
      </c>
      <c r="D266" s="2">
        <v>0.35816987713209297</v>
      </c>
      <c r="E266" s="2">
        <v>-0.42773378669162199</v>
      </c>
    </row>
    <row r="267" spans="1:5" ht="13" x14ac:dyDescent="0.15">
      <c r="A267" s="1" t="s">
        <v>15</v>
      </c>
      <c r="B267" s="1" t="s">
        <v>102</v>
      </c>
      <c r="C267" s="1" t="s">
        <v>92</v>
      </c>
      <c r="D267" s="2">
        <v>0.70557915797992099</v>
      </c>
      <c r="E267" s="2">
        <v>-0.44617509690789398</v>
      </c>
    </row>
    <row r="268" spans="1:5" ht="13" x14ac:dyDescent="0.15">
      <c r="A268" s="1" t="s">
        <v>15</v>
      </c>
      <c r="B268" s="1" t="s">
        <v>103</v>
      </c>
      <c r="C268" s="1" t="s">
        <v>92</v>
      </c>
      <c r="D268" s="2">
        <v>0.469889899995795</v>
      </c>
      <c r="E268" s="2">
        <v>-1.7356534072465</v>
      </c>
    </row>
    <row r="269" spans="1:5" ht="13" x14ac:dyDescent="0.15">
      <c r="A269" s="1" t="s">
        <v>15</v>
      </c>
      <c r="B269" s="1" t="s">
        <v>104</v>
      </c>
      <c r="C269" s="1" t="s">
        <v>92</v>
      </c>
      <c r="D269" s="2">
        <v>0.38833947011108699</v>
      </c>
      <c r="E269" s="2">
        <v>0.274101727643556</v>
      </c>
    </row>
    <row r="270" spans="1:5" ht="13" x14ac:dyDescent="0.15">
      <c r="A270" s="1" t="s">
        <v>15</v>
      </c>
      <c r="B270" s="1" t="s">
        <v>105</v>
      </c>
      <c r="C270" s="1" t="s">
        <v>92</v>
      </c>
      <c r="D270" s="2">
        <v>0.41959243189293399</v>
      </c>
      <c r="E270" s="2">
        <v>2.39970572402909</v>
      </c>
    </row>
    <row r="271" spans="1:5" ht="13" x14ac:dyDescent="0.15">
      <c r="A271" s="1" t="s">
        <v>15</v>
      </c>
      <c r="B271" s="1" t="s">
        <v>106</v>
      </c>
      <c r="C271" s="1" t="s">
        <v>92</v>
      </c>
      <c r="D271" s="2">
        <v>0.26601908013979703</v>
      </c>
      <c r="E271" s="2">
        <v>-0.460383540013314</v>
      </c>
    </row>
    <row r="272" spans="1:5" ht="13" x14ac:dyDescent="0.15">
      <c r="A272" s="1" t="s">
        <v>15</v>
      </c>
      <c r="B272" s="1" t="s">
        <v>107</v>
      </c>
      <c r="C272" s="1" t="s">
        <v>92</v>
      </c>
      <c r="D272" s="2">
        <v>0.564599819326987</v>
      </c>
      <c r="E272" s="2">
        <v>2.0434660031125902</v>
      </c>
    </row>
    <row r="273" spans="1:5" ht="13" x14ac:dyDescent="0.15">
      <c r="A273" s="1" t="s">
        <v>15</v>
      </c>
      <c r="B273" s="1" t="s">
        <v>108</v>
      </c>
      <c r="C273" s="1" t="s">
        <v>92</v>
      </c>
      <c r="D273" s="2">
        <v>0.21814817269887499</v>
      </c>
      <c r="E273" s="2">
        <v>7.5211497461435295E-2</v>
      </c>
    </row>
    <row r="274" spans="1:5" ht="13" x14ac:dyDescent="0.15">
      <c r="A274" s="1" t="s">
        <v>15</v>
      </c>
      <c r="B274" s="1" t="s">
        <v>109</v>
      </c>
      <c r="C274" s="1" t="s">
        <v>92</v>
      </c>
      <c r="D274" s="2">
        <v>0.42605802623570099</v>
      </c>
      <c r="E274" s="2">
        <v>3.2387103831959599E-2</v>
      </c>
    </row>
    <row r="275" spans="1:5" ht="13" x14ac:dyDescent="0.15">
      <c r="A275" s="1" t="s">
        <v>15</v>
      </c>
      <c r="B275" s="1" t="s">
        <v>110</v>
      </c>
      <c r="C275" s="1" t="s">
        <v>92</v>
      </c>
      <c r="D275" s="2">
        <v>0.47108812541490402</v>
      </c>
      <c r="E275" s="2">
        <v>-0.52956070841325398</v>
      </c>
    </row>
    <row r="276" spans="1:5" ht="13" x14ac:dyDescent="0.15">
      <c r="A276" s="1" t="s">
        <v>15</v>
      </c>
      <c r="B276" s="1" t="s">
        <v>111</v>
      </c>
      <c r="C276" s="1" t="s">
        <v>92</v>
      </c>
      <c r="D276" s="2">
        <v>0.61680845757484903</v>
      </c>
      <c r="E276" s="2">
        <v>3.1350838356712698</v>
      </c>
    </row>
    <row r="277" spans="1:5" ht="13" x14ac:dyDescent="0.15">
      <c r="A277" s="1" t="s">
        <v>15</v>
      </c>
      <c r="B277" s="1" t="s">
        <v>112</v>
      </c>
      <c r="C277" s="1" t="s">
        <v>92</v>
      </c>
      <c r="D277" s="2">
        <v>0.206828566959677</v>
      </c>
      <c r="E277" s="2">
        <v>0.250331219665541</v>
      </c>
    </row>
    <row r="278" spans="1:5" ht="13" x14ac:dyDescent="0.15">
      <c r="A278" s="1" t="s">
        <v>15</v>
      </c>
      <c r="B278" s="1" t="s">
        <v>113</v>
      </c>
      <c r="C278" s="1" t="s">
        <v>92</v>
      </c>
      <c r="D278" s="2">
        <v>0.495652496806888</v>
      </c>
      <c r="E278" s="2">
        <v>0.81471176816302904</v>
      </c>
    </row>
    <row r="279" spans="1:5" ht="13" x14ac:dyDescent="0.15">
      <c r="A279" s="1" t="s">
        <v>15</v>
      </c>
      <c r="B279" s="1" t="s">
        <v>114</v>
      </c>
      <c r="C279" s="1" t="s">
        <v>92</v>
      </c>
      <c r="D279" s="2">
        <v>0.23321161738103599</v>
      </c>
      <c r="E279" s="2">
        <v>0.357779089087152</v>
      </c>
    </row>
    <row r="280" spans="1:5" ht="13" x14ac:dyDescent="0.15">
      <c r="A280" s="1" t="s">
        <v>15</v>
      </c>
      <c r="B280" s="1" t="s">
        <v>115</v>
      </c>
      <c r="C280" s="1" t="s">
        <v>92</v>
      </c>
      <c r="D280" s="2">
        <v>0.57466233283304502</v>
      </c>
      <c r="E280" s="2">
        <v>0.350915832903127</v>
      </c>
    </row>
    <row r="281" spans="1:5" ht="13" x14ac:dyDescent="0.15">
      <c r="A281" s="1" t="s">
        <v>15</v>
      </c>
      <c r="B281" s="1" t="s">
        <v>116</v>
      </c>
      <c r="C281" s="1" t="s">
        <v>92</v>
      </c>
      <c r="D281" s="2">
        <v>0.14744124818759199</v>
      </c>
      <c r="E281" s="2">
        <v>-0.35953179118737499</v>
      </c>
    </row>
    <row r="282" spans="1:5" ht="13" x14ac:dyDescent="0.15">
      <c r="A282" s="1" t="s">
        <v>15</v>
      </c>
      <c r="B282" s="1" t="s">
        <v>117</v>
      </c>
      <c r="C282" s="1" t="s">
        <v>92</v>
      </c>
      <c r="D282" s="2">
        <v>0.68588252783916304</v>
      </c>
      <c r="E282" s="2">
        <v>-0.42441236324938397</v>
      </c>
    </row>
    <row r="283" spans="1:5" ht="13" x14ac:dyDescent="0.15">
      <c r="A283" s="1" t="s">
        <v>15</v>
      </c>
      <c r="B283" s="1" t="s">
        <v>118</v>
      </c>
      <c r="C283" s="1" t="s">
        <v>92</v>
      </c>
      <c r="D283" s="2">
        <v>0.93165911949291702</v>
      </c>
      <c r="E283" s="2">
        <v>-0.39221710190917602</v>
      </c>
    </row>
    <row r="284" spans="1:5" ht="13" x14ac:dyDescent="0.15">
      <c r="A284" s="1" t="s">
        <v>15</v>
      </c>
      <c r="B284" s="1" t="s">
        <v>119</v>
      </c>
      <c r="C284" s="1" t="s">
        <v>92</v>
      </c>
      <c r="D284" s="2">
        <v>0.98784390134506905</v>
      </c>
      <c r="E284" s="2">
        <v>0.18981420288245099</v>
      </c>
    </row>
    <row r="285" spans="1:5" ht="13" x14ac:dyDescent="0.15">
      <c r="A285" s="1" t="s">
        <v>15</v>
      </c>
      <c r="B285" s="1" t="s">
        <v>120</v>
      </c>
      <c r="C285" s="1" t="s">
        <v>92</v>
      </c>
      <c r="D285" s="2">
        <v>0.83139115834134603</v>
      </c>
      <c r="E285" s="2">
        <v>6.9625880031743095E-2</v>
      </c>
    </row>
    <row r="286" spans="1:5" ht="13" x14ac:dyDescent="0.15">
      <c r="A286" s="1" t="s">
        <v>15</v>
      </c>
      <c r="B286" s="1" t="s">
        <v>121</v>
      </c>
      <c r="C286" s="1" t="s">
        <v>92</v>
      </c>
      <c r="D286" s="2">
        <v>0.43387380433167799</v>
      </c>
      <c r="E286" s="2">
        <v>-5.9001455907841199E-2</v>
      </c>
    </row>
    <row r="287" spans="1:5" ht="13" x14ac:dyDescent="0.15">
      <c r="A287" s="1" t="s">
        <v>15</v>
      </c>
      <c r="B287" s="1" t="s">
        <v>122</v>
      </c>
      <c r="C287" s="1" t="s">
        <v>92</v>
      </c>
      <c r="D287" s="2">
        <v>0.46623143032453201</v>
      </c>
      <c r="E287" s="2">
        <v>1.13910926443027E-2</v>
      </c>
    </row>
    <row r="288" spans="1:5" ht="13" x14ac:dyDescent="0.15">
      <c r="A288" s="1" t="s">
        <v>15</v>
      </c>
      <c r="B288" s="1" t="s">
        <v>123</v>
      </c>
      <c r="C288" s="1" t="s">
        <v>92</v>
      </c>
      <c r="D288" s="2">
        <v>0.77291127329209097</v>
      </c>
      <c r="E288" s="2">
        <v>0.42847796840316199</v>
      </c>
    </row>
    <row r="289" spans="1:5" ht="13" x14ac:dyDescent="0.15">
      <c r="A289" s="1" t="s">
        <v>15</v>
      </c>
      <c r="B289" s="1" t="s">
        <v>124</v>
      </c>
      <c r="C289" s="1" t="s">
        <v>92</v>
      </c>
      <c r="D289" s="2">
        <v>0.527401498567314</v>
      </c>
      <c r="E289" s="2">
        <v>-0.28302815067513298</v>
      </c>
    </row>
    <row r="290" spans="1:5" ht="13" x14ac:dyDescent="0.15">
      <c r="A290" s="1" t="s">
        <v>15</v>
      </c>
      <c r="B290" s="1" t="s">
        <v>125</v>
      </c>
      <c r="C290" s="1" t="s">
        <v>92</v>
      </c>
      <c r="D290" s="2">
        <v>0.76905225654728204</v>
      </c>
      <c r="E290" s="2">
        <v>-0.94782393295518597</v>
      </c>
    </row>
    <row r="291" spans="1:5" ht="13" x14ac:dyDescent="0.15">
      <c r="A291" s="1" t="s">
        <v>15</v>
      </c>
      <c r="B291" s="1" t="s">
        <v>126</v>
      </c>
      <c r="C291" s="1" t="s">
        <v>92</v>
      </c>
      <c r="D291" s="2">
        <v>0.99494096927952602</v>
      </c>
      <c r="E291" s="2">
        <v>-0.35237625174144799</v>
      </c>
    </row>
    <row r="292" spans="1:5" ht="13" x14ac:dyDescent="0.15">
      <c r="A292" s="1" t="s">
        <v>15</v>
      </c>
      <c r="B292" s="1" t="s">
        <v>127</v>
      </c>
      <c r="C292" s="1" t="s">
        <v>92</v>
      </c>
      <c r="D292" s="2">
        <v>0.76338719439378599</v>
      </c>
      <c r="E292" s="2">
        <v>-0.45651817447244902</v>
      </c>
    </row>
    <row r="293" spans="1:5" ht="13" x14ac:dyDescent="0.15">
      <c r="A293" s="1" t="s">
        <v>15</v>
      </c>
      <c r="B293" s="1" t="s">
        <v>119</v>
      </c>
      <c r="C293" s="1" t="s">
        <v>92</v>
      </c>
      <c r="D293" s="2">
        <v>0.98784390134506905</v>
      </c>
      <c r="E293" s="2">
        <v>0.18981420288245099</v>
      </c>
    </row>
    <row r="294" spans="1:5" ht="13" x14ac:dyDescent="0.15">
      <c r="A294" s="1" t="s">
        <v>15</v>
      </c>
      <c r="B294" s="1" t="s">
        <v>120</v>
      </c>
      <c r="C294" s="1" t="s">
        <v>92</v>
      </c>
      <c r="D294" s="2">
        <v>0.83139115834134603</v>
      </c>
      <c r="E294" s="2">
        <v>6.9625880031743095E-2</v>
      </c>
    </row>
    <row r="295" spans="1:5" ht="13" x14ac:dyDescent="0.15">
      <c r="A295" s="1" t="s">
        <v>15</v>
      </c>
      <c r="B295" s="1" t="s">
        <v>121</v>
      </c>
      <c r="C295" s="1" t="s">
        <v>92</v>
      </c>
      <c r="D295" s="2">
        <v>0.43387380433167799</v>
      </c>
      <c r="E295" s="2">
        <v>-5.9001455907841199E-2</v>
      </c>
    </row>
    <row r="296" spans="1:5" ht="13" x14ac:dyDescent="0.15">
      <c r="A296" s="1" t="s">
        <v>15</v>
      </c>
      <c r="B296" s="1" t="s">
        <v>122</v>
      </c>
      <c r="C296" s="1" t="s">
        <v>92</v>
      </c>
      <c r="D296" s="2">
        <v>0.46623143032453201</v>
      </c>
      <c r="E296" s="2">
        <v>1.13910926443027E-2</v>
      </c>
    </row>
    <row r="297" spans="1:5" ht="13" x14ac:dyDescent="0.15">
      <c r="A297" s="1" t="s">
        <v>15</v>
      </c>
      <c r="B297" s="1" t="s">
        <v>123</v>
      </c>
      <c r="C297" s="1" t="s">
        <v>92</v>
      </c>
      <c r="D297" s="2">
        <v>0.77291127329209097</v>
      </c>
      <c r="E297" s="2">
        <v>0.42847796840316199</v>
      </c>
    </row>
    <row r="298" spans="1:5" ht="13" x14ac:dyDescent="0.15">
      <c r="A298" s="1" t="s">
        <v>15</v>
      </c>
      <c r="B298" s="1" t="s">
        <v>124</v>
      </c>
      <c r="C298" s="1" t="s">
        <v>92</v>
      </c>
      <c r="D298" s="2">
        <v>0.527401498567314</v>
      </c>
      <c r="E298" s="2">
        <v>-0.28302815067513298</v>
      </c>
    </row>
    <row r="299" spans="1:5" ht="13" x14ac:dyDescent="0.15">
      <c r="A299" s="1" t="s">
        <v>15</v>
      </c>
      <c r="B299" s="1" t="s">
        <v>125</v>
      </c>
      <c r="C299" s="1" t="s">
        <v>92</v>
      </c>
      <c r="D299" s="2">
        <v>0.76905225654728204</v>
      </c>
      <c r="E299" s="2">
        <v>-0.94782393295518597</v>
      </c>
    </row>
    <row r="300" spans="1:5" ht="13" x14ac:dyDescent="0.15">
      <c r="A300" s="1" t="s">
        <v>15</v>
      </c>
      <c r="B300" s="1" t="s">
        <v>126</v>
      </c>
      <c r="C300" s="1" t="s">
        <v>92</v>
      </c>
      <c r="D300" s="2">
        <v>0.99494096927952602</v>
      </c>
      <c r="E300" s="2">
        <v>-0.35237625174144799</v>
      </c>
    </row>
    <row r="301" spans="1:5" ht="13" x14ac:dyDescent="0.15">
      <c r="A301" s="1" t="s">
        <v>15</v>
      </c>
      <c r="B301" s="1" t="s">
        <v>127</v>
      </c>
      <c r="C301" s="1" t="s">
        <v>92</v>
      </c>
      <c r="D301" s="2">
        <v>0.76338719439378599</v>
      </c>
      <c r="E301" s="2">
        <v>-0.45651817447244902</v>
      </c>
    </row>
    <row r="302" spans="1:5" ht="13" x14ac:dyDescent="0.15">
      <c r="A302" s="1" t="s">
        <v>18</v>
      </c>
      <c r="B302" s="1" t="s">
        <v>85</v>
      </c>
      <c r="C302" s="1" t="s">
        <v>86</v>
      </c>
      <c r="D302" s="2">
        <v>0.67680482035901202</v>
      </c>
      <c r="E302" s="2">
        <v>-0.51252150967203103</v>
      </c>
    </row>
    <row r="303" spans="1:5" ht="13" x14ac:dyDescent="0.15">
      <c r="A303" s="1" t="s">
        <v>18</v>
      </c>
      <c r="B303" s="1" t="s">
        <v>87</v>
      </c>
      <c r="C303" s="1" t="s">
        <v>86</v>
      </c>
      <c r="D303" s="2">
        <v>0.40354884715488198</v>
      </c>
      <c r="E303" s="2">
        <v>-0.41028735696317498</v>
      </c>
    </row>
    <row r="304" spans="1:5" ht="13" x14ac:dyDescent="0.15">
      <c r="A304" s="1" t="s">
        <v>18</v>
      </c>
      <c r="B304" s="1" t="s">
        <v>88</v>
      </c>
      <c r="C304" s="1" t="s">
        <v>86</v>
      </c>
      <c r="D304" s="2">
        <v>0.45912585725917598</v>
      </c>
      <c r="E304" s="2">
        <v>-2.2583022324137398</v>
      </c>
    </row>
    <row r="305" spans="1:5" ht="13" x14ac:dyDescent="0.15">
      <c r="A305" s="1" t="s">
        <v>18</v>
      </c>
      <c r="B305" s="1" t="s">
        <v>89</v>
      </c>
      <c r="C305" s="1" t="s">
        <v>86</v>
      </c>
      <c r="D305" s="2">
        <v>0.75681502844871895</v>
      </c>
      <c r="E305" s="2">
        <v>-0.606109467640356</v>
      </c>
    </row>
    <row r="306" spans="1:5" ht="13" x14ac:dyDescent="0.15">
      <c r="A306" s="1" t="s">
        <v>18</v>
      </c>
      <c r="B306" s="1" t="s">
        <v>90</v>
      </c>
      <c r="C306" s="1" t="s">
        <v>86</v>
      </c>
      <c r="D306" s="2">
        <v>0.87421410272531996</v>
      </c>
      <c r="E306" s="2">
        <v>-5.97159398485455E-2</v>
      </c>
    </row>
    <row r="307" spans="1:5" ht="13" x14ac:dyDescent="0.15">
      <c r="A307" s="1" t="s">
        <v>18</v>
      </c>
      <c r="B307" s="1" t="s">
        <v>91</v>
      </c>
      <c r="C307" s="1" t="s">
        <v>92</v>
      </c>
      <c r="D307" s="2">
        <v>0.67680482035901202</v>
      </c>
      <c r="E307" s="2">
        <v>-0.51252150967203103</v>
      </c>
    </row>
    <row r="308" spans="1:5" ht="13" x14ac:dyDescent="0.15">
      <c r="A308" s="1" t="s">
        <v>18</v>
      </c>
      <c r="B308" s="1" t="s">
        <v>93</v>
      </c>
      <c r="C308" s="1" t="s">
        <v>92</v>
      </c>
      <c r="D308" s="2">
        <v>0.79172627424388897</v>
      </c>
      <c r="E308" s="2">
        <v>-0.90969866620566697</v>
      </c>
    </row>
    <row r="309" spans="1:5" ht="13" x14ac:dyDescent="0.15">
      <c r="A309" s="1" t="s">
        <v>18</v>
      </c>
      <c r="B309" s="1" t="s">
        <v>94</v>
      </c>
      <c r="C309" s="1" t="s">
        <v>92</v>
      </c>
      <c r="D309" s="2">
        <v>7.7118605362710396E-2</v>
      </c>
      <c r="E309" s="2">
        <v>-0.28484491488346297</v>
      </c>
    </row>
    <row r="310" spans="1:5" ht="13" x14ac:dyDescent="0.15">
      <c r="A310" s="1" t="s">
        <v>18</v>
      </c>
      <c r="B310" s="1" t="s">
        <v>95</v>
      </c>
      <c r="C310" s="1" t="s">
        <v>92</v>
      </c>
      <c r="D310" s="2">
        <v>0.25169743261268401</v>
      </c>
      <c r="E310" s="2">
        <v>3.3030874037248399</v>
      </c>
    </row>
    <row r="311" spans="1:5" ht="13" x14ac:dyDescent="0.15">
      <c r="A311" s="1" t="s">
        <v>18</v>
      </c>
      <c r="B311" s="1" t="s">
        <v>96</v>
      </c>
      <c r="C311" s="1" t="s">
        <v>92</v>
      </c>
      <c r="D311" s="2">
        <v>0.34599460020690098</v>
      </c>
      <c r="E311" s="2">
        <v>-0.46240045272299102</v>
      </c>
    </row>
    <row r="312" spans="1:5" ht="13" x14ac:dyDescent="0.15">
      <c r="A312" s="1" t="s">
        <v>18</v>
      </c>
      <c r="B312" s="1" t="s">
        <v>97</v>
      </c>
      <c r="C312" s="1" t="s">
        <v>92</v>
      </c>
      <c r="D312" s="2">
        <v>0.53690846002451598</v>
      </c>
      <c r="E312" s="2">
        <v>-0.86799230635454105</v>
      </c>
    </row>
    <row r="313" spans="1:5" ht="13" x14ac:dyDescent="0.15">
      <c r="A313" s="1" t="s">
        <v>18</v>
      </c>
      <c r="B313" s="1" t="s">
        <v>98</v>
      </c>
      <c r="C313" s="1" t="s">
        <v>92</v>
      </c>
      <c r="D313" s="2">
        <v>0.22522269595698</v>
      </c>
      <c r="E313" s="2">
        <v>-3.0910434399820299</v>
      </c>
    </row>
    <row r="314" spans="1:5" ht="13" x14ac:dyDescent="0.15">
      <c r="A314" s="1" t="s">
        <v>18</v>
      </c>
      <c r="B314" s="1" t="s">
        <v>99</v>
      </c>
      <c r="C314" s="1" t="s">
        <v>92</v>
      </c>
      <c r="D314" s="2">
        <v>0.30464327612271602</v>
      </c>
      <c r="E314" s="2">
        <v>0.66938966535126798</v>
      </c>
    </row>
    <row r="315" spans="1:5" ht="13" x14ac:dyDescent="0.15">
      <c r="A315" s="1" t="s">
        <v>18</v>
      </c>
      <c r="B315" s="1" t="s">
        <v>100</v>
      </c>
      <c r="C315" s="1" t="s">
        <v>92</v>
      </c>
      <c r="D315" s="2">
        <v>0.15430252053132401</v>
      </c>
      <c r="E315" s="2">
        <v>-2.4096339154274098</v>
      </c>
    </row>
    <row r="316" spans="1:5" ht="13" x14ac:dyDescent="0.15">
      <c r="A316" s="1" t="s">
        <v>18</v>
      </c>
      <c r="B316" s="1" t="s">
        <v>101</v>
      </c>
      <c r="C316" s="1" t="s">
        <v>92</v>
      </c>
      <c r="D316" s="2">
        <v>5.7931421388560403E-2</v>
      </c>
      <c r="E316" s="2">
        <v>-5.7948847177850098</v>
      </c>
    </row>
    <row r="317" spans="1:5" ht="13" x14ac:dyDescent="0.15">
      <c r="A317" s="1" t="s">
        <v>18</v>
      </c>
      <c r="B317" s="1" t="s">
        <v>102</v>
      </c>
      <c r="C317" s="1" t="s">
        <v>92</v>
      </c>
      <c r="D317" s="2">
        <v>0.65305240053096603</v>
      </c>
      <c r="E317" s="2">
        <v>-0.56491890993778504</v>
      </c>
    </row>
    <row r="318" spans="1:5" ht="13" x14ac:dyDescent="0.15">
      <c r="A318" s="1" t="s">
        <v>18</v>
      </c>
      <c r="B318" s="1" t="s">
        <v>103</v>
      </c>
      <c r="C318" s="1" t="s">
        <v>92</v>
      </c>
      <c r="D318" s="2">
        <v>0.80578520570825896</v>
      </c>
      <c r="E318" s="2">
        <v>-0.18693609546491399</v>
      </c>
    </row>
    <row r="319" spans="1:5" ht="13" x14ac:dyDescent="0.15">
      <c r="A319" s="1" t="s">
        <v>18</v>
      </c>
      <c r="B319" s="1" t="s">
        <v>104</v>
      </c>
      <c r="C319" s="1" t="s">
        <v>92</v>
      </c>
      <c r="D319" s="2">
        <v>0.60003717692958103</v>
      </c>
      <c r="E319" s="2">
        <v>-0.60889052569162905</v>
      </c>
    </row>
    <row r="320" spans="1:5" ht="13" x14ac:dyDescent="0.15">
      <c r="A320" s="1" t="s">
        <v>18</v>
      </c>
      <c r="B320" s="1" t="s">
        <v>105</v>
      </c>
      <c r="C320" s="1" t="s">
        <v>92</v>
      </c>
      <c r="D320" s="2">
        <v>0.534189408376329</v>
      </c>
      <c r="E320" s="2">
        <v>-1.6961459040260001</v>
      </c>
    </row>
    <row r="321" spans="1:5" ht="13" x14ac:dyDescent="0.15">
      <c r="A321" s="1" t="s">
        <v>18</v>
      </c>
      <c r="B321" s="1" t="s">
        <v>106</v>
      </c>
      <c r="C321" s="1" t="s">
        <v>92</v>
      </c>
      <c r="D321" s="2">
        <v>0.68953088211056002</v>
      </c>
      <c r="E321" s="2">
        <v>-1.3479154570334</v>
      </c>
    </row>
    <row r="322" spans="1:5" ht="13" x14ac:dyDescent="0.15">
      <c r="A322" s="1" t="s">
        <v>18</v>
      </c>
      <c r="B322" s="1" t="s">
        <v>107</v>
      </c>
      <c r="C322" s="1" t="s">
        <v>92</v>
      </c>
      <c r="D322" s="2">
        <v>0.828742544222138</v>
      </c>
      <c r="E322" s="2">
        <v>-0.58842148227882995</v>
      </c>
    </row>
    <row r="323" spans="1:5" ht="13" x14ac:dyDescent="0.15">
      <c r="A323" s="1" t="s">
        <v>18</v>
      </c>
      <c r="B323" s="1" t="s">
        <v>108</v>
      </c>
      <c r="C323" s="1" t="s">
        <v>92</v>
      </c>
      <c r="D323" s="2">
        <v>0.53544163727664895</v>
      </c>
      <c r="E323" s="2">
        <v>-0.46187071753902298</v>
      </c>
    </row>
    <row r="324" spans="1:5" ht="13" x14ac:dyDescent="0.15">
      <c r="A324" s="1" t="s">
        <v>18</v>
      </c>
      <c r="B324" s="1" t="s">
        <v>109</v>
      </c>
      <c r="C324" s="1" t="s">
        <v>92</v>
      </c>
      <c r="D324" s="2">
        <v>0.95925443189585202</v>
      </c>
      <c r="E324" s="2">
        <v>-1.2839699801443201</v>
      </c>
    </row>
    <row r="325" spans="1:5" ht="13" x14ac:dyDescent="0.15">
      <c r="A325" s="1" t="s">
        <v>18</v>
      </c>
      <c r="B325" s="1" t="s">
        <v>110</v>
      </c>
      <c r="C325" s="1" t="s">
        <v>92</v>
      </c>
      <c r="D325" s="2">
        <v>0.55272831680969803</v>
      </c>
      <c r="E325" s="2">
        <v>0.44994748301249499</v>
      </c>
    </row>
    <row r="326" spans="1:5" ht="13" x14ac:dyDescent="0.15">
      <c r="A326" s="1" t="s">
        <v>18</v>
      </c>
      <c r="B326" s="1" t="s">
        <v>111</v>
      </c>
      <c r="C326" s="1" t="s">
        <v>92</v>
      </c>
      <c r="D326" s="2">
        <v>0.25210230534023698</v>
      </c>
      <c r="E326" s="2">
        <v>1.3795823035317301</v>
      </c>
    </row>
    <row r="327" spans="1:5" ht="13" x14ac:dyDescent="0.15">
      <c r="A327" s="1" t="s">
        <v>18</v>
      </c>
      <c r="B327" s="1" t="s">
        <v>112</v>
      </c>
      <c r="C327" s="1" t="s">
        <v>92</v>
      </c>
      <c r="D327" s="2">
        <v>0.23614427466506899</v>
      </c>
      <c r="E327" s="2">
        <v>-0.28345314807970201</v>
      </c>
    </row>
    <row r="328" spans="1:5" ht="13" x14ac:dyDescent="0.15">
      <c r="A328" s="1" t="s">
        <v>18</v>
      </c>
      <c r="B328" s="1" t="s">
        <v>113</v>
      </c>
      <c r="C328" s="1" t="s">
        <v>92</v>
      </c>
      <c r="D328" s="2">
        <v>0.14486435078260099</v>
      </c>
      <c r="E328" s="2">
        <v>-2.5328233956552898E-3</v>
      </c>
    </row>
    <row r="329" spans="1:5" ht="13" x14ac:dyDescent="0.15">
      <c r="A329" s="1" t="s">
        <v>18</v>
      </c>
      <c r="B329" s="1" t="s">
        <v>114</v>
      </c>
      <c r="C329" s="1" t="s">
        <v>92</v>
      </c>
      <c r="D329" s="2">
        <v>0.35272567257767801</v>
      </c>
      <c r="E329" s="2">
        <v>1.00080510037943</v>
      </c>
    </row>
    <row r="330" spans="1:5" ht="13" x14ac:dyDescent="0.15">
      <c r="A330" s="1" t="s">
        <v>18</v>
      </c>
      <c r="B330" s="1" t="s">
        <v>115</v>
      </c>
      <c r="C330" s="1" t="s">
        <v>92</v>
      </c>
      <c r="D330" s="2">
        <v>0.44735088514969301</v>
      </c>
      <c r="E330" s="2">
        <v>-8.8235794454726096E-2</v>
      </c>
    </row>
    <row r="331" spans="1:5" ht="13" x14ac:dyDescent="0.15">
      <c r="A331" s="1" t="s">
        <v>18</v>
      </c>
      <c r="B331" s="1" t="s">
        <v>116</v>
      </c>
      <c r="C331" s="1" t="s">
        <v>92</v>
      </c>
      <c r="D331" s="2">
        <v>0.433757350027901</v>
      </c>
      <c r="E331" s="2">
        <v>-1.4464508023473901E-2</v>
      </c>
    </row>
    <row r="332" spans="1:5" ht="13" x14ac:dyDescent="0.15">
      <c r="A332" s="1" t="s">
        <v>18</v>
      </c>
      <c r="B332" s="1" t="s">
        <v>117</v>
      </c>
      <c r="C332" s="1" t="s">
        <v>92</v>
      </c>
      <c r="D332" s="2">
        <v>0.702871721558193</v>
      </c>
      <c r="E332" s="2">
        <v>-0.22983525647367001</v>
      </c>
    </row>
    <row r="333" spans="1:5" ht="13" x14ac:dyDescent="0.15">
      <c r="A333" s="1" t="s">
        <v>18</v>
      </c>
      <c r="B333" s="1" t="s">
        <v>118</v>
      </c>
      <c r="C333" s="1" t="s">
        <v>92</v>
      </c>
      <c r="D333" s="2">
        <v>0.29112374008869302</v>
      </c>
      <c r="E333" s="2">
        <v>0.63492472518386101</v>
      </c>
    </row>
    <row r="334" spans="1:5" ht="13" x14ac:dyDescent="0.15">
      <c r="A334" s="1" t="s">
        <v>18</v>
      </c>
      <c r="B334" s="1" t="s">
        <v>119</v>
      </c>
      <c r="C334" s="1" t="s">
        <v>92</v>
      </c>
      <c r="D334" s="2">
        <v>0.798684851106231</v>
      </c>
      <c r="E334" s="2">
        <v>-6.3256729808967996E-3</v>
      </c>
    </row>
    <row r="335" spans="1:5" ht="13" x14ac:dyDescent="0.15">
      <c r="A335" s="1" t="s">
        <v>18</v>
      </c>
      <c r="B335" s="1" t="s">
        <v>120</v>
      </c>
      <c r="C335" s="1" t="s">
        <v>92</v>
      </c>
      <c r="D335" s="2">
        <v>0.211009721128565</v>
      </c>
      <c r="E335" s="2">
        <v>8.4877373148392901E-2</v>
      </c>
    </row>
    <row r="336" spans="1:5" ht="13" x14ac:dyDescent="0.15">
      <c r="A336" s="1" t="s">
        <v>18</v>
      </c>
      <c r="B336" s="1" t="s">
        <v>121</v>
      </c>
      <c r="C336" s="1" t="s">
        <v>92</v>
      </c>
      <c r="D336" s="2">
        <v>0.45973323447245701</v>
      </c>
      <c r="E336" s="2">
        <v>-0.37953235774307198</v>
      </c>
    </row>
    <row r="337" spans="1:5" ht="13" x14ac:dyDescent="0.15">
      <c r="A337" s="1" t="s">
        <v>18</v>
      </c>
      <c r="B337" s="1" t="s">
        <v>122</v>
      </c>
      <c r="C337" s="1" t="s">
        <v>92</v>
      </c>
      <c r="D337" s="2">
        <v>0.43998628715474403</v>
      </c>
      <c r="E337" s="2">
        <v>-0.38076159805875998</v>
      </c>
    </row>
    <row r="338" spans="1:5" ht="13" x14ac:dyDescent="0.15">
      <c r="A338" s="1" t="s">
        <v>18</v>
      </c>
      <c r="B338" s="1" t="s">
        <v>123</v>
      </c>
      <c r="C338" s="1" t="s">
        <v>92</v>
      </c>
      <c r="D338" s="2">
        <v>0.69054663207052702</v>
      </c>
      <c r="E338" s="2">
        <v>0.119187673787987</v>
      </c>
    </row>
    <row r="339" spans="1:5" ht="13" x14ac:dyDescent="0.15">
      <c r="A339" s="1" t="s">
        <v>18</v>
      </c>
      <c r="B339" s="1" t="s">
        <v>124</v>
      </c>
      <c r="C339" s="1" t="s">
        <v>92</v>
      </c>
      <c r="D339" s="2">
        <v>0.56333935852704797</v>
      </c>
      <c r="E339" s="2">
        <v>-0.145719244128339</v>
      </c>
    </row>
    <row r="340" spans="1:5" ht="13" x14ac:dyDescent="0.15">
      <c r="A340" s="1" t="s">
        <v>18</v>
      </c>
      <c r="B340" s="1" t="s">
        <v>125</v>
      </c>
      <c r="C340" s="1" t="s">
        <v>92</v>
      </c>
      <c r="D340" s="2">
        <v>0.469925842412527</v>
      </c>
      <c r="E340" s="2">
        <v>-0.82933350073115897</v>
      </c>
    </row>
    <row r="341" spans="1:5" ht="13" x14ac:dyDescent="0.15">
      <c r="A341" s="1" t="s">
        <v>18</v>
      </c>
      <c r="B341" s="1" t="s">
        <v>126</v>
      </c>
      <c r="C341" s="1" t="s">
        <v>92</v>
      </c>
      <c r="D341" s="2">
        <v>0.57587510854919299</v>
      </c>
      <c r="E341" s="2">
        <v>-0.10224435501477699</v>
      </c>
    </row>
    <row r="342" spans="1:5" ht="13" x14ac:dyDescent="0.15">
      <c r="A342" s="1" t="s">
        <v>18</v>
      </c>
      <c r="B342" s="1" t="s">
        <v>127</v>
      </c>
      <c r="C342" s="1" t="s">
        <v>92</v>
      </c>
      <c r="D342" s="2">
        <v>0.21873667705077399</v>
      </c>
      <c r="E342" s="2">
        <v>-0.35649185309474002</v>
      </c>
    </row>
    <row r="343" spans="1:5" ht="13" x14ac:dyDescent="0.15">
      <c r="A343" s="1" t="s">
        <v>18</v>
      </c>
      <c r="B343" s="1" t="s">
        <v>119</v>
      </c>
      <c r="C343" s="1" t="s">
        <v>92</v>
      </c>
      <c r="D343" s="2">
        <v>0.798684851106231</v>
      </c>
      <c r="E343" s="2">
        <v>-6.3256729808967996E-3</v>
      </c>
    </row>
    <row r="344" spans="1:5" ht="13" x14ac:dyDescent="0.15">
      <c r="A344" s="1" t="s">
        <v>18</v>
      </c>
      <c r="B344" s="1" t="s">
        <v>120</v>
      </c>
      <c r="C344" s="1" t="s">
        <v>92</v>
      </c>
      <c r="D344" s="2">
        <v>0.211009721128565</v>
      </c>
      <c r="E344" s="2">
        <v>8.4877373148392901E-2</v>
      </c>
    </row>
    <row r="345" spans="1:5" ht="13" x14ac:dyDescent="0.15">
      <c r="A345" s="1" t="s">
        <v>18</v>
      </c>
      <c r="B345" s="1" t="s">
        <v>121</v>
      </c>
      <c r="C345" s="1" t="s">
        <v>92</v>
      </c>
      <c r="D345" s="2">
        <v>0.45973323447245701</v>
      </c>
      <c r="E345" s="2">
        <v>-0.37953235774307198</v>
      </c>
    </row>
    <row r="346" spans="1:5" ht="13" x14ac:dyDescent="0.15">
      <c r="A346" s="1" t="s">
        <v>18</v>
      </c>
      <c r="B346" s="1" t="s">
        <v>122</v>
      </c>
      <c r="C346" s="1" t="s">
        <v>92</v>
      </c>
      <c r="D346" s="2">
        <v>0.43998628715474403</v>
      </c>
      <c r="E346" s="2">
        <v>-0.38076159805875998</v>
      </c>
    </row>
    <row r="347" spans="1:5" ht="13" x14ac:dyDescent="0.15">
      <c r="A347" s="1" t="s">
        <v>18</v>
      </c>
      <c r="B347" s="1" t="s">
        <v>123</v>
      </c>
      <c r="C347" s="1" t="s">
        <v>92</v>
      </c>
      <c r="D347" s="2">
        <v>0.69054663207052702</v>
      </c>
      <c r="E347" s="2">
        <v>0.119187673787987</v>
      </c>
    </row>
    <row r="348" spans="1:5" ht="13" x14ac:dyDescent="0.15">
      <c r="A348" s="1" t="s">
        <v>18</v>
      </c>
      <c r="B348" s="1" t="s">
        <v>124</v>
      </c>
      <c r="C348" s="1" t="s">
        <v>92</v>
      </c>
      <c r="D348" s="2">
        <v>0.56333935852704797</v>
      </c>
      <c r="E348" s="2">
        <v>-0.145719244128339</v>
      </c>
    </row>
    <row r="349" spans="1:5" ht="13" x14ac:dyDescent="0.15">
      <c r="A349" s="1" t="s">
        <v>18</v>
      </c>
      <c r="B349" s="1" t="s">
        <v>125</v>
      </c>
      <c r="C349" s="1" t="s">
        <v>92</v>
      </c>
      <c r="D349" s="2">
        <v>0.469925842412527</v>
      </c>
      <c r="E349" s="2">
        <v>-0.82933350073115897</v>
      </c>
    </row>
    <row r="350" spans="1:5" ht="13" x14ac:dyDescent="0.15">
      <c r="A350" s="1" t="s">
        <v>18</v>
      </c>
      <c r="B350" s="1" t="s">
        <v>126</v>
      </c>
      <c r="C350" s="1" t="s">
        <v>92</v>
      </c>
      <c r="D350" s="2">
        <v>0.57587510854919299</v>
      </c>
      <c r="E350" s="2">
        <v>-0.10224435501477699</v>
      </c>
    </row>
    <row r="351" spans="1:5" ht="13" x14ac:dyDescent="0.15">
      <c r="A351" s="1" t="s">
        <v>18</v>
      </c>
      <c r="B351" s="1" t="s">
        <v>127</v>
      </c>
      <c r="C351" s="1" t="s">
        <v>92</v>
      </c>
      <c r="D351" s="2">
        <v>0.21873667705077399</v>
      </c>
      <c r="E351" s="2">
        <v>-0.35649185309474002</v>
      </c>
    </row>
    <row r="352" spans="1:5" ht="13" x14ac:dyDescent="0.15">
      <c r="A352" s="1" t="s">
        <v>19</v>
      </c>
      <c r="B352" s="1" t="s">
        <v>85</v>
      </c>
      <c r="C352" s="1" t="s">
        <v>86</v>
      </c>
      <c r="D352" s="2">
        <v>0.69940241615732102</v>
      </c>
      <c r="E352" s="2">
        <v>0.218586754969543</v>
      </c>
    </row>
    <row r="353" spans="1:5" ht="13" x14ac:dyDescent="0.15">
      <c r="A353" s="1" t="s">
        <v>19</v>
      </c>
      <c r="B353" s="1" t="s">
        <v>87</v>
      </c>
      <c r="C353" s="1" t="s">
        <v>86</v>
      </c>
      <c r="D353" s="2">
        <v>0.17415924747973199</v>
      </c>
      <c r="E353" s="2">
        <v>-0.48286402272315798</v>
      </c>
    </row>
    <row r="354" spans="1:5" ht="13" x14ac:dyDescent="0.15">
      <c r="A354" s="1" t="s">
        <v>19</v>
      </c>
      <c r="B354" s="1" t="s">
        <v>88</v>
      </c>
      <c r="C354" s="1" t="s">
        <v>86</v>
      </c>
      <c r="D354" s="2">
        <v>0.37779042822233699</v>
      </c>
      <c r="E354" s="2">
        <v>-0.91554295122776697</v>
      </c>
    </row>
    <row r="355" spans="1:5" ht="13" x14ac:dyDescent="0.15">
      <c r="A355" s="1" t="s">
        <v>19</v>
      </c>
      <c r="B355" s="1" t="s">
        <v>89</v>
      </c>
      <c r="C355" s="1" t="s">
        <v>86</v>
      </c>
      <c r="D355" s="2">
        <v>0.45017315277502201</v>
      </c>
      <c r="E355" s="2">
        <v>-6.1083855170334801E-2</v>
      </c>
    </row>
    <row r="356" spans="1:5" ht="13" x14ac:dyDescent="0.15">
      <c r="A356" s="1" t="s">
        <v>19</v>
      </c>
      <c r="B356" s="1" t="s">
        <v>90</v>
      </c>
      <c r="C356" s="1" t="s">
        <v>86</v>
      </c>
      <c r="D356" s="2">
        <v>0.34353968335914897</v>
      </c>
      <c r="E356" s="2">
        <v>-0.23160784117115901</v>
      </c>
    </row>
    <row r="357" spans="1:5" ht="13" x14ac:dyDescent="0.15">
      <c r="A357" s="1" t="s">
        <v>19</v>
      </c>
      <c r="B357" s="1" t="s">
        <v>91</v>
      </c>
      <c r="C357" s="1" t="s">
        <v>92</v>
      </c>
      <c r="D357" s="2">
        <v>0.69940241615732102</v>
      </c>
      <c r="E357" s="2">
        <v>0.218586754969543</v>
      </c>
    </row>
    <row r="358" spans="1:5" ht="13" x14ac:dyDescent="0.15">
      <c r="A358" s="1" t="s">
        <v>19</v>
      </c>
      <c r="B358" s="1" t="s">
        <v>93</v>
      </c>
      <c r="C358" s="1" t="s">
        <v>92</v>
      </c>
      <c r="D358" s="2">
        <v>0.40568989626721202</v>
      </c>
      <c r="E358" s="2">
        <v>0.104403459930062</v>
      </c>
    </row>
    <row r="359" spans="1:5" ht="13" x14ac:dyDescent="0.15">
      <c r="A359" s="1" t="s">
        <v>19</v>
      </c>
      <c r="B359" s="1" t="s">
        <v>94</v>
      </c>
      <c r="C359" s="1" t="s">
        <v>92</v>
      </c>
      <c r="D359" s="2">
        <v>0.46910469306291402</v>
      </c>
      <c r="E359" s="2">
        <v>4.1265482352087204E-3</v>
      </c>
    </row>
    <row r="360" spans="1:5" ht="13" x14ac:dyDescent="0.15">
      <c r="A360" s="1" t="s">
        <v>19</v>
      </c>
      <c r="B360" s="1" t="s">
        <v>95</v>
      </c>
      <c r="C360" s="1" t="s">
        <v>92</v>
      </c>
      <c r="D360" s="2">
        <v>0.78246447397727104</v>
      </c>
      <c r="E360" s="2">
        <v>-1.2106735613791699</v>
      </c>
    </row>
    <row r="361" spans="1:5" ht="13" x14ac:dyDescent="0.15">
      <c r="A361" s="1" t="s">
        <v>19</v>
      </c>
      <c r="B361" s="1" t="s">
        <v>96</v>
      </c>
      <c r="C361" s="1" t="s">
        <v>92</v>
      </c>
      <c r="D361" s="2">
        <v>0.15123886299008399</v>
      </c>
      <c r="E361" s="2">
        <v>-1.1110216600948799</v>
      </c>
    </row>
    <row r="362" spans="1:5" ht="13" x14ac:dyDescent="0.15">
      <c r="A362" s="1" t="s">
        <v>19</v>
      </c>
      <c r="B362" s="1" t="s">
        <v>97</v>
      </c>
      <c r="C362" s="1" t="s">
        <v>92</v>
      </c>
      <c r="D362" s="2">
        <v>0.42102024721761</v>
      </c>
      <c r="E362" s="2">
        <v>0.24657940404147799</v>
      </c>
    </row>
    <row r="363" spans="1:5" ht="13" x14ac:dyDescent="0.15">
      <c r="A363" s="1" t="s">
        <v>19</v>
      </c>
      <c r="B363" s="1" t="s">
        <v>98</v>
      </c>
      <c r="C363" s="1" t="s">
        <v>92</v>
      </c>
      <c r="D363" s="2">
        <v>0.48944770848936497</v>
      </c>
      <c r="E363" s="2">
        <v>-1.7999849016416101</v>
      </c>
    </row>
    <row r="364" spans="1:5" ht="13" x14ac:dyDescent="0.15">
      <c r="A364" s="1" t="s">
        <v>19</v>
      </c>
      <c r="B364" s="1" t="s">
        <v>99</v>
      </c>
      <c r="C364" s="1" t="s">
        <v>92</v>
      </c>
      <c r="D364" s="2">
        <v>0.82327968980120603</v>
      </c>
      <c r="E364" s="2">
        <v>-2.4569063933369701</v>
      </c>
    </row>
    <row r="365" spans="1:5" ht="13" x14ac:dyDescent="0.15">
      <c r="A365" s="1" t="s">
        <v>19</v>
      </c>
      <c r="B365" s="1" t="s">
        <v>100</v>
      </c>
      <c r="C365" s="1" t="s">
        <v>92</v>
      </c>
      <c r="D365" s="2">
        <v>0.187734891878237</v>
      </c>
      <c r="E365" s="2">
        <v>-1.22239028898533</v>
      </c>
    </row>
    <row r="366" spans="1:5" ht="13" x14ac:dyDescent="0.15">
      <c r="A366" s="1" t="s">
        <v>19</v>
      </c>
      <c r="B366" s="1" t="s">
        <v>101</v>
      </c>
      <c r="C366" s="1" t="s">
        <v>92</v>
      </c>
      <c r="D366" s="2">
        <v>0.98071011289838905</v>
      </c>
      <c r="E366" s="2">
        <v>0.65837396218996302</v>
      </c>
    </row>
    <row r="367" spans="1:5" ht="13" x14ac:dyDescent="0.15">
      <c r="A367" s="1" t="s">
        <v>19</v>
      </c>
      <c r="B367" s="1" t="s">
        <v>102</v>
      </c>
      <c r="C367" s="1" t="s">
        <v>92</v>
      </c>
      <c r="D367" s="2">
        <v>0.85149415162957398</v>
      </c>
      <c r="E367" s="2">
        <v>0.29871142927625299</v>
      </c>
    </row>
    <row r="368" spans="1:5" ht="13" x14ac:dyDescent="0.15">
      <c r="A368" s="1" t="s">
        <v>19</v>
      </c>
      <c r="B368" s="1" t="s">
        <v>103</v>
      </c>
      <c r="C368" s="1" t="s">
        <v>92</v>
      </c>
      <c r="D368" s="2">
        <v>3.7192502695930399E-2</v>
      </c>
      <c r="E368" s="2">
        <v>-0.80878188027258502</v>
      </c>
    </row>
    <row r="369" spans="1:5" ht="13" x14ac:dyDescent="0.15">
      <c r="A369" s="1" t="s">
        <v>19</v>
      </c>
      <c r="B369" s="1" t="s">
        <v>104</v>
      </c>
      <c r="C369" s="1" t="s">
        <v>92</v>
      </c>
      <c r="D369" s="2">
        <v>0.40843509576939302</v>
      </c>
      <c r="E369" s="2">
        <v>-8.8652932421138406E-2</v>
      </c>
    </row>
    <row r="370" spans="1:5" ht="13" x14ac:dyDescent="0.15">
      <c r="A370" s="1" t="s">
        <v>19</v>
      </c>
      <c r="B370" s="1" t="s">
        <v>105</v>
      </c>
      <c r="C370" s="1" t="s">
        <v>92</v>
      </c>
      <c r="D370" s="2">
        <v>0.26701731979868798</v>
      </c>
      <c r="E370" s="2">
        <v>-2.5587512043883498</v>
      </c>
    </row>
    <row r="371" spans="1:5" ht="13" x14ac:dyDescent="0.15">
      <c r="A371" s="1" t="s">
        <v>19</v>
      </c>
      <c r="B371" s="1" t="s">
        <v>106</v>
      </c>
      <c r="C371" s="1" t="s">
        <v>92</v>
      </c>
      <c r="D371" s="2">
        <v>0.32170620722989901</v>
      </c>
      <c r="E371" s="2">
        <v>-1.1432898535327001</v>
      </c>
    </row>
    <row r="372" spans="1:5" ht="13" x14ac:dyDescent="0.15">
      <c r="A372" s="1" t="s">
        <v>19</v>
      </c>
      <c r="B372" s="1" t="s">
        <v>107</v>
      </c>
      <c r="C372" s="1" t="s">
        <v>92</v>
      </c>
      <c r="D372" s="2">
        <v>0.77813786874464996</v>
      </c>
      <c r="E372" s="2">
        <v>-1.73636482993675</v>
      </c>
    </row>
    <row r="373" spans="1:5" ht="13" x14ac:dyDescent="0.15">
      <c r="A373" s="1" t="s">
        <v>19</v>
      </c>
      <c r="B373" s="1" t="s">
        <v>108</v>
      </c>
      <c r="C373" s="1" t="s">
        <v>92</v>
      </c>
      <c r="D373" s="2">
        <v>0.381683266913452</v>
      </c>
      <c r="E373" s="2">
        <v>0.50721956360584397</v>
      </c>
    </row>
    <row r="374" spans="1:5" ht="13" x14ac:dyDescent="0.15">
      <c r="A374" s="1" t="s">
        <v>19</v>
      </c>
      <c r="B374" s="1" t="s">
        <v>109</v>
      </c>
      <c r="C374" s="1" t="s">
        <v>92</v>
      </c>
      <c r="D374" s="2">
        <v>0.16049486869650401</v>
      </c>
      <c r="E374" s="2">
        <v>0.774017455045099</v>
      </c>
    </row>
    <row r="375" spans="1:5" ht="13" x14ac:dyDescent="0.15">
      <c r="A375" s="1" t="s">
        <v>19</v>
      </c>
      <c r="B375" s="1" t="s">
        <v>110</v>
      </c>
      <c r="C375" s="1" t="s">
        <v>92</v>
      </c>
      <c r="D375" s="2">
        <v>0.14713045520264001</v>
      </c>
      <c r="E375" s="2">
        <v>-0.28392316848959398</v>
      </c>
    </row>
    <row r="376" spans="1:5" ht="13" x14ac:dyDescent="0.15">
      <c r="A376" s="1" t="s">
        <v>19</v>
      </c>
      <c r="B376" s="1" t="s">
        <v>111</v>
      </c>
      <c r="C376" s="1" t="s">
        <v>92</v>
      </c>
      <c r="D376" s="2">
        <v>0.67002304551660896</v>
      </c>
      <c r="E376" s="2">
        <v>-2.9192336804807799</v>
      </c>
    </row>
    <row r="377" spans="1:5" ht="13" x14ac:dyDescent="0.15">
      <c r="A377" s="1" t="s">
        <v>19</v>
      </c>
      <c r="B377" s="1" t="s">
        <v>112</v>
      </c>
      <c r="C377" s="1" t="s">
        <v>92</v>
      </c>
      <c r="D377" s="2">
        <v>0.35452945996569002</v>
      </c>
      <c r="E377" s="2">
        <v>0.40550181174043398</v>
      </c>
    </row>
    <row r="378" spans="1:5" ht="13" x14ac:dyDescent="0.15">
      <c r="A378" s="1" t="s">
        <v>19</v>
      </c>
      <c r="B378" s="1" t="s">
        <v>113</v>
      </c>
      <c r="C378" s="1" t="s">
        <v>92</v>
      </c>
      <c r="D378" s="2">
        <v>5.79629905353162E-2</v>
      </c>
      <c r="E378" s="2">
        <v>-3.97342655107769</v>
      </c>
    </row>
    <row r="379" spans="1:5" ht="13" x14ac:dyDescent="0.15">
      <c r="A379" s="1" t="s">
        <v>19</v>
      </c>
      <c r="B379" s="1" t="s">
        <v>114</v>
      </c>
      <c r="C379" s="1" t="s">
        <v>92</v>
      </c>
      <c r="D379" s="2">
        <v>0.53887234820138596</v>
      </c>
      <c r="E379" s="2">
        <v>-0.53945329531518404</v>
      </c>
    </row>
    <row r="380" spans="1:5" ht="13" x14ac:dyDescent="0.15">
      <c r="A380" s="1" t="s">
        <v>19</v>
      </c>
      <c r="B380" s="1" t="s">
        <v>115</v>
      </c>
      <c r="C380" s="1" t="s">
        <v>92</v>
      </c>
      <c r="D380" s="2">
        <v>0.96566332687480405</v>
      </c>
      <c r="E380" s="2">
        <v>-0.91548649707565899</v>
      </c>
    </row>
    <row r="381" spans="1:5" ht="13" x14ac:dyDescent="0.15">
      <c r="A381" s="1" t="s">
        <v>19</v>
      </c>
      <c r="B381" s="1" t="s">
        <v>116</v>
      </c>
      <c r="C381" s="1" t="s">
        <v>92</v>
      </c>
      <c r="D381" s="2">
        <v>0.54771081876445604</v>
      </c>
      <c r="E381" s="2">
        <v>0.32414752297024502</v>
      </c>
    </row>
    <row r="382" spans="1:5" ht="13" x14ac:dyDescent="0.15">
      <c r="A382" s="1" t="s">
        <v>19</v>
      </c>
      <c r="B382" s="1" t="s">
        <v>117</v>
      </c>
      <c r="C382" s="1" t="s">
        <v>92</v>
      </c>
      <c r="D382" s="2">
        <v>0.29947080983538599</v>
      </c>
      <c r="E382" s="2">
        <v>0.38408576151788498</v>
      </c>
    </row>
    <row r="383" spans="1:5" ht="13" x14ac:dyDescent="0.15">
      <c r="A383" s="1" t="s">
        <v>19</v>
      </c>
      <c r="B383" s="1" t="s">
        <v>118</v>
      </c>
      <c r="C383" s="1" t="s">
        <v>92</v>
      </c>
      <c r="D383" s="2">
        <v>0.36470695419940202</v>
      </c>
      <c r="E383" s="2">
        <v>-0.13457956378993399</v>
      </c>
    </row>
    <row r="384" spans="1:5" ht="13" x14ac:dyDescent="0.15">
      <c r="A384" s="1" t="s">
        <v>19</v>
      </c>
      <c r="B384" s="1" t="s">
        <v>119</v>
      </c>
      <c r="C384" s="1" t="s">
        <v>92</v>
      </c>
      <c r="D384" s="2">
        <v>0.50427569482077295</v>
      </c>
      <c r="E384" s="2">
        <v>-1.58507926395972</v>
      </c>
    </row>
    <row r="385" spans="1:5" ht="13" x14ac:dyDescent="0.15">
      <c r="A385" s="1" t="s">
        <v>19</v>
      </c>
      <c r="B385" s="1" t="s">
        <v>120</v>
      </c>
      <c r="C385" s="1" t="s">
        <v>92</v>
      </c>
      <c r="D385" s="2">
        <v>0.68557402590841898</v>
      </c>
      <c r="E385" s="2">
        <v>-0.15032870262749201</v>
      </c>
    </row>
    <row r="386" spans="1:5" ht="13" x14ac:dyDescent="0.15">
      <c r="A386" s="1" t="s">
        <v>19</v>
      </c>
      <c r="B386" s="1" t="s">
        <v>121</v>
      </c>
      <c r="C386" s="1" t="s">
        <v>92</v>
      </c>
      <c r="D386" s="2">
        <v>0.437049067598967</v>
      </c>
      <c r="E386" s="2">
        <v>-5.0690486257056397E-2</v>
      </c>
    </row>
    <row r="387" spans="1:5" ht="13" x14ac:dyDescent="0.15">
      <c r="A387" s="1" t="s">
        <v>19</v>
      </c>
      <c r="B387" s="1" t="s">
        <v>122</v>
      </c>
      <c r="C387" s="1" t="s">
        <v>92</v>
      </c>
      <c r="D387" s="2">
        <v>0.69496400623218102</v>
      </c>
      <c r="E387" s="2">
        <v>-0.44078775956392202</v>
      </c>
    </row>
    <row r="388" spans="1:5" ht="13" x14ac:dyDescent="0.15">
      <c r="A388" s="1" t="s">
        <v>19</v>
      </c>
      <c r="B388" s="1" t="s">
        <v>123</v>
      </c>
      <c r="C388" s="1" t="s">
        <v>92</v>
      </c>
      <c r="D388" s="2">
        <v>0.15561437989190599</v>
      </c>
      <c r="E388" s="2">
        <v>-0.84860254542322699</v>
      </c>
    </row>
    <row r="389" spans="1:5" ht="13" x14ac:dyDescent="0.15">
      <c r="A389" s="1" t="s">
        <v>19</v>
      </c>
      <c r="B389" s="1" t="s">
        <v>124</v>
      </c>
      <c r="C389" s="1" t="s">
        <v>92</v>
      </c>
      <c r="D389" s="2">
        <v>0.52671881261117204</v>
      </c>
      <c r="E389" s="2">
        <v>-0.15998086306145401</v>
      </c>
    </row>
    <row r="390" spans="1:5" ht="13" x14ac:dyDescent="0.15">
      <c r="A390" s="1" t="s">
        <v>19</v>
      </c>
      <c r="B390" s="1" t="s">
        <v>125</v>
      </c>
      <c r="C390" s="1" t="s">
        <v>92</v>
      </c>
      <c r="D390" s="2">
        <v>0.71735645751518295</v>
      </c>
      <c r="E390" s="2">
        <v>-0.473225789110991</v>
      </c>
    </row>
    <row r="391" spans="1:5" ht="13" x14ac:dyDescent="0.15">
      <c r="A391" s="1" t="s">
        <v>19</v>
      </c>
      <c r="B391" s="1" t="s">
        <v>126</v>
      </c>
      <c r="C391" s="1" t="s">
        <v>92</v>
      </c>
      <c r="D391" s="2">
        <v>0.935455697885202</v>
      </c>
      <c r="E391" s="2">
        <v>4.1708049869862297E-2</v>
      </c>
    </row>
    <row r="392" spans="1:5" ht="13" x14ac:dyDescent="0.15">
      <c r="A392" s="1" t="s">
        <v>19</v>
      </c>
      <c r="B392" s="1" t="s">
        <v>127</v>
      </c>
      <c r="C392" s="1" t="s">
        <v>92</v>
      </c>
      <c r="D392" s="2">
        <v>0.37457904605366099</v>
      </c>
      <c r="E392" s="2">
        <v>-0.32610732505076201</v>
      </c>
    </row>
    <row r="393" spans="1:5" ht="13" x14ac:dyDescent="0.15">
      <c r="A393" s="1" t="s">
        <v>19</v>
      </c>
      <c r="B393" s="1" t="s">
        <v>118</v>
      </c>
      <c r="C393" s="1" t="s">
        <v>92</v>
      </c>
      <c r="D393" s="2">
        <v>0.36470695419940202</v>
      </c>
      <c r="E393" s="2">
        <v>-0.13457956378993399</v>
      </c>
    </row>
    <row r="394" spans="1:5" ht="13" x14ac:dyDescent="0.15">
      <c r="A394" s="1" t="s">
        <v>19</v>
      </c>
      <c r="B394" s="1" t="s">
        <v>119</v>
      </c>
      <c r="C394" s="1" t="s">
        <v>92</v>
      </c>
      <c r="D394" s="2">
        <v>0.50427569482077295</v>
      </c>
      <c r="E394" s="2">
        <v>-1.58507926395972</v>
      </c>
    </row>
    <row r="395" spans="1:5" ht="13" x14ac:dyDescent="0.15">
      <c r="A395" s="1" t="s">
        <v>19</v>
      </c>
      <c r="B395" s="1" t="s">
        <v>120</v>
      </c>
      <c r="C395" s="1" t="s">
        <v>92</v>
      </c>
      <c r="D395" s="2">
        <v>0.68557402590841898</v>
      </c>
      <c r="E395" s="2">
        <v>-0.15032870262749201</v>
      </c>
    </row>
    <row r="396" spans="1:5" ht="13" x14ac:dyDescent="0.15">
      <c r="A396" s="1" t="s">
        <v>19</v>
      </c>
      <c r="B396" s="1" t="s">
        <v>121</v>
      </c>
      <c r="C396" s="1" t="s">
        <v>92</v>
      </c>
      <c r="D396" s="2">
        <v>0.437049067598967</v>
      </c>
      <c r="E396" s="2">
        <v>-5.0690486257056397E-2</v>
      </c>
    </row>
    <row r="397" spans="1:5" ht="13" x14ac:dyDescent="0.15">
      <c r="A397" s="1" t="s">
        <v>19</v>
      </c>
      <c r="B397" s="1" t="s">
        <v>122</v>
      </c>
      <c r="C397" s="1" t="s">
        <v>92</v>
      </c>
      <c r="D397" s="2">
        <v>0.69496400623218102</v>
      </c>
      <c r="E397" s="2">
        <v>-0.44078775956392202</v>
      </c>
    </row>
    <row r="398" spans="1:5" ht="13" x14ac:dyDescent="0.15">
      <c r="A398" s="1" t="s">
        <v>19</v>
      </c>
      <c r="B398" s="1" t="s">
        <v>123</v>
      </c>
      <c r="C398" s="1" t="s">
        <v>92</v>
      </c>
      <c r="D398" s="2">
        <v>0.15561437989190599</v>
      </c>
      <c r="E398" s="2">
        <v>-0.84860254542322699</v>
      </c>
    </row>
    <row r="399" spans="1:5" ht="13" x14ac:dyDescent="0.15">
      <c r="A399" s="1" t="s">
        <v>19</v>
      </c>
      <c r="B399" s="1" t="s">
        <v>124</v>
      </c>
      <c r="C399" s="1" t="s">
        <v>92</v>
      </c>
      <c r="D399" s="2">
        <v>0.52671881261117204</v>
      </c>
      <c r="E399" s="2">
        <v>-0.15998086306145401</v>
      </c>
    </row>
    <row r="400" spans="1:5" ht="13" x14ac:dyDescent="0.15">
      <c r="A400" s="1" t="s">
        <v>19</v>
      </c>
      <c r="B400" s="1" t="s">
        <v>125</v>
      </c>
      <c r="C400" s="1" t="s">
        <v>92</v>
      </c>
      <c r="D400" s="2">
        <v>0.71735645751518295</v>
      </c>
      <c r="E400" s="2">
        <v>-0.473225789110991</v>
      </c>
    </row>
    <row r="401" spans="1:5" ht="13" x14ac:dyDescent="0.15">
      <c r="A401" s="1" t="s">
        <v>19</v>
      </c>
      <c r="B401" s="1" t="s">
        <v>126</v>
      </c>
      <c r="C401" s="1" t="s">
        <v>92</v>
      </c>
      <c r="D401" s="2">
        <v>0.935455697885202</v>
      </c>
      <c r="E401" s="2">
        <v>4.1708049869862297E-2</v>
      </c>
    </row>
    <row r="402" spans="1:5" ht="13" x14ac:dyDescent="0.15">
      <c r="A402" s="1" t="s">
        <v>19</v>
      </c>
      <c r="B402" s="1" t="s">
        <v>127</v>
      </c>
      <c r="C402" s="1" t="s">
        <v>92</v>
      </c>
      <c r="D402" s="2">
        <v>0.37457904605366099</v>
      </c>
      <c r="E402" s="2">
        <v>-0.32610732505076201</v>
      </c>
    </row>
    <row r="403" spans="1:5" ht="13" x14ac:dyDescent="0.15">
      <c r="A403" s="1" t="s">
        <v>130</v>
      </c>
      <c r="B403" s="1" t="s">
        <v>85</v>
      </c>
      <c r="C403" s="1" t="s">
        <v>86</v>
      </c>
      <c r="D403" s="2">
        <v>0.37321537714137698</v>
      </c>
      <c r="E403" s="2">
        <v>0.41532981885025</v>
      </c>
    </row>
    <row r="404" spans="1:5" ht="13" x14ac:dyDescent="0.15">
      <c r="A404" s="1" t="s">
        <v>130</v>
      </c>
      <c r="B404" s="1" t="s">
        <v>87</v>
      </c>
      <c r="C404" s="1" t="s">
        <v>86</v>
      </c>
      <c r="D404" s="2">
        <v>0.55148653716170604</v>
      </c>
      <c r="E404" s="2">
        <v>-0.67089795066763402</v>
      </c>
    </row>
    <row r="405" spans="1:5" ht="13" x14ac:dyDescent="0.15">
      <c r="A405" s="1" t="s">
        <v>130</v>
      </c>
      <c r="B405" s="1" t="s">
        <v>88</v>
      </c>
      <c r="C405" s="1" t="s">
        <v>86</v>
      </c>
      <c r="D405" s="2">
        <v>0.87308452419068605</v>
      </c>
      <c r="E405" s="2">
        <v>2.5325591428571501</v>
      </c>
    </row>
    <row r="406" spans="1:5" ht="13" x14ac:dyDescent="0.15">
      <c r="A406" s="1" t="s">
        <v>130</v>
      </c>
      <c r="B406" s="1" t="s">
        <v>89</v>
      </c>
      <c r="C406" s="1" t="s">
        <v>86</v>
      </c>
      <c r="D406" s="2">
        <v>0.76171590287810997</v>
      </c>
      <c r="E406" s="2">
        <v>0.42487727148196502</v>
      </c>
    </row>
    <row r="407" spans="1:5" ht="13" x14ac:dyDescent="0.15">
      <c r="A407" s="1" t="s">
        <v>130</v>
      </c>
      <c r="B407" s="1" t="s">
        <v>90</v>
      </c>
      <c r="C407" s="1" t="s">
        <v>86</v>
      </c>
      <c r="D407" s="2">
        <v>0.82181536746768202</v>
      </c>
      <c r="E407" s="2">
        <v>0.31649692805353502</v>
      </c>
    </row>
    <row r="408" spans="1:5" ht="13" x14ac:dyDescent="0.15">
      <c r="A408" s="1" t="s">
        <v>130</v>
      </c>
      <c r="B408" s="1" t="s">
        <v>91</v>
      </c>
      <c r="C408" s="1" t="s">
        <v>92</v>
      </c>
      <c r="D408" s="2">
        <v>0.37321537714137698</v>
      </c>
      <c r="E408" s="2">
        <v>0.41532981885025</v>
      </c>
    </row>
    <row r="409" spans="1:5" ht="13" x14ac:dyDescent="0.15">
      <c r="A409" s="1" t="s">
        <v>130</v>
      </c>
      <c r="B409" s="1" t="s">
        <v>93</v>
      </c>
      <c r="C409" s="1" t="s">
        <v>92</v>
      </c>
      <c r="D409" s="2">
        <v>0.36060239729236399</v>
      </c>
      <c r="E409" s="2">
        <v>6.3847257440819705E-2</v>
      </c>
    </row>
    <row r="410" spans="1:5" ht="13" x14ac:dyDescent="0.15">
      <c r="A410" s="1" t="s">
        <v>130</v>
      </c>
      <c r="B410" s="1" t="s">
        <v>94</v>
      </c>
      <c r="C410" s="1" t="s">
        <v>92</v>
      </c>
      <c r="D410" s="2">
        <v>0.39800163592416199</v>
      </c>
      <c r="E410" s="2">
        <v>-1.03630207129801</v>
      </c>
    </row>
    <row r="411" spans="1:5" ht="13" x14ac:dyDescent="0.15">
      <c r="A411" s="1" t="s">
        <v>130</v>
      </c>
      <c r="B411" s="1" t="s">
        <v>95</v>
      </c>
      <c r="C411" s="1" t="s">
        <v>92</v>
      </c>
      <c r="D411" s="2">
        <v>0.61883050583407195</v>
      </c>
      <c r="E411" s="2">
        <v>2.7253891102654801</v>
      </c>
    </row>
    <row r="412" spans="1:5" ht="13" x14ac:dyDescent="0.15">
      <c r="A412" s="1" t="s">
        <v>130</v>
      </c>
      <c r="B412" s="1" t="s">
        <v>96</v>
      </c>
      <c r="C412" s="1" t="s">
        <v>92</v>
      </c>
      <c r="D412" s="2">
        <v>0.60189344500029296</v>
      </c>
      <c r="E412" s="2">
        <v>-0.48861791475829103</v>
      </c>
    </row>
    <row r="413" spans="1:5" ht="13" x14ac:dyDescent="0.15">
      <c r="A413" s="1" t="s">
        <v>130</v>
      </c>
      <c r="B413" s="1" t="s">
        <v>97</v>
      </c>
      <c r="C413" s="1" t="s">
        <v>92</v>
      </c>
      <c r="D413" s="2">
        <v>0.56924890611559698</v>
      </c>
      <c r="E413" s="2">
        <v>9.0846244736538795E-2</v>
      </c>
    </row>
    <row r="414" spans="1:5" ht="13" x14ac:dyDescent="0.15">
      <c r="A414" s="1" t="s">
        <v>130</v>
      </c>
      <c r="B414" s="1" t="s">
        <v>98</v>
      </c>
      <c r="C414" s="1" t="s">
        <v>92</v>
      </c>
      <c r="D414" s="2">
        <v>0.13108827404312701</v>
      </c>
      <c r="E414" s="2">
        <v>-0.170229898868862</v>
      </c>
    </row>
    <row r="415" spans="1:5" ht="13" x14ac:dyDescent="0.15">
      <c r="A415" s="1" t="s">
        <v>130</v>
      </c>
      <c r="B415" s="1" t="s">
        <v>99</v>
      </c>
      <c r="C415" s="1" t="s">
        <v>92</v>
      </c>
      <c r="D415" s="2">
        <v>0.23242131261672899</v>
      </c>
      <c r="E415" s="2">
        <v>9.49415779034201</v>
      </c>
    </row>
    <row r="416" spans="1:5" ht="13" x14ac:dyDescent="0.15">
      <c r="A416" s="1" t="s">
        <v>130</v>
      </c>
      <c r="B416" s="1" t="s">
        <v>100</v>
      </c>
      <c r="C416" s="1" t="s">
        <v>92</v>
      </c>
      <c r="D416" s="2">
        <v>0.70205658571837903</v>
      </c>
      <c r="E416" s="2">
        <v>4.95122647735157</v>
      </c>
    </row>
    <row r="417" spans="1:5" ht="13" x14ac:dyDescent="0.15">
      <c r="A417" s="1" t="s">
        <v>130</v>
      </c>
      <c r="B417" s="1" t="s">
        <v>101</v>
      </c>
      <c r="C417" s="1" t="s">
        <v>92</v>
      </c>
      <c r="D417" s="2">
        <v>0.18203906451726801</v>
      </c>
      <c r="E417" s="2">
        <v>9.49415779034201</v>
      </c>
    </row>
    <row r="418" spans="1:5" ht="13" x14ac:dyDescent="0.15">
      <c r="A418" s="1" t="s">
        <v>130</v>
      </c>
      <c r="B418" s="1" t="s">
        <v>102</v>
      </c>
      <c r="C418" s="1" t="s">
        <v>92</v>
      </c>
      <c r="D418" s="2">
        <v>0.555330534619769</v>
      </c>
      <c r="E418" s="2">
        <v>0.46063671712131199</v>
      </c>
    </row>
    <row r="419" spans="1:5" ht="13" x14ac:dyDescent="0.15">
      <c r="A419" s="1" t="s">
        <v>130</v>
      </c>
      <c r="B419" s="1" t="s">
        <v>103</v>
      </c>
      <c r="C419" s="1" t="s">
        <v>92</v>
      </c>
      <c r="D419" s="2">
        <v>0.26786928839869301</v>
      </c>
      <c r="E419" s="2">
        <v>9.49415779034201</v>
      </c>
    </row>
    <row r="420" spans="1:5" ht="13" x14ac:dyDescent="0.15">
      <c r="A420" s="1" t="s">
        <v>130</v>
      </c>
      <c r="B420" s="1" t="s">
        <v>104</v>
      </c>
      <c r="C420" s="1" t="s">
        <v>92</v>
      </c>
      <c r="D420" s="2">
        <v>0.85840870764787303</v>
      </c>
      <c r="E420" s="2">
        <v>0.42086822216991598</v>
      </c>
    </row>
    <row r="421" spans="1:5" ht="13" x14ac:dyDescent="0.15">
      <c r="A421" s="1" t="s">
        <v>130</v>
      </c>
      <c r="B421" s="1" t="s">
        <v>105</v>
      </c>
      <c r="C421" s="1" t="s">
        <v>92</v>
      </c>
      <c r="D421" s="2">
        <v>0.32094999438146499</v>
      </c>
      <c r="E421" s="2">
        <v>1.0008615559604399</v>
      </c>
    </row>
    <row r="422" spans="1:5" ht="13" x14ac:dyDescent="0.15">
      <c r="A422" s="1" t="s">
        <v>130</v>
      </c>
      <c r="B422" s="1" t="s">
        <v>106</v>
      </c>
      <c r="C422" s="1" t="s">
        <v>92</v>
      </c>
      <c r="D422" s="2">
        <v>0.56282765174715899</v>
      </c>
      <c r="E422" s="2">
        <v>1.2466314181412199</v>
      </c>
    </row>
    <row r="423" spans="1:5" ht="13" x14ac:dyDescent="0.15">
      <c r="A423" s="1" t="s">
        <v>130</v>
      </c>
      <c r="B423" s="1" t="s">
        <v>107</v>
      </c>
      <c r="C423" s="1" t="s">
        <v>92</v>
      </c>
      <c r="D423" s="2">
        <v>0.22440803309507101</v>
      </c>
      <c r="E423" s="2">
        <v>9.49415779034201</v>
      </c>
    </row>
    <row r="424" spans="1:5" ht="13" x14ac:dyDescent="0.15">
      <c r="A424" s="1" t="s">
        <v>130</v>
      </c>
      <c r="B424" s="1" t="s">
        <v>108</v>
      </c>
      <c r="C424" s="1" t="s">
        <v>92</v>
      </c>
      <c r="D424" s="2">
        <v>0.70374569203641602</v>
      </c>
      <c r="E424" s="2">
        <v>0.59417792470930397</v>
      </c>
    </row>
    <row r="425" spans="1:5" ht="13" x14ac:dyDescent="0.15">
      <c r="A425" s="1" t="s">
        <v>130</v>
      </c>
      <c r="B425" s="1" t="s">
        <v>109</v>
      </c>
      <c r="C425" s="1" t="s">
        <v>92</v>
      </c>
      <c r="D425" s="2">
        <v>0.69314246596774398</v>
      </c>
      <c r="E425" s="2">
        <v>1.28146139437071</v>
      </c>
    </row>
    <row r="426" spans="1:5" ht="13" x14ac:dyDescent="0.15">
      <c r="A426" s="1" t="s">
        <v>130</v>
      </c>
      <c r="B426" s="1" t="s">
        <v>110</v>
      </c>
      <c r="C426" s="1" t="s">
        <v>92</v>
      </c>
      <c r="D426" s="2">
        <v>0.88477893870139901</v>
      </c>
      <c r="E426" s="2">
        <v>1.4019906197631899</v>
      </c>
    </row>
    <row r="427" spans="1:5" ht="13" x14ac:dyDescent="0.15">
      <c r="A427" s="1" t="s">
        <v>130</v>
      </c>
      <c r="B427" s="1" t="s">
        <v>111</v>
      </c>
      <c r="C427" s="1" t="s">
        <v>92</v>
      </c>
      <c r="D427" s="2">
        <v>0.57984712604503197</v>
      </c>
      <c r="E427" s="2">
        <v>8.0792695812566908</v>
      </c>
    </row>
    <row r="428" spans="1:5" ht="13" x14ac:dyDescent="0.15">
      <c r="A428" s="1" t="s">
        <v>130</v>
      </c>
      <c r="B428" s="1" t="s">
        <v>112</v>
      </c>
      <c r="C428" s="1" t="s">
        <v>92</v>
      </c>
      <c r="D428" s="2">
        <v>0.28239236840611598</v>
      </c>
      <c r="E428" s="2">
        <v>2.0035703261626598</v>
      </c>
    </row>
    <row r="429" spans="1:5" ht="13" x14ac:dyDescent="0.15">
      <c r="A429" s="1" t="s">
        <v>130</v>
      </c>
      <c r="B429" s="1" t="s">
        <v>113</v>
      </c>
      <c r="C429" s="1" t="s">
        <v>92</v>
      </c>
      <c r="D429" s="2">
        <v>0.72515271109465596</v>
      </c>
      <c r="E429" s="2">
        <v>2.46391603173327</v>
      </c>
    </row>
    <row r="430" spans="1:5" ht="13" x14ac:dyDescent="0.15">
      <c r="A430" s="1" t="s">
        <v>130</v>
      </c>
      <c r="B430" s="1" t="s">
        <v>114</v>
      </c>
      <c r="C430" s="1" t="s">
        <v>92</v>
      </c>
      <c r="D430" s="2">
        <v>0.41370638530126103</v>
      </c>
      <c r="E430" s="2">
        <v>1.1961832630660501</v>
      </c>
    </row>
    <row r="431" spans="1:5" ht="13" x14ac:dyDescent="0.15">
      <c r="A431" s="1" t="s">
        <v>130</v>
      </c>
      <c r="B431" s="1" t="s">
        <v>115</v>
      </c>
      <c r="C431" s="1" t="s">
        <v>92</v>
      </c>
      <c r="D431" s="2">
        <v>0.58805795131938798</v>
      </c>
      <c r="E431" s="2">
        <v>3.8236512966555098</v>
      </c>
    </row>
    <row r="432" spans="1:5" ht="13" x14ac:dyDescent="0.15">
      <c r="A432" s="1" t="s">
        <v>130</v>
      </c>
      <c r="B432" s="1" t="s">
        <v>116</v>
      </c>
      <c r="C432" s="1" t="s">
        <v>92</v>
      </c>
      <c r="D432" s="2">
        <v>0.26024041868541298</v>
      </c>
      <c r="E432" s="2">
        <v>-0.37377609679648</v>
      </c>
    </row>
    <row r="433" spans="1:5" ht="13" x14ac:dyDescent="0.15">
      <c r="A433" s="1" t="s">
        <v>130</v>
      </c>
      <c r="B433" s="1" t="s">
        <v>117</v>
      </c>
      <c r="C433" s="1" t="s">
        <v>92</v>
      </c>
      <c r="D433" s="2">
        <v>0.44433241216268499</v>
      </c>
      <c r="E433" s="2">
        <v>1.8118986459915301</v>
      </c>
    </row>
    <row r="434" spans="1:5" ht="13" x14ac:dyDescent="0.15">
      <c r="A434" s="1" t="s">
        <v>130</v>
      </c>
      <c r="B434" s="1" t="s">
        <v>118</v>
      </c>
      <c r="C434" s="1" t="s">
        <v>92</v>
      </c>
      <c r="D434" s="2">
        <v>0.484847222526127</v>
      </c>
      <c r="E434" s="2">
        <v>-0.409344858694911</v>
      </c>
    </row>
    <row r="435" spans="1:5" ht="13" x14ac:dyDescent="0.15">
      <c r="A435" s="1" t="s">
        <v>130</v>
      </c>
      <c r="B435" s="1" t="s">
        <v>119</v>
      </c>
      <c r="C435" s="1" t="s">
        <v>92</v>
      </c>
      <c r="D435" s="2">
        <v>0.35438519111509098</v>
      </c>
      <c r="E435" s="2">
        <v>0.24824991874129501</v>
      </c>
    </row>
    <row r="436" spans="1:5" ht="13" x14ac:dyDescent="0.15">
      <c r="A436" s="1" t="s">
        <v>130</v>
      </c>
      <c r="B436" s="1" t="s">
        <v>120</v>
      </c>
      <c r="C436" s="1" t="s">
        <v>92</v>
      </c>
      <c r="D436" s="2">
        <v>0.86535416037188295</v>
      </c>
      <c r="E436" s="2">
        <v>0.102784968465801</v>
      </c>
    </row>
    <row r="437" spans="1:5" ht="13" x14ac:dyDescent="0.15">
      <c r="A437" s="1" t="s">
        <v>130</v>
      </c>
      <c r="B437" s="1" t="s">
        <v>121</v>
      </c>
      <c r="C437" s="1" t="s">
        <v>92</v>
      </c>
      <c r="D437" s="2">
        <v>0.12558506003315201</v>
      </c>
      <c r="E437" s="2">
        <v>-0.188647772549624</v>
      </c>
    </row>
    <row r="438" spans="1:5" ht="13" x14ac:dyDescent="0.15">
      <c r="A438" s="1" t="s">
        <v>130</v>
      </c>
      <c r="B438" s="1" t="s">
        <v>122</v>
      </c>
      <c r="C438" s="1" t="s">
        <v>92</v>
      </c>
      <c r="D438" s="2">
        <v>0.73820065331655604</v>
      </c>
      <c r="E438" s="2">
        <v>-0.21849760011653999</v>
      </c>
    </row>
    <row r="439" spans="1:5" ht="13" x14ac:dyDescent="0.15">
      <c r="A439" s="1" t="s">
        <v>130</v>
      </c>
      <c r="B439" s="1" t="s">
        <v>123</v>
      </c>
      <c r="C439" s="1" t="s">
        <v>92</v>
      </c>
      <c r="D439" s="2">
        <v>0.31262405607831201</v>
      </c>
      <c r="E439" s="2">
        <v>-0.80609366500952095</v>
      </c>
    </row>
    <row r="440" spans="1:5" ht="13" x14ac:dyDescent="0.15">
      <c r="A440" s="1" t="s">
        <v>130</v>
      </c>
      <c r="B440" s="1" t="s">
        <v>124</v>
      </c>
      <c r="C440" s="1" t="s">
        <v>92</v>
      </c>
      <c r="D440" s="2">
        <v>0.77283776244617697</v>
      </c>
      <c r="E440" s="2">
        <v>0.38266965837411698</v>
      </c>
    </row>
    <row r="441" spans="1:5" ht="13" x14ac:dyDescent="0.15">
      <c r="A441" s="1" t="s">
        <v>130</v>
      </c>
      <c r="B441" s="1" t="s">
        <v>125</v>
      </c>
      <c r="C441" s="1" t="s">
        <v>92</v>
      </c>
      <c r="D441" s="2">
        <v>0.1411566130677</v>
      </c>
      <c r="E441" s="2">
        <v>1.1237421353552299</v>
      </c>
    </row>
    <row r="442" spans="1:5" ht="13" x14ac:dyDescent="0.15">
      <c r="A442" s="1" t="s">
        <v>130</v>
      </c>
      <c r="B442" s="1" t="s">
        <v>126</v>
      </c>
      <c r="C442" s="1" t="s">
        <v>92</v>
      </c>
      <c r="D442" s="2">
        <v>0.235555745802456</v>
      </c>
      <c r="E442" s="2">
        <v>0.61075150344509199</v>
      </c>
    </row>
    <row r="443" spans="1:5" ht="13" x14ac:dyDescent="0.15">
      <c r="A443" s="1" t="s">
        <v>130</v>
      </c>
      <c r="B443" s="1" t="s">
        <v>127</v>
      </c>
      <c r="C443" s="1" t="s">
        <v>92</v>
      </c>
      <c r="D443" s="2">
        <v>0.90535636372116202</v>
      </c>
      <c r="E443" s="2">
        <v>9.8946921285339495E-2</v>
      </c>
    </row>
    <row r="444" spans="1:5" ht="13" x14ac:dyDescent="0.15">
      <c r="A444" s="1" t="s">
        <v>130</v>
      </c>
      <c r="B444" s="1" t="s">
        <v>119</v>
      </c>
      <c r="C444" s="1" t="s">
        <v>92</v>
      </c>
      <c r="D444" s="2">
        <v>0.35438519111509098</v>
      </c>
      <c r="E444" s="2">
        <v>0.24824991874129501</v>
      </c>
    </row>
    <row r="445" spans="1:5" ht="13" x14ac:dyDescent="0.15">
      <c r="A445" s="1" t="s">
        <v>130</v>
      </c>
      <c r="B445" s="1" t="s">
        <v>120</v>
      </c>
      <c r="C445" s="1" t="s">
        <v>92</v>
      </c>
      <c r="D445" s="2">
        <v>0.86535416037188295</v>
      </c>
      <c r="E445" s="2">
        <v>0.102784968465801</v>
      </c>
    </row>
    <row r="446" spans="1:5" ht="13" x14ac:dyDescent="0.15">
      <c r="A446" s="1" t="s">
        <v>130</v>
      </c>
      <c r="B446" s="1" t="s">
        <v>121</v>
      </c>
      <c r="C446" s="1" t="s">
        <v>92</v>
      </c>
      <c r="D446" s="2">
        <v>0.12558506003315201</v>
      </c>
      <c r="E446" s="2">
        <v>-0.188647772549624</v>
      </c>
    </row>
    <row r="447" spans="1:5" ht="13" x14ac:dyDescent="0.15">
      <c r="A447" s="1" t="s">
        <v>130</v>
      </c>
      <c r="B447" s="1" t="s">
        <v>122</v>
      </c>
      <c r="C447" s="1" t="s">
        <v>92</v>
      </c>
      <c r="D447" s="2">
        <v>0.73820065331655604</v>
      </c>
      <c r="E447" s="2">
        <v>-0.21849760011653999</v>
      </c>
    </row>
    <row r="448" spans="1:5" ht="13" x14ac:dyDescent="0.15">
      <c r="A448" s="1" t="s">
        <v>130</v>
      </c>
      <c r="B448" s="1" t="s">
        <v>123</v>
      </c>
      <c r="C448" s="1" t="s">
        <v>92</v>
      </c>
      <c r="D448" s="2">
        <v>0.31262405607831201</v>
      </c>
      <c r="E448" s="2">
        <v>-0.80609366500952095</v>
      </c>
    </row>
    <row r="449" spans="1:5" ht="13" x14ac:dyDescent="0.15">
      <c r="A449" s="1" t="s">
        <v>130</v>
      </c>
      <c r="B449" s="1" t="s">
        <v>124</v>
      </c>
      <c r="C449" s="1" t="s">
        <v>92</v>
      </c>
      <c r="D449" s="2">
        <v>0.77283776244617697</v>
      </c>
      <c r="E449" s="2">
        <v>0.38266965837411698</v>
      </c>
    </row>
    <row r="450" spans="1:5" ht="13" x14ac:dyDescent="0.15">
      <c r="A450" s="1" t="s">
        <v>130</v>
      </c>
      <c r="B450" s="1" t="s">
        <v>125</v>
      </c>
      <c r="C450" s="1" t="s">
        <v>92</v>
      </c>
      <c r="D450" s="2">
        <v>0.1411566130677</v>
      </c>
      <c r="E450" s="2">
        <v>1.1237421353552299</v>
      </c>
    </row>
    <row r="451" spans="1:5" ht="13" x14ac:dyDescent="0.15">
      <c r="A451" s="1" t="s">
        <v>130</v>
      </c>
      <c r="B451" s="1" t="s">
        <v>126</v>
      </c>
      <c r="C451" s="1" t="s">
        <v>92</v>
      </c>
      <c r="D451" s="2">
        <v>0.235555745802456</v>
      </c>
      <c r="E451" s="2">
        <v>0.61075150344509199</v>
      </c>
    </row>
    <row r="452" spans="1:5" ht="13" x14ac:dyDescent="0.15">
      <c r="A452" s="1" t="s">
        <v>130</v>
      </c>
      <c r="B452" s="1" t="s">
        <v>127</v>
      </c>
      <c r="C452" s="1" t="s">
        <v>92</v>
      </c>
      <c r="D452" s="2">
        <v>0.90535636372116202</v>
      </c>
      <c r="E452" s="2">
        <v>9.8946921285339495E-2</v>
      </c>
    </row>
    <row r="453" spans="1:5" ht="13" x14ac:dyDescent="0.15">
      <c r="A453" s="1" t="s">
        <v>21</v>
      </c>
      <c r="B453" s="1" t="s">
        <v>85</v>
      </c>
      <c r="C453" s="1" t="s">
        <v>86</v>
      </c>
      <c r="D453" s="2">
        <v>0.22113898134278301</v>
      </c>
      <c r="E453" s="2">
        <v>-1.8300879220544199</v>
      </c>
    </row>
    <row r="454" spans="1:5" ht="13" x14ac:dyDescent="0.15">
      <c r="A454" s="1" t="s">
        <v>21</v>
      </c>
      <c r="B454" s="1" t="s">
        <v>87</v>
      </c>
      <c r="C454" s="1" t="s">
        <v>86</v>
      </c>
      <c r="D454" s="2">
        <v>3.29246624440138E-4</v>
      </c>
      <c r="E454" s="2">
        <v>-0.54982079598991496</v>
      </c>
    </row>
    <row r="455" spans="1:5" ht="13" x14ac:dyDescent="0.15">
      <c r="A455" s="1" t="s">
        <v>21</v>
      </c>
      <c r="B455" s="1" t="s">
        <v>88</v>
      </c>
      <c r="C455" s="1" t="s">
        <v>86</v>
      </c>
      <c r="D455" s="2">
        <v>6.3612339832397704E-4</v>
      </c>
      <c r="E455" s="2">
        <v>-3.3867651232722702</v>
      </c>
    </row>
    <row r="456" spans="1:5" ht="13" x14ac:dyDescent="0.15">
      <c r="A456" s="1" t="s">
        <v>21</v>
      </c>
      <c r="B456" s="1" t="s">
        <v>89</v>
      </c>
      <c r="C456" s="1" t="s">
        <v>86</v>
      </c>
      <c r="D456" s="2">
        <v>2.4036515930430199E-4</v>
      </c>
      <c r="E456" s="2">
        <v>-1.5842491900660001</v>
      </c>
    </row>
    <row r="457" spans="1:5" ht="13" x14ac:dyDescent="0.15">
      <c r="A457" s="1" t="s">
        <v>21</v>
      </c>
      <c r="B457" s="1" t="s">
        <v>90</v>
      </c>
      <c r="C457" s="1" t="s">
        <v>86</v>
      </c>
      <c r="D457" s="2">
        <v>3.9651888717294201E-3</v>
      </c>
      <c r="E457" s="2">
        <v>-0.62600463290061203</v>
      </c>
    </row>
    <row r="458" spans="1:5" ht="13" x14ac:dyDescent="0.15">
      <c r="A458" s="1" t="s">
        <v>21</v>
      </c>
      <c r="B458" s="1" t="s">
        <v>91</v>
      </c>
      <c r="C458" s="1" t="s">
        <v>92</v>
      </c>
      <c r="D458" s="2">
        <v>0.22113898134278301</v>
      </c>
      <c r="E458" s="2">
        <v>-1.8300879220544199</v>
      </c>
    </row>
    <row r="459" spans="1:5" ht="13" x14ac:dyDescent="0.15">
      <c r="A459" s="1" t="s">
        <v>21</v>
      </c>
      <c r="B459" s="1" t="s">
        <v>93</v>
      </c>
      <c r="C459" s="1" t="s">
        <v>92</v>
      </c>
      <c r="D459" s="2">
        <v>1.2324875206266E-2</v>
      </c>
      <c r="E459" s="2">
        <v>-1.2447169747095499</v>
      </c>
    </row>
    <row r="460" spans="1:5" ht="13" x14ac:dyDescent="0.15">
      <c r="A460" s="1" t="s">
        <v>21</v>
      </c>
      <c r="B460" s="1" t="s">
        <v>94</v>
      </c>
      <c r="C460" s="1" t="s">
        <v>92</v>
      </c>
      <c r="D460" s="2">
        <v>4.6588508981970603E-2</v>
      </c>
      <c r="E460" s="2">
        <v>-0.36542951500785897</v>
      </c>
    </row>
    <row r="461" spans="1:5" ht="13" x14ac:dyDescent="0.15">
      <c r="A461" s="1" t="s">
        <v>21</v>
      </c>
      <c r="B461" s="1" t="s">
        <v>95</v>
      </c>
      <c r="C461" s="1" t="s">
        <v>92</v>
      </c>
      <c r="D461" s="2">
        <v>0.365662360802325</v>
      </c>
      <c r="E461" s="2">
        <v>3.02683527556399</v>
      </c>
    </row>
    <row r="462" spans="1:5" ht="13" x14ac:dyDescent="0.15">
      <c r="A462" s="1" t="s">
        <v>21</v>
      </c>
      <c r="B462" s="1" t="s">
        <v>96</v>
      </c>
      <c r="C462" s="1" t="s">
        <v>92</v>
      </c>
      <c r="D462" s="2">
        <v>4.0359490914401101E-4</v>
      </c>
      <c r="E462" s="2">
        <v>-0.57432006328546203</v>
      </c>
    </row>
    <row r="463" spans="1:5" ht="13" x14ac:dyDescent="0.15">
      <c r="A463" s="1" t="s">
        <v>21</v>
      </c>
      <c r="B463" s="1" t="s">
        <v>97</v>
      </c>
      <c r="C463" s="1" t="s">
        <v>92</v>
      </c>
      <c r="D463" s="2">
        <v>9.4545870147648807E-3</v>
      </c>
      <c r="E463" s="2">
        <v>-2.2695715825609701</v>
      </c>
    </row>
    <row r="464" spans="1:5" ht="13" x14ac:dyDescent="0.15">
      <c r="A464" s="1" t="s">
        <v>21</v>
      </c>
      <c r="B464" s="1" t="s">
        <v>98</v>
      </c>
      <c r="C464" s="1" t="s">
        <v>92</v>
      </c>
      <c r="D464" s="2">
        <v>0.89214704032161696</v>
      </c>
      <c r="E464" s="2">
        <v>-2.50555024839981</v>
      </c>
    </row>
    <row r="465" spans="1:5" ht="13" x14ac:dyDescent="0.15">
      <c r="A465" s="1" t="s">
        <v>21</v>
      </c>
      <c r="B465" s="1" t="s">
        <v>99</v>
      </c>
      <c r="C465" s="1" t="s">
        <v>92</v>
      </c>
      <c r="D465" s="2">
        <v>5.9380721624941797E-2</v>
      </c>
      <c r="E465" s="2">
        <v>-0.72121180007988805</v>
      </c>
    </row>
    <row r="466" spans="1:5" ht="13" x14ac:dyDescent="0.15">
      <c r="A466" s="1" t="s">
        <v>21</v>
      </c>
      <c r="B466" s="1" t="s">
        <v>100</v>
      </c>
      <c r="C466" s="1" t="s">
        <v>92</v>
      </c>
      <c r="D466" s="2">
        <v>6.3360450592791394E-5</v>
      </c>
      <c r="E466" s="2">
        <v>-5.1480571630868903</v>
      </c>
    </row>
    <row r="467" spans="1:5" ht="13" x14ac:dyDescent="0.15">
      <c r="A467" s="1" t="s">
        <v>21</v>
      </c>
      <c r="B467" s="1" t="s">
        <v>101</v>
      </c>
      <c r="C467" s="1" t="s">
        <v>92</v>
      </c>
      <c r="D467" s="2">
        <v>0.41726668275452899</v>
      </c>
      <c r="E467" s="2">
        <v>-3.0551098876712901</v>
      </c>
    </row>
    <row r="468" spans="1:5" ht="13" x14ac:dyDescent="0.15">
      <c r="A468" s="1" t="s">
        <v>21</v>
      </c>
      <c r="B468" s="1" t="s">
        <v>102</v>
      </c>
      <c r="C468" s="1" t="s">
        <v>92</v>
      </c>
      <c r="D468" s="2">
        <v>3.9479246400754002E-2</v>
      </c>
      <c r="E468" s="2">
        <v>-2.2630137307153801</v>
      </c>
    </row>
    <row r="469" spans="1:5" ht="13" x14ac:dyDescent="0.15">
      <c r="A469" s="1" t="s">
        <v>21</v>
      </c>
      <c r="B469" s="1" t="s">
        <v>103</v>
      </c>
      <c r="C469" s="1" t="s">
        <v>92</v>
      </c>
      <c r="D469" s="2">
        <v>0.25313946758379602</v>
      </c>
      <c r="E469" s="2">
        <v>-0.69171149560648104</v>
      </c>
    </row>
    <row r="470" spans="1:5" ht="13" x14ac:dyDescent="0.15">
      <c r="A470" s="1" t="s">
        <v>21</v>
      </c>
      <c r="B470" s="1" t="s">
        <v>104</v>
      </c>
      <c r="C470" s="1" t="s">
        <v>92</v>
      </c>
      <c r="D470" s="2">
        <v>2.23456329057482E-4</v>
      </c>
      <c r="E470" s="2">
        <v>-1.5526703884034201</v>
      </c>
    </row>
    <row r="471" spans="1:5" ht="13" x14ac:dyDescent="0.15">
      <c r="A471" s="1" t="s">
        <v>21</v>
      </c>
      <c r="B471" s="1" t="s">
        <v>105</v>
      </c>
      <c r="C471" s="1" t="s">
        <v>92</v>
      </c>
      <c r="D471" s="2">
        <v>0.88867319413843604</v>
      </c>
      <c r="E471" s="2">
        <v>3.2710317294495699</v>
      </c>
    </row>
    <row r="472" spans="1:5" ht="13" x14ac:dyDescent="0.15">
      <c r="A472" s="1" t="s">
        <v>21</v>
      </c>
      <c r="B472" s="1" t="s">
        <v>106</v>
      </c>
      <c r="C472" s="1" t="s">
        <v>92</v>
      </c>
      <c r="D472" s="2">
        <v>5.1700174199751198E-5</v>
      </c>
      <c r="E472" s="2">
        <v>-2.3637571941431799</v>
      </c>
    </row>
    <row r="473" spans="1:5" ht="13" x14ac:dyDescent="0.15">
      <c r="A473" s="1" t="s">
        <v>21</v>
      </c>
      <c r="B473" s="1" t="s">
        <v>107</v>
      </c>
      <c r="C473" s="1" t="s">
        <v>92</v>
      </c>
      <c r="D473" s="2">
        <v>4.3815457807770401E-2</v>
      </c>
      <c r="E473" s="2">
        <v>-6.6666841706256301</v>
      </c>
    </row>
    <row r="474" spans="1:5" ht="13" x14ac:dyDescent="0.15">
      <c r="A474" s="1" t="s">
        <v>21</v>
      </c>
      <c r="B474" s="1" t="s">
        <v>108</v>
      </c>
      <c r="C474" s="1" t="s">
        <v>92</v>
      </c>
      <c r="D474" s="2">
        <v>0.16610865602498501</v>
      </c>
      <c r="E474" s="2">
        <v>-0.30900460543582098</v>
      </c>
    </row>
    <row r="475" spans="1:5" ht="13" x14ac:dyDescent="0.15">
      <c r="A475" s="1" t="s">
        <v>21</v>
      </c>
      <c r="B475" s="1" t="s">
        <v>109</v>
      </c>
      <c r="C475" s="1" t="s">
        <v>92</v>
      </c>
      <c r="D475" s="2">
        <v>0.24971494964433999</v>
      </c>
      <c r="E475" s="2">
        <v>-1.8803611773646201</v>
      </c>
    </row>
    <row r="476" spans="1:5" ht="13" x14ac:dyDescent="0.15">
      <c r="A476" s="1" t="s">
        <v>21</v>
      </c>
      <c r="B476" s="1" t="s">
        <v>110</v>
      </c>
      <c r="C476" s="1" t="s">
        <v>92</v>
      </c>
      <c r="D476" s="2">
        <v>0.12833637689257399</v>
      </c>
      <c r="E476" s="2">
        <v>1.3252934145127899</v>
      </c>
    </row>
    <row r="477" spans="1:5" ht="13" x14ac:dyDescent="0.15">
      <c r="A477" s="1" t="s">
        <v>21</v>
      </c>
      <c r="B477" s="1" t="s">
        <v>111</v>
      </c>
      <c r="C477" s="1" t="s">
        <v>92</v>
      </c>
      <c r="D477" s="2">
        <v>0.44852911608979001</v>
      </c>
      <c r="E477" s="2">
        <v>-9.2899130478969805E-2</v>
      </c>
    </row>
    <row r="478" spans="1:5" ht="13" x14ac:dyDescent="0.15">
      <c r="A478" s="1" t="s">
        <v>21</v>
      </c>
      <c r="B478" s="1" t="s">
        <v>112</v>
      </c>
      <c r="C478" s="1" t="s">
        <v>92</v>
      </c>
      <c r="D478" s="2">
        <v>2.0731864871799201E-2</v>
      </c>
      <c r="E478" s="2">
        <v>0.196856569238788</v>
      </c>
    </row>
    <row r="479" spans="1:5" ht="13" x14ac:dyDescent="0.15">
      <c r="A479" s="1" t="s">
        <v>21</v>
      </c>
      <c r="B479" s="1" t="s">
        <v>113</v>
      </c>
      <c r="C479" s="1" t="s">
        <v>92</v>
      </c>
      <c r="D479" s="2">
        <v>0.115612422096769</v>
      </c>
      <c r="E479" s="2">
        <v>-1.52545895045365E-2</v>
      </c>
    </row>
    <row r="480" spans="1:5" ht="13" x14ac:dyDescent="0.15">
      <c r="A480" s="1" t="s">
        <v>21</v>
      </c>
      <c r="B480" s="1" t="s">
        <v>114</v>
      </c>
      <c r="C480" s="1" t="s">
        <v>92</v>
      </c>
      <c r="D480" s="2">
        <v>3.8488015915316498E-3</v>
      </c>
      <c r="E480" s="2">
        <v>-0.254167885309389</v>
      </c>
    </row>
    <row r="481" spans="1:5" ht="13" x14ac:dyDescent="0.15">
      <c r="A481" s="1" t="s">
        <v>21</v>
      </c>
      <c r="B481" s="1" t="s">
        <v>115</v>
      </c>
      <c r="C481" s="1" t="s">
        <v>92</v>
      </c>
      <c r="D481" s="2">
        <v>0.86123390691699597</v>
      </c>
      <c r="E481" s="2">
        <v>0.59585889640729195</v>
      </c>
    </row>
    <row r="482" spans="1:5" ht="13" x14ac:dyDescent="0.15">
      <c r="A482" s="1" t="s">
        <v>21</v>
      </c>
      <c r="B482" s="1" t="s">
        <v>116</v>
      </c>
      <c r="C482" s="1" t="s">
        <v>92</v>
      </c>
      <c r="D482" s="2">
        <v>1.0650744188302401E-3</v>
      </c>
      <c r="E482" s="2">
        <v>-1.29671262815573</v>
      </c>
    </row>
    <row r="483" spans="1:5" ht="13" x14ac:dyDescent="0.15">
      <c r="A483" s="1" t="s">
        <v>21</v>
      </c>
      <c r="B483" s="1" t="s">
        <v>117</v>
      </c>
      <c r="C483" s="1" t="s">
        <v>92</v>
      </c>
      <c r="D483" s="2">
        <v>0.213019420416455</v>
      </c>
      <c r="E483" s="2">
        <v>-0.18123390885358301</v>
      </c>
    </row>
    <row r="484" spans="1:5" ht="13" x14ac:dyDescent="0.15">
      <c r="A484" s="1" t="s">
        <v>21</v>
      </c>
      <c r="B484" s="1" t="s">
        <v>118</v>
      </c>
      <c r="C484" s="1" t="s">
        <v>92</v>
      </c>
      <c r="D484" s="2">
        <v>2.78068831133981E-4</v>
      </c>
      <c r="E484" s="2">
        <v>-0.37722903885950698</v>
      </c>
    </row>
    <row r="485" spans="1:5" ht="13" x14ac:dyDescent="0.15">
      <c r="A485" s="1" t="s">
        <v>21</v>
      </c>
      <c r="B485" s="1" t="s">
        <v>119</v>
      </c>
      <c r="C485" s="1" t="s">
        <v>92</v>
      </c>
      <c r="D485" s="2">
        <v>4.9965982747015997E-3</v>
      </c>
      <c r="E485" s="2">
        <v>0.18928996203957499</v>
      </c>
    </row>
    <row r="486" spans="1:5" ht="13" x14ac:dyDescent="0.15">
      <c r="A486" s="1" t="s">
        <v>21</v>
      </c>
      <c r="B486" s="1" t="s">
        <v>120</v>
      </c>
      <c r="C486" s="1" t="s">
        <v>92</v>
      </c>
      <c r="D486" s="2">
        <v>5.7201594498828799E-3</v>
      </c>
      <c r="E486" s="2">
        <v>-0.97082252867226404</v>
      </c>
    </row>
    <row r="487" spans="1:5" ht="13" x14ac:dyDescent="0.15">
      <c r="A487" s="1" t="s">
        <v>21</v>
      </c>
      <c r="B487" s="1" t="s">
        <v>121</v>
      </c>
      <c r="C487" s="1" t="s">
        <v>92</v>
      </c>
      <c r="D487" s="2">
        <v>2.2014531124070402E-3</v>
      </c>
      <c r="E487" s="2">
        <v>-0.74707838498699897</v>
      </c>
    </row>
    <row r="488" spans="1:5" ht="13" x14ac:dyDescent="0.15">
      <c r="A488" s="1" t="s">
        <v>21</v>
      </c>
      <c r="B488" s="1" t="s">
        <v>122</v>
      </c>
      <c r="C488" s="1" t="s">
        <v>92</v>
      </c>
      <c r="D488" s="2">
        <v>1.10429732482607E-2</v>
      </c>
      <c r="E488" s="2">
        <v>-0.45673132835469099</v>
      </c>
    </row>
    <row r="489" spans="1:5" ht="13" x14ac:dyDescent="0.15">
      <c r="A489" s="1" t="s">
        <v>21</v>
      </c>
      <c r="B489" s="1" t="s">
        <v>123</v>
      </c>
      <c r="C489" s="1" t="s">
        <v>92</v>
      </c>
      <c r="D489" s="2">
        <v>9.3118059390451396E-2</v>
      </c>
      <c r="E489" s="2">
        <v>0.38067759770023302</v>
      </c>
    </row>
    <row r="490" spans="1:5" ht="13" x14ac:dyDescent="0.15">
      <c r="A490" s="1" t="s">
        <v>21</v>
      </c>
      <c r="B490" s="1" t="s">
        <v>124</v>
      </c>
      <c r="C490" s="1" t="s">
        <v>92</v>
      </c>
      <c r="D490" s="2">
        <v>1.6133936383571999E-2</v>
      </c>
      <c r="E490" s="2">
        <v>-0.93540158139600604</v>
      </c>
    </row>
    <row r="491" spans="1:5" ht="13" x14ac:dyDescent="0.15">
      <c r="A491" s="1" t="s">
        <v>21</v>
      </c>
      <c r="B491" s="1" t="s">
        <v>125</v>
      </c>
      <c r="C491" s="1" t="s">
        <v>92</v>
      </c>
      <c r="D491" s="2">
        <v>5.0206337989976198E-3</v>
      </c>
      <c r="E491" s="2">
        <v>-1.18961017351468</v>
      </c>
    </row>
    <row r="492" spans="1:5" ht="13" x14ac:dyDescent="0.15">
      <c r="A492" s="1" t="s">
        <v>21</v>
      </c>
      <c r="B492" s="1" t="s">
        <v>126</v>
      </c>
      <c r="C492" s="1" t="s">
        <v>92</v>
      </c>
      <c r="D492" s="2">
        <v>1.2326161531755E-2</v>
      </c>
      <c r="E492" s="2">
        <v>-1.1828390633916801</v>
      </c>
    </row>
    <row r="493" spans="1:5" ht="13" x14ac:dyDescent="0.15">
      <c r="A493" s="1" t="s">
        <v>21</v>
      </c>
      <c r="B493" s="1" t="s">
        <v>127</v>
      </c>
      <c r="C493" s="1" t="s">
        <v>92</v>
      </c>
      <c r="D493" s="2">
        <v>8.8852538650150206E-2</v>
      </c>
      <c r="E493" s="2">
        <v>-1.8251198175527099</v>
      </c>
    </row>
    <row r="494" spans="1:5" ht="13" x14ac:dyDescent="0.15">
      <c r="A494" s="1" t="s">
        <v>21</v>
      </c>
      <c r="B494" s="1" t="s">
        <v>118</v>
      </c>
      <c r="C494" s="1" t="s">
        <v>92</v>
      </c>
      <c r="D494" s="2">
        <v>2.78068831133981E-4</v>
      </c>
      <c r="E494" s="2">
        <v>-0.37722903885950698</v>
      </c>
    </row>
    <row r="495" spans="1:5" ht="13" x14ac:dyDescent="0.15">
      <c r="A495" s="1" t="s">
        <v>21</v>
      </c>
      <c r="B495" s="1" t="s">
        <v>119</v>
      </c>
      <c r="C495" s="1" t="s">
        <v>92</v>
      </c>
      <c r="D495" s="2">
        <v>4.9965982747015997E-3</v>
      </c>
      <c r="E495" s="2">
        <v>0.18928996203957499</v>
      </c>
    </row>
    <row r="496" spans="1:5" ht="13" x14ac:dyDescent="0.15">
      <c r="A496" s="1" t="s">
        <v>21</v>
      </c>
      <c r="B496" s="1" t="s">
        <v>120</v>
      </c>
      <c r="C496" s="1" t="s">
        <v>92</v>
      </c>
      <c r="D496" s="2">
        <v>5.7201594498828799E-3</v>
      </c>
      <c r="E496" s="2">
        <v>-0.97082252867226404</v>
      </c>
    </row>
    <row r="497" spans="1:5" ht="13" x14ac:dyDescent="0.15">
      <c r="A497" s="1" t="s">
        <v>21</v>
      </c>
      <c r="B497" s="1" t="s">
        <v>121</v>
      </c>
      <c r="C497" s="1" t="s">
        <v>92</v>
      </c>
      <c r="D497" s="2">
        <v>2.2014531124070402E-3</v>
      </c>
      <c r="E497" s="2">
        <v>-0.74707838498699897</v>
      </c>
    </row>
    <row r="498" spans="1:5" ht="13" x14ac:dyDescent="0.15">
      <c r="A498" s="1" t="s">
        <v>21</v>
      </c>
      <c r="B498" s="1" t="s">
        <v>122</v>
      </c>
      <c r="C498" s="1" t="s">
        <v>92</v>
      </c>
      <c r="D498" s="2">
        <v>1.10429732482607E-2</v>
      </c>
      <c r="E498" s="2">
        <v>-0.45673132835469099</v>
      </c>
    </row>
    <row r="499" spans="1:5" ht="13" x14ac:dyDescent="0.15">
      <c r="A499" s="1" t="s">
        <v>21</v>
      </c>
      <c r="B499" s="1" t="s">
        <v>123</v>
      </c>
      <c r="C499" s="1" t="s">
        <v>92</v>
      </c>
      <c r="D499" s="2">
        <v>9.3118059390451396E-2</v>
      </c>
      <c r="E499" s="2">
        <v>0.38067759770023302</v>
      </c>
    </row>
    <row r="500" spans="1:5" ht="13" x14ac:dyDescent="0.15">
      <c r="A500" s="1" t="s">
        <v>21</v>
      </c>
      <c r="B500" s="1" t="s">
        <v>124</v>
      </c>
      <c r="C500" s="1" t="s">
        <v>92</v>
      </c>
      <c r="D500" s="2">
        <v>1.6133936383571999E-2</v>
      </c>
      <c r="E500" s="2">
        <v>-0.93540158139600604</v>
      </c>
    </row>
    <row r="501" spans="1:5" ht="13" x14ac:dyDescent="0.15">
      <c r="A501" s="1" t="s">
        <v>21</v>
      </c>
      <c r="B501" s="1" t="s">
        <v>125</v>
      </c>
      <c r="C501" s="1" t="s">
        <v>92</v>
      </c>
      <c r="D501" s="2">
        <v>5.0206337989976198E-3</v>
      </c>
      <c r="E501" s="2">
        <v>-1.18961017351468</v>
      </c>
    </row>
    <row r="502" spans="1:5" ht="13" x14ac:dyDescent="0.15">
      <c r="A502" s="1" t="s">
        <v>21</v>
      </c>
      <c r="B502" s="1" t="s">
        <v>126</v>
      </c>
      <c r="C502" s="1" t="s">
        <v>92</v>
      </c>
      <c r="D502" s="2">
        <v>1.2326161531755E-2</v>
      </c>
      <c r="E502" s="2">
        <v>-1.1828390633916801</v>
      </c>
    </row>
    <row r="503" spans="1:5" ht="13" x14ac:dyDescent="0.15">
      <c r="A503" s="1" t="s">
        <v>21</v>
      </c>
      <c r="B503" s="1" t="s">
        <v>127</v>
      </c>
      <c r="C503" s="1" t="s">
        <v>92</v>
      </c>
      <c r="D503" s="2">
        <v>8.8852538650150206E-2</v>
      </c>
      <c r="E503" s="2">
        <v>-1.8251198175527099</v>
      </c>
    </row>
    <row r="504" spans="1:5" ht="13" x14ac:dyDescent="0.15">
      <c r="A504" s="1" t="s">
        <v>22</v>
      </c>
      <c r="B504" s="1" t="s">
        <v>85</v>
      </c>
      <c r="C504" s="1" t="s">
        <v>86</v>
      </c>
      <c r="D504" s="2">
        <v>0.87495310883792698</v>
      </c>
      <c r="E504" s="2">
        <v>0.232931550574041</v>
      </c>
    </row>
    <row r="505" spans="1:5" ht="13" x14ac:dyDescent="0.15">
      <c r="A505" s="1" t="s">
        <v>22</v>
      </c>
      <c r="B505" s="1" t="s">
        <v>87</v>
      </c>
      <c r="C505" s="1" t="s">
        <v>86</v>
      </c>
      <c r="D505" s="2">
        <v>0.98135394357557004</v>
      </c>
      <c r="E505" s="2">
        <v>-0.46760965208807198</v>
      </c>
    </row>
    <row r="506" spans="1:5" ht="13" x14ac:dyDescent="0.15">
      <c r="A506" s="1" t="s">
        <v>22</v>
      </c>
      <c r="B506" s="1" t="s">
        <v>88</v>
      </c>
      <c r="C506" s="1" t="s">
        <v>86</v>
      </c>
      <c r="D506" s="2">
        <v>0.10775090433042001</v>
      </c>
      <c r="E506" s="2">
        <v>2.4233260990336598</v>
      </c>
    </row>
    <row r="507" spans="1:5" ht="13" x14ac:dyDescent="0.15">
      <c r="A507" s="1" t="s">
        <v>22</v>
      </c>
      <c r="B507" s="1" t="s">
        <v>89</v>
      </c>
      <c r="C507" s="1" t="s">
        <v>86</v>
      </c>
      <c r="D507" s="2">
        <v>0.22063571963520501</v>
      </c>
      <c r="E507" s="2">
        <v>-0.12275592326462501</v>
      </c>
    </row>
    <row r="508" spans="1:5" ht="13" x14ac:dyDescent="0.15">
      <c r="A508" s="1" t="s">
        <v>22</v>
      </c>
      <c r="B508" s="1" t="s">
        <v>90</v>
      </c>
      <c r="C508" s="1" t="s">
        <v>86</v>
      </c>
      <c r="D508" s="2">
        <v>0.94134703301182199</v>
      </c>
      <c r="E508" s="2">
        <v>0.31416657143901999</v>
      </c>
    </row>
    <row r="509" spans="1:5" ht="13" x14ac:dyDescent="0.15">
      <c r="A509" s="1" t="s">
        <v>22</v>
      </c>
      <c r="B509" s="1" t="s">
        <v>91</v>
      </c>
      <c r="C509" s="1" t="s">
        <v>92</v>
      </c>
      <c r="D509" s="2">
        <v>0.87495310883792698</v>
      </c>
      <c r="E509" s="2">
        <v>0.232931550574041</v>
      </c>
    </row>
    <row r="510" spans="1:5" ht="13" x14ac:dyDescent="0.15">
      <c r="A510" s="1" t="s">
        <v>22</v>
      </c>
      <c r="B510" s="1" t="s">
        <v>93</v>
      </c>
      <c r="C510" s="1" t="s">
        <v>92</v>
      </c>
      <c r="D510" s="2">
        <v>0.93670719455314</v>
      </c>
      <c r="E510" s="2">
        <v>0.82692547845891096</v>
      </c>
    </row>
    <row r="511" spans="1:5" ht="13" x14ac:dyDescent="0.15">
      <c r="A511" s="1" t="s">
        <v>22</v>
      </c>
      <c r="B511" s="1" t="s">
        <v>94</v>
      </c>
      <c r="C511" s="1" t="s">
        <v>92</v>
      </c>
      <c r="D511" s="2">
        <v>0.42330809910761302</v>
      </c>
      <c r="E511" s="2">
        <v>-0.74351139255770304</v>
      </c>
    </row>
    <row r="512" spans="1:5" ht="13" x14ac:dyDescent="0.15">
      <c r="A512" s="1" t="s">
        <v>22</v>
      </c>
      <c r="B512" s="1" t="s">
        <v>95</v>
      </c>
      <c r="C512" s="1" t="s">
        <v>92</v>
      </c>
      <c r="D512" s="2">
        <v>0.42401429815279701</v>
      </c>
      <c r="E512" s="2">
        <v>3.9864370376998202</v>
      </c>
    </row>
    <row r="513" spans="1:5" ht="13" x14ac:dyDescent="0.15">
      <c r="A513" s="1" t="s">
        <v>22</v>
      </c>
      <c r="B513" s="1" t="s">
        <v>96</v>
      </c>
      <c r="C513" s="1" t="s">
        <v>92</v>
      </c>
      <c r="D513" s="2">
        <v>0.32700508799091499</v>
      </c>
      <c r="E513" s="2">
        <v>-0.41433198899045598</v>
      </c>
    </row>
    <row r="514" spans="1:5" ht="13" x14ac:dyDescent="0.15">
      <c r="A514" s="1" t="s">
        <v>22</v>
      </c>
      <c r="B514" s="1" t="s">
        <v>97</v>
      </c>
      <c r="C514" s="1" t="s">
        <v>92</v>
      </c>
      <c r="D514" s="2">
        <v>0.28682319023868702</v>
      </c>
      <c r="E514" s="2">
        <v>2.7480310127444899E-2</v>
      </c>
    </row>
    <row r="515" spans="1:5" ht="13" x14ac:dyDescent="0.15">
      <c r="A515" s="1" t="s">
        <v>22</v>
      </c>
      <c r="B515" s="1" t="s">
        <v>98</v>
      </c>
      <c r="C515" s="1" t="s">
        <v>92</v>
      </c>
      <c r="D515" s="2">
        <v>0.55983512910969702</v>
      </c>
      <c r="E515" s="2">
        <v>1.6934556404642001</v>
      </c>
    </row>
    <row r="516" spans="1:5" ht="13" x14ac:dyDescent="0.15">
      <c r="A516" s="1" t="s">
        <v>22</v>
      </c>
      <c r="B516" s="1" t="s">
        <v>99</v>
      </c>
      <c r="C516" s="1" t="s">
        <v>92</v>
      </c>
      <c r="D516" s="2">
        <v>0.35581096790526501</v>
      </c>
      <c r="E516" s="2">
        <v>5.52516979621661</v>
      </c>
    </row>
    <row r="517" spans="1:5" ht="13" x14ac:dyDescent="0.15">
      <c r="A517" s="1" t="s">
        <v>22</v>
      </c>
      <c r="B517" s="1" t="s">
        <v>100</v>
      </c>
      <c r="C517" s="1" t="s">
        <v>92</v>
      </c>
      <c r="D517" s="2">
        <v>9.8851519018197498E-2</v>
      </c>
      <c r="E517" s="2">
        <v>3.3870324110925099</v>
      </c>
    </row>
    <row r="518" spans="1:5" ht="13" x14ac:dyDescent="0.15">
      <c r="A518" s="1" t="s">
        <v>22</v>
      </c>
      <c r="B518" s="1" t="s">
        <v>101</v>
      </c>
      <c r="C518" s="1" t="s">
        <v>92</v>
      </c>
      <c r="D518" s="2">
        <v>0.835466881426291</v>
      </c>
      <c r="E518" s="2">
        <v>1.04386793855083</v>
      </c>
    </row>
    <row r="519" spans="1:5" ht="13" x14ac:dyDescent="0.15">
      <c r="A519" s="1" t="s">
        <v>22</v>
      </c>
      <c r="B519" s="1" t="s">
        <v>102</v>
      </c>
      <c r="C519" s="1" t="s">
        <v>92</v>
      </c>
      <c r="D519" s="2">
        <v>0.366574379987195</v>
      </c>
      <c r="E519" s="2">
        <v>-0.57352564085940005</v>
      </c>
    </row>
    <row r="520" spans="1:5" ht="13" x14ac:dyDescent="0.15">
      <c r="A520" s="1" t="s">
        <v>22</v>
      </c>
      <c r="B520" s="1" t="s">
        <v>103</v>
      </c>
      <c r="C520" s="1" t="s">
        <v>92</v>
      </c>
      <c r="D520" s="2">
        <v>0.21532980482787301</v>
      </c>
      <c r="E520" s="2">
        <v>2.2731240318889898</v>
      </c>
    </row>
    <row r="521" spans="1:5" ht="13" x14ac:dyDescent="0.15">
      <c r="A521" s="1" t="s">
        <v>22</v>
      </c>
      <c r="B521" s="1" t="s">
        <v>104</v>
      </c>
      <c r="C521" s="1" t="s">
        <v>92</v>
      </c>
      <c r="D521" s="2">
        <v>0.17286714730677599</v>
      </c>
      <c r="E521" s="2">
        <v>-8.2415479433442504E-2</v>
      </c>
    </row>
    <row r="522" spans="1:5" ht="13" x14ac:dyDescent="0.15">
      <c r="A522" s="1" t="s">
        <v>22</v>
      </c>
      <c r="B522" s="1" t="s">
        <v>105</v>
      </c>
      <c r="C522" s="1" t="s">
        <v>92</v>
      </c>
      <c r="D522" s="2">
        <v>0.43447734684347</v>
      </c>
      <c r="E522" s="2">
        <v>2.2503763811275901</v>
      </c>
    </row>
    <row r="523" spans="1:5" ht="13" x14ac:dyDescent="0.15">
      <c r="A523" s="1" t="s">
        <v>22</v>
      </c>
      <c r="B523" s="1" t="s">
        <v>106</v>
      </c>
      <c r="C523" s="1" t="s">
        <v>92</v>
      </c>
      <c r="D523" s="2">
        <v>0.32914915716911702</v>
      </c>
      <c r="E523" s="2">
        <v>1.1556455117592599</v>
      </c>
    </row>
    <row r="524" spans="1:5" ht="13" x14ac:dyDescent="0.15">
      <c r="A524" s="1" t="s">
        <v>22</v>
      </c>
      <c r="B524" s="1" t="s">
        <v>107</v>
      </c>
      <c r="C524" s="1" t="s">
        <v>92</v>
      </c>
      <c r="D524" s="2">
        <v>0.121954163423988</v>
      </c>
      <c r="E524" s="2">
        <v>1.1870206548925799</v>
      </c>
    </row>
    <row r="525" spans="1:5" ht="13" x14ac:dyDescent="0.15">
      <c r="A525" s="1" t="s">
        <v>22</v>
      </c>
      <c r="B525" s="1" t="s">
        <v>108</v>
      </c>
      <c r="C525" s="1" t="s">
        <v>92</v>
      </c>
      <c r="D525" s="2">
        <v>0.77752662542789996</v>
      </c>
      <c r="E525" s="2">
        <v>0.45000105334974999</v>
      </c>
    </row>
    <row r="526" spans="1:5" ht="13" x14ac:dyDescent="0.15">
      <c r="A526" s="1" t="s">
        <v>22</v>
      </c>
      <c r="B526" s="1" t="s">
        <v>109</v>
      </c>
      <c r="C526" s="1" t="s">
        <v>92</v>
      </c>
      <c r="D526" s="2">
        <v>0.427231103232242</v>
      </c>
      <c r="E526" s="2">
        <v>0.91373983704226003</v>
      </c>
    </row>
    <row r="527" spans="1:5" ht="13" x14ac:dyDescent="0.15">
      <c r="A527" s="1" t="s">
        <v>22</v>
      </c>
      <c r="B527" s="1" t="s">
        <v>110</v>
      </c>
      <c r="C527" s="1" t="s">
        <v>92</v>
      </c>
      <c r="D527" s="2">
        <v>0.98064038618032201</v>
      </c>
      <c r="E527" s="2">
        <v>-0.179723285986577</v>
      </c>
    </row>
    <row r="528" spans="1:5" ht="13" x14ac:dyDescent="0.15">
      <c r="A528" s="1" t="s">
        <v>22</v>
      </c>
      <c r="B528" s="1" t="s">
        <v>111</v>
      </c>
      <c r="C528" s="1" t="s">
        <v>92</v>
      </c>
      <c r="D528" s="2">
        <v>0.56027033914783897</v>
      </c>
      <c r="E528" s="2">
        <v>2.99388685748024</v>
      </c>
    </row>
    <row r="529" spans="1:5" ht="13" x14ac:dyDescent="0.15">
      <c r="A529" s="1" t="s">
        <v>22</v>
      </c>
      <c r="B529" s="1" t="s">
        <v>112</v>
      </c>
      <c r="C529" s="1" t="s">
        <v>92</v>
      </c>
      <c r="D529" s="2">
        <v>0.81465859063892998</v>
      </c>
      <c r="E529" s="2">
        <v>0.89020128276604304</v>
      </c>
    </row>
    <row r="530" spans="1:5" ht="13" x14ac:dyDescent="0.15">
      <c r="A530" s="1" t="s">
        <v>22</v>
      </c>
      <c r="B530" s="1" t="s">
        <v>113</v>
      </c>
      <c r="C530" s="1" t="s">
        <v>92</v>
      </c>
      <c r="D530" s="2">
        <v>0.61310791952064203</v>
      </c>
      <c r="E530" s="2">
        <v>-2.25802771107971</v>
      </c>
    </row>
    <row r="531" spans="1:5" ht="13" x14ac:dyDescent="0.15">
      <c r="A531" s="1" t="s">
        <v>22</v>
      </c>
      <c r="B531" s="1" t="s">
        <v>114</v>
      </c>
      <c r="C531" s="1" t="s">
        <v>92</v>
      </c>
      <c r="D531" s="2">
        <v>0.866370134561119</v>
      </c>
      <c r="E531" s="2">
        <v>-2.5284704913644599E-2</v>
      </c>
    </row>
    <row r="532" spans="1:5" ht="13" x14ac:dyDescent="0.15">
      <c r="A532" s="1" t="s">
        <v>22</v>
      </c>
      <c r="B532" s="1" t="s">
        <v>115</v>
      </c>
      <c r="C532" s="1" t="s">
        <v>92</v>
      </c>
      <c r="D532" s="2">
        <v>0.108220724956542</v>
      </c>
      <c r="E532" s="2">
        <v>1.8230405109038299</v>
      </c>
    </row>
    <row r="533" spans="1:5" ht="13" x14ac:dyDescent="0.15">
      <c r="A533" s="1" t="s">
        <v>22</v>
      </c>
      <c r="B533" s="1" t="s">
        <v>116</v>
      </c>
      <c r="C533" s="1" t="s">
        <v>92</v>
      </c>
      <c r="D533" s="2">
        <v>0.73880615979285702</v>
      </c>
      <c r="E533" s="2">
        <v>0.92108847384468395</v>
      </c>
    </row>
    <row r="534" spans="1:5" ht="13" x14ac:dyDescent="0.15">
      <c r="A534" s="1" t="s">
        <v>22</v>
      </c>
      <c r="B534" s="1" t="s">
        <v>117</v>
      </c>
      <c r="C534" s="1" t="s">
        <v>92</v>
      </c>
      <c r="D534" s="2">
        <v>0.92228840367103804</v>
      </c>
      <c r="E534" s="2">
        <v>-3.76090745243347E-2</v>
      </c>
    </row>
    <row r="535" spans="1:5" ht="13" x14ac:dyDescent="0.15">
      <c r="A535" s="1" t="s">
        <v>22</v>
      </c>
      <c r="B535" s="1" t="s">
        <v>118</v>
      </c>
      <c r="C535" s="1" t="s">
        <v>92</v>
      </c>
      <c r="D535" s="2">
        <v>0.30486651347661398</v>
      </c>
      <c r="E535" s="2">
        <v>1.17200490541911</v>
      </c>
    </row>
    <row r="536" spans="1:5" ht="13" x14ac:dyDescent="0.15">
      <c r="A536" s="1" t="s">
        <v>22</v>
      </c>
      <c r="B536" s="1" t="s">
        <v>119</v>
      </c>
      <c r="C536" s="1" t="s">
        <v>92</v>
      </c>
      <c r="D536" s="2">
        <v>0.20155890092972401</v>
      </c>
      <c r="E536" s="2">
        <v>1.2573961479520199</v>
      </c>
    </row>
    <row r="537" spans="1:5" ht="13" x14ac:dyDescent="0.15">
      <c r="A537" s="1" t="s">
        <v>22</v>
      </c>
      <c r="B537" s="1" t="s">
        <v>120</v>
      </c>
      <c r="C537" s="1" t="s">
        <v>92</v>
      </c>
      <c r="D537" s="2">
        <v>0.26339663529794199</v>
      </c>
      <c r="E537" s="2">
        <v>0.15695379581611299</v>
      </c>
    </row>
    <row r="538" spans="1:5" ht="13" x14ac:dyDescent="0.15">
      <c r="A538" s="1" t="s">
        <v>22</v>
      </c>
      <c r="B538" s="1" t="s">
        <v>121</v>
      </c>
      <c r="C538" s="1" t="s">
        <v>92</v>
      </c>
      <c r="D538" s="2">
        <v>0.73850212019172001</v>
      </c>
      <c r="E538" s="2">
        <v>0.284411572669035</v>
      </c>
    </row>
    <row r="539" spans="1:5" ht="13" x14ac:dyDescent="0.15">
      <c r="A539" s="1" t="s">
        <v>22</v>
      </c>
      <c r="B539" s="1" t="s">
        <v>122</v>
      </c>
      <c r="C539" s="1" t="s">
        <v>92</v>
      </c>
      <c r="D539" s="2">
        <v>7.8803162910781793E-2</v>
      </c>
      <c r="E539" s="2">
        <v>-0.42390613361374202</v>
      </c>
    </row>
    <row r="540" spans="1:5" ht="13" x14ac:dyDescent="0.15">
      <c r="A540" s="1" t="s">
        <v>22</v>
      </c>
      <c r="B540" s="1" t="s">
        <v>123</v>
      </c>
      <c r="C540" s="1" t="s">
        <v>92</v>
      </c>
      <c r="D540" s="2">
        <v>0.12380593614245899</v>
      </c>
      <c r="E540" s="2">
        <v>-0.40103213691432599</v>
      </c>
    </row>
    <row r="541" spans="1:5" ht="13" x14ac:dyDescent="0.15">
      <c r="A541" s="1" t="s">
        <v>22</v>
      </c>
      <c r="B541" s="1" t="s">
        <v>124</v>
      </c>
      <c r="C541" s="1" t="s">
        <v>92</v>
      </c>
      <c r="D541" s="2">
        <v>0.69539468965593898</v>
      </c>
      <c r="E541" s="2">
        <v>0.10567488672844599</v>
      </c>
    </row>
    <row r="542" spans="1:5" ht="13" x14ac:dyDescent="0.15">
      <c r="A542" s="1" t="s">
        <v>22</v>
      </c>
      <c r="B542" s="1" t="s">
        <v>125</v>
      </c>
      <c r="C542" s="1" t="s">
        <v>92</v>
      </c>
      <c r="D542" s="2">
        <v>0.27830099691918098</v>
      </c>
      <c r="E542" s="2">
        <v>1.1309772161305101</v>
      </c>
    </row>
    <row r="543" spans="1:5" ht="13" x14ac:dyDescent="0.15">
      <c r="A543" s="1" t="s">
        <v>22</v>
      </c>
      <c r="B543" s="1" t="s">
        <v>126</v>
      </c>
      <c r="C543" s="1" t="s">
        <v>92</v>
      </c>
      <c r="D543" s="2">
        <v>0.24280470482342001</v>
      </c>
      <c r="E543" s="2">
        <v>-3.5152313443674602E-2</v>
      </c>
    </row>
    <row r="544" spans="1:5" ht="13" x14ac:dyDescent="0.15">
      <c r="A544" s="1" t="s">
        <v>22</v>
      </c>
      <c r="B544" s="1" t="s">
        <v>127</v>
      </c>
      <c r="C544" s="1" t="s">
        <v>92</v>
      </c>
      <c r="D544" s="2">
        <v>0.20059473259914501</v>
      </c>
      <c r="E544" s="2">
        <v>-0.129592682561703</v>
      </c>
    </row>
    <row r="545" spans="1:5" ht="13" x14ac:dyDescent="0.15">
      <c r="A545" s="1" t="s">
        <v>22</v>
      </c>
      <c r="B545" s="1" t="s">
        <v>119</v>
      </c>
      <c r="C545" s="1" t="s">
        <v>92</v>
      </c>
      <c r="D545" s="2">
        <v>0.20155890092972401</v>
      </c>
      <c r="E545" s="2">
        <v>1.2573961479520199</v>
      </c>
    </row>
    <row r="546" spans="1:5" ht="13" x14ac:dyDescent="0.15">
      <c r="A546" s="1" t="s">
        <v>22</v>
      </c>
      <c r="B546" s="1" t="s">
        <v>120</v>
      </c>
      <c r="C546" s="1" t="s">
        <v>92</v>
      </c>
      <c r="D546" s="2">
        <v>0.26339663529794199</v>
      </c>
      <c r="E546" s="2">
        <v>0.15695379581611299</v>
      </c>
    </row>
    <row r="547" spans="1:5" ht="13" x14ac:dyDescent="0.15">
      <c r="A547" s="1" t="s">
        <v>22</v>
      </c>
      <c r="B547" s="1" t="s">
        <v>121</v>
      </c>
      <c r="C547" s="1" t="s">
        <v>92</v>
      </c>
      <c r="D547" s="2">
        <v>0.73850212019172001</v>
      </c>
      <c r="E547" s="2">
        <v>0.284411572669035</v>
      </c>
    </row>
    <row r="548" spans="1:5" ht="13" x14ac:dyDescent="0.15">
      <c r="A548" s="1" t="s">
        <v>22</v>
      </c>
      <c r="B548" s="1" t="s">
        <v>122</v>
      </c>
      <c r="C548" s="1" t="s">
        <v>92</v>
      </c>
      <c r="D548" s="2">
        <v>7.8803162910781793E-2</v>
      </c>
      <c r="E548" s="2">
        <v>-0.42390613361374202</v>
      </c>
    </row>
    <row r="549" spans="1:5" ht="13" x14ac:dyDescent="0.15">
      <c r="A549" s="1" t="s">
        <v>22</v>
      </c>
      <c r="B549" s="1" t="s">
        <v>123</v>
      </c>
      <c r="C549" s="1" t="s">
        <v>92</v>
      </c>
      <c r="D549" s="2">
        <v>0.12380593614245899</v>
      </c>
      <c r="E549" s="2">
        <v>-0.40103213691432599</v>
      </c>
    </row>
    <row r="550" spans="1:5" ht="13" x14ac:dyDescent="0.15">
      <c r="A550" s="1" t="s">
        <v>22</v>
      </c>
      <c r="B550" s="1" t="s">
        <v>124</v>
      </c>
      <c r="C550" s="1" t="s">
        <v>92</v>
      </c>
      <c r="D550" s="2">
        <v>0.69539468965593898</v>
      </c>
      <c r="E550" s="2">
        <v>0.10567488672844599</v>
      </c>
    </row>
    <row r="551" spans="1:5" ht="13" x14ac:dyDescent="0.15">
      <c r="A551" s="1" t="s">
        <v>22</v>
      </c>
      <c r="B551" s="1" t="s">
        <v>125</v>
      </c>
      <c r="C551" s="1" t="s">
        <v>92</v>
      </c>
      <c r="D551" s="2">
        <v>0.27830099691918098</v>
      </c>
      <c r="E551" s="2">
        <v>1.1309772161305101</v>
      </c>
    </row>
    <row r="552" spans="1:5" ht="13" x14ac:dyDescent="0.15">
      <c r="A552" s="1" t="s">
        <v>22</v>
      </c>
      <c r="B552" s="1" t="s">
        <v>126</v>
      </c>
      <c r="C552" s="1" t="s">
        <v>92</v>
      </c>
      <c r="D552" s="2">
        <v>0.24280470482342001</v>
      </c>
      <c r="E552" s="2">
        <v>-3.5152313443674602E-2</v>
      </c>
    </row>
    <row r="553" spans="1:5" ht="13" x14ac:dyDescent="0.15">
      <c r="A553" s="1" t="s">
        <v>22</v>
      </c>
      <c r="B553" s="1" t="s">
        <v>127</v>
      </c>
      <c r="C553" s="1" t="s">
        <v>92</v>
      </c>
      <c r="D553" s="2">
        <v>0.20059473259914501</v>
      </c>
      <c r="E553" s="2">
        <v>-0.129592682561703</v>
      </c>
    </row>
    <row r="554" spans="1:5" ht="13" x14ac:dyDescent="0.15">
      <c r="A554" s="1" t="s">
        <v>23</v>
      </c>
      <c r="B554" s="1" t="s">
        <v>85</v>
      </c>
      <c r="C554" s="1" t="s">
        <v>86</v>
      </c>
      <c r="D554" s="2">
        <v>0.33054798354662901</v>
      </c>
      <c r="E554" s="2">
        <v>-0.62455254595757603</v>
      </c>
    </row>
    <row r="555" spans="1:5" ht="13" x14ac:dyDescent="0.15">
      <c r="A555" s="1" t="s">
        <v>23</v>
      </c>
      <c r="B555" s="1" t="s">
        <v>87</v>
      </c>
      <c r="C555" s="1" t="s">
        <v>86</v>
      </c>
      <c r="D555" s="2">
        <v>0.13651902936007401</v>
      </c>
      <c r="E555" s="2">
        <v>-0.38023731105007702</v>
      </c>
    </row>
    <row r="556" spans="1:5" ht="13" x14ac:dyDescent="0.15">
      <c r="A556" s="1" t="s">
        <v>23</v>
      </c>
      <c r="B556" s="1" t="s">
        <v>88</v>
      </c>
      <c r="C556" s="1" t="s">
        <v>86</v>
      </c>
      <c r="D556" s="2">
        <v>0.23345312318639699</v>
      </c>
      <c r="E556" s="2">
        <v>-2.27946155100065</v>
      </c>
    </row>
    <row r="557" spans="1:5" ht="13" x14ac:dyDescent="0.15">
      <c r="A557" s="1" t="s">
        <v>23</v>
      </c>
      <c r="B557" s="1" t="s">
        <v>89</v>
      </c>
      <c r="C557" s="1" t="s">
        <v>86</v>
      </c>
      <c r="D557" s="2">
        <v>0.746361547617999</v>
      </c>
      <c r="E557" s="2">
        <v>-0.72343735449137103</v>
      </c>
    </row>
    <row r="558" spans="1:5" ht="13" x14ac:dyDescent="0.15">
      <c r="A558" s="1" t="s">
        <v>23</v>
      </c>
      <c r="B558" s="1" t="s">
        <v>90</v>
      </c>
      <c r="C558" s="1" t="s">
        <v>86</v>
      </c>
      <c r="D558" s="2">
        <v>0.75785022354467102</v>
      </c>
      <c r="E558" s="2">
        <v>0.12131662791530599</v>
      </c>
    </row>
    <row r="559" spans="1:5" ht="13" x14ac:dyDescent="0.15">
      <c r="A559" s="1" t="s">
        <v>23</v>
      </c>
      <c r="B559" s="1" t="s">
        <v>91</v>
      </c>
      <c r="C559" s="1" t="s">
        <v>92</v>
      </c>
      <c r="D559" s="2">
        <v>0.33054798354662901</v>
      </c>
      <c r="E559" s="2">
        <v>-0.62455254595757603</v>
      </c>
    </row>
    <row r="560" spans="1:5" ht="13" x14ac:dyDescent="0.15">
      <c r="A560" s="1" t="s">
        <v>23</v>
      </c>
      <c r="B560" s="1" t="s">
        <v>93</v>
      </c>
      <c r="C560" s="1" t="s">
        <v>92</v>
      </c>
      <c r="D560" s="2">
        <v>0.80745009189954997</v>
      </c>
      <c r="E560" s="2">
        <v>-0.969558131760341</v>
      </c>
    </row>
    <row r="561" spans="1:5" ht="13" x14ac:dyDescent="0.15">
      <c r="A561" s="1" t="s">
        <v>23</v>
      </c>
      <c r="B561" s="1" t="s">
        <v>94</v>
      </c>
      <c r="C561" s="1" t="s">
        <v>92</v>
      </c>
      <c r="D561" s="2">
        <v>5.4992671294718097E-2</v>
      </c>
      <c r="E561" s="2">
        <v>-0.34249379656529499</v>
      </c>
    </row>
    <row r="562" spans="1:5" ht="13" x14ac:dyDescent="0.15">
      <c r="A562" s="1" t="s">
        <v>23</v>
      </c>
      <c r="B562" s="1" t="s">
        <v>95</v>
      </c>
      <c r="C562" s="1" t="s">
        <v>92</v>
      </c>
      <c r="D562" s="2">
        <v>0.25986994547326903</v>
      </c>
      <c r="E562" s="2">
        <v>3.1431545515950301</v>
      </c>
    </row>
    <row r="563" spans="1:5" ht="13" x14ac:dyDescent="0.15">
      <c r="A563" s="1" t="s">
        <v>23</v>
      </c>
      <c r="B563" s="1" t="s">
        <v>96</v>
      </c>
      <c r="C563" s="1" t="s">
        <v>92</v>
      </c>
      <c r="D563" s="2">
        <v>0.131562830540085</v>
      </c>
      <c r="E563" s="2">
        <v>-0.31483099071784598</v>
      </c>
    </row>
    <row r="564" spans="1:5" ht="13" x14ac:dyDescent="0.15">
      <c r="A564" s="1" t="s">
        <v>23</v>
      </c>
      <c r="B564" s="1" t="s">
        <v>97</v>
      </c>
      <c r="C564" s="1" t="s">
        <v>92</v>
      </c>
      <c r="D564" s="2">
        <v>0.29347136573337002</v>
      </c>
      <c r="E564" s="2">
        <v>-1.1375606580224999</v>
      </c>
    </row>
    <row r="565" spans="1:5" ht="13" x14ac:dyDescent="0.15">
      <c r="A565" s="1" t="s">
        <v>23</v>
      </c>
      <c r="B565" s="1" t="s">
        <v>98</v>
      </c>
      <c r="C565" s="1" t="s">
        <v>92</v>
      </c>
      <c r="D565" s="2">
        <v>0.249500559554061</v>
      </c>
      <c r="E565" s="2">
        <v>-3.4601634468787501</v>
      </c>
    </row>
    <row r="566" spans="1:5" ht="13" x14ac:dyDescent="0.15">
      <c r="A566" s="1" t="s">
        <v>23</v>
      </c>
      <c r="B566" s="1" t="s">
        <v>99</v>
      </c>
      <c r="C566" s="1" t="s">
        <v>92</v>
      </c>
      <c r="D566" s="2">
        <v>0.55040132184976598</v>
      </c>
      <c r="E566" s="2">
        <v>3.0302890130576401</v>
      </c>
    </row>
    <row r="567" spans="1:5" ht="13" x14ac:dyDescent="0.15">
      <c r="A567" s="1" t="s">
        <v>23</v>
      </c>
      <c r="B567" s="1" t="s">
        <v>100</v>
      </c>
      <c r="C567" s="1" t="s">
        <v>92</v>
      </c>
      <c r="D567" s="2">
        <v>6.48705354235522E-2</v>
      </c>
      <c r="E567" s="2">
        <v>-2.4279497516431601</v>
      </c>
    </row>
    <row r="568" spans="1:5" ht="13" x14ac:dyDescent="0.15">
      <c r="A568" s="1" t="s">
        <v>23</v>
      </c>
      <c r="B568" s="1" t="s">
        <v>101</v>
      </c>
      <c r="C568" s="1" t="s">
        <v>92</v>
      </c>
      <c r="D568" s="2">
        <v>7.3998585090198493E-2</v>
      </c>
      <c r="E568" s="2">
        <v>-5.7987982307296599</v>
      </c>
    </row>
    <row r="569" spans="1:5" ht="13" x14ac:dyDescent="0.15">
      <c r="A569" s="1" t="s">
        <v>23</v>
      </c>
      <c r="B569" s="1" t="s">
        <v>102</v>
      </c>
      <c r="C569" s="1" t="s">
        <v>92</v>
      </c>
      <c r="D569" s="2">
        <v>0.64285189261784403</v>
      </c>
      <c r="E569" s="2">
        <v>-0.80558246303490999</v>
      </c>
    </row>
    <row r="570" spans="1:5" ht="13" x14ac:dyDescent="0.15">
      <c r="A570" s="1" t="s">
        <v>23</v>
      </c>
      <c r="B570" s="1" t="s">
        <v>103</v>
      </c>
      <c r="C570" s="1" t="s">
        <v>92</v>
      </c>
      <c r="D570" s="2">
        <v>0.78947088468065896</v>
      </c>
      <c r="E570" s="2">
        <v>-0.23031323957310099</v>
      </c>
    </row>
    <row r="571" spans="1:5" ht="13" x14ac:dyDescent="0.15">
      <c r="A571" s="1" t="s">
        <v>23</v>
      </c>
      <c r="B571" s="1" t="s">
        <v>104</v>
      </c>
      <c r="C571" s="1" t="s">
        <v>92</v>
      </c>
      <c r="D571" s="2">
        <v>0.589234794738967</v>
      </c>
      <c r="E571" s="2">
        <v>-0.71602034030003403</v>
      </c>
    </row>
    <row r="572" spans="1:5" ht="13" x14ac:dyDescent="0.15">
      <c r="A572" s="1" t="s">
        <v>23</v>
      </c>
      <c r="B572" s="1" t="s">
        <v>105</v>
      </c>
      <c r="C572" s="1" t="s">
        <v>92</v>
      </c>
      <c r="D572" s="2">
        <v>0.43757168544261399</v>
      </c>
      <c r="E572" s="2">
        <v>-2.0016581823395101</v>
      </c>
    </row>
    <row r="573" spans="1:5" ht="13" x14ac:dyDescent="0.15">
      <c r="A573" s="1" t="s">
        <v>23</v>
      </c>
      <c r="B573" s="1" t="s">
        <v>106</v>
      </c>
      <c r="C573" s="1" t="s">
        <v>92</v>
      </c>
      <c r="D573" s="2">
        <v>0.45011369783323402</v>
      </c>
      <c r="E573" s="2">
        <v>-0.82961274100794602</v>
      </c>
    </row>
    <row r="574" spans="1:5" ht="13" x14ac:dyDescent="0.15">
      <c r="A574" s="1" t="s">
        <v>23</v>
      </c>
      <c r="B574" s="1" t="s">
        <v>107</v>
      </c>
      <c r="C574" s="1" t="s">
        <v>92</v>
      </c>
      <c r="D574" s="2">
        <v>0.42706643486882301</v>
      </c>
      <c r="E574" s="2">
        <v>1.13965469101119</v>
      </c>
    </row>
    <row r="575" spans="1:5" ht="13" x14ac:dyDescent="0.15">
      <c r="A575" s="1" t="s">
        <v>23</v>
      </c>
      <c r="B575" s="1" t="s">
        <v>108</v>
      </c>
      <c r="C575" s="1" t="s">
        <v>92</v>
      </c>
      <c r="D575" s="2">
        <v>0.74626110454636896</v>
      </c>
      <c r="E575" s="2">
        <v>-0.66577927237614198</v>
      </c>
    </row>
    <row r="576" spans="1:5" ht="13" x14ac:dyDescent="0.15">
      <c r="A576" s="1" t="s">
        <v>23</v>
      </c>
      <c r="B576" s="1" t="s">
        <v>109</v>
      </c>
      <c r="C576" s="1" t="s">
        <v>92</v>
      </c>
      <c r="D576" s="2">
        <v>0.80133590505746599</v>
      </c>
      <c r="E576" s="2">
        <v>-0.59556674906555396</v>
      </c>
    </row>
    <row r="577" spans="1:5" ht="13" x14ac:dyDescent="0.15">
      <c r="A577" s="1" t="s">
        <v>23</v>
      </c>
      <c r="B577" s="1" t="s">
        <v>110</v>
      </c>
      <c r="C577" s="1" t="s">
        <v>92</v>
      </c>
      <c r="D577" s="2">
        <v>0.981334477112068</v>
      </c>
      <c r="E577" s="2">
        <v>0.69155313394224505</v>
      </c>
    </row>
    <row r="578" spans="1:5" ht="13" x14ac:dyDescent="0.15">
      <c r="A578" s="1" t="s">
        <v>23</v>
      </c>
      <c r="B578" s="1" t="s">
        <v>111</v>
      </c>
      <c r="C578" s="1" t="s">
        <v>92</v>
      </c>
      <c r="D578" s="2">
        <v>8.6269783974128697E-2</v>
      </c>
      <c r="E578" s="2">
        <v>1.9704094946044299</v>
      </c>
    </row>
    <row r="579" spans="1:5" ht="13" x14ac:dyDescent="0.15">
      <c r="A579" s="1" t="s">
        <v>23</v>
      </c>
      <c r="B579" s="1" t="s">
        <v>112</v>
      </c>
      <c r="C579" s="1" t="s">
        <v>92</v>
      </c>
      <c r="D579" s="2">
        <v>0.14544556514611701</v>
      </c>
      <c r="E579" s="2">
        <v>-0.36457278543810501</v>
      </c>
    </row>
    <row r="580" spans="1:5" ht="13" x14ac:dyDescent="0.15">
      <c r="A580" s="1" t="s">
        <v>23</v>
      </c>
      <c r="B580" s="1" t="s">
        <v>113</v>
      </c>
      <c r="C580" s="1" t="s">
        <v>92</v>
      </c>
      <c r="D580" s="2">
        <v>0.155574026651119</v>
      </c>
      <c r="E580" s="2">
        <v>1.17745286686244</v>
      </c>
    </row>
    <row r="581" spans="1:5" ht="13" x14ac:dyDescent="0.15">
      <c r="A581" s="1" t="s">
        <v>23</v>
      </c>
      <c r="B581" s="1" t="s">
        <v>114</v>
      </c>
      <c r="C581" s="1" t="s">
        <v>92</v>
      </c>
      <c r="D581" s="2">
        <v>0.12989678908119401</v>
      </c>
      <c r="E581" s="2">
        <v>1.3062786412384499</v>
      </c>
    </row>
    <row r="582" spans="1:5" ht="13" x14ac:dyDescent="0.15">
      <c r="A582" s="1" t="s">
        <v>23</v>
      </c>
      <c r="B582" s="1" t="s">
        <v>115</v>
      </c>
      <c r="C582" s="1" t="s">
        <v>92</v>
      </c>
      <c r="D582" s="2">
        <v>0.60211574216170904</v>
      </c>
      <c r="E582" s="2">
        <v>-0.18940822478658201</v>
      </c>
    </row>
    <row r="583" spans="1:5" ht="13" x14ac:dyDescent="0.15">
      <c r="A583" s="1" t="s">
        <v>23</v>
      </c>
      <c r="B583" s="1" t="s">
        <v>116</v>
      </c>
      <c r="C583" s="1" t="s">
        <v>92</v>
      </c>
      <c r="D583" s="2">
        <v>0.202176432866848</v>
      </c>
      <c r="E583" s="2">
        <v>8.3415614570826399E-2</v>
      </c>
    </row>
    <row r="584" spans="1:5" ht="13" x14ac:dyDescent="0.15">
      <c r="A584" s="1" t="s">
        <v>23</v>
      </c>
      <c r="B584" s="1" t="s">
        <v>117</v>
      </c>
      <c r="C584" s="1" t="s">
        <v>92</v>
      </c>
      <c r="D584" s="2">
        <v>0.425297112231872</v>
      </c>
      <c r="E584" s="2">
        <v>-4.1339071471924701E-3</v>
      </c>
    </row>
    <row r="585" spans="1:5" ht="13" x14ac:dyDescent="0.15">
      <c r="A585" s="1" t="s">
        <v>23</v>
      </c>
      <c r="B585" s="1" t="s">
        <v>118</v>
      </c>
      <c r="C585" s="1" t="s">
        <v>92</v>
      </c>
      <c r="D585" s="2">
        <v>0.50985152163968195</v>
      </c>
      <c r="E585" s="2">
        <v>0.87111371584924902</v>
      </c>
    </row>
    <row r="586" spans="1:5" ht="13" x14ac:dyDescent="0.15">
      <c r="A586" s="1" t="s">
        <v>23</v>
      </c>
      <c r="B586" s="1" t="s">
        <v>119</v>
      </c>
      <c r="C586" s="1" t="s">
        <v>92</v>
      </c>
      <c r="D586" s="2">
        <v>0.32487222633817597</v>
      </c>
      <c r="E586" s="2">
        <v>0.45290693687664701</v>
      </c>
    </row>
    <row r="587" spans="1:5" ht="13" x14ac:dyDescent="0.15">
      <c r="A587" s="1" t="s">
        <v>23</v>
      </c>
      <c r="B587" s="1" t="s">
        <v>120</v>
      </c>
      <c r="C587" s="1" t="s">
        <v>92</v>
      </c>
      <c r="D587" s="2">
        <v>0.100945198242663</v>
      </c>
      <c r="E587" s="2">
        <v>0.134499102092932</v>
      </c>
    </row>
    <row r="588" spans="1:5" ht="13" x14ac:dyDescent="0.15">
      <c r="A588" s="1" t="s">
        <v>23</v>
      </c>
      <c r="B588" s="1" t="s">
        <v>121</v>
      </c>
      <c r="C588" s="1" t="s">
        <v>92</v>
      </c>
      <c r="D588" s="2">
        <v>0.77493108923943799</v>
      </c>
      <c r="E588" s="2">
        <v>-0.25241608878723498</v>
      </c>
    </row>
    <row r="589" spans="1:5" ht="13" x14ac:dyDescent="0.15">
      <c r="A589" s="1" t="s">
        <v>23</v>
      </c>
      <c r="B589" s="1" t="s">
        <v>122</v>
      </c>
      <c r="C589" s="1" t="s">
        <v>92</v>
      </c>
      <c r="D589" s="2">
        <v>0.15870145053544099</v>
      </c>
      <c r="E589" s="2">
        <v>-0.292458859602792</v>
      </c>
    </row>
    <row r="590" spans="1:5" ht="13" x14ac:dyDescent="0.15">
      <c r="A590" s="1" t="s">
        <v>23</v>
      </c>
      <c r="B590" s="1" t="s">
        <v>123</v>
      </c>
      <c r="C590" s="1" t="s">
        <v>92</v>
      </c>
      <c r="D590" s="2">
        <v>0.574213958356526</v>
      </c>
      <c r="E590" s="2">
        <v>0.21563013285807101</v>
      </c>
    </row>
    <row r="591" spans="1:5" ht="13" x14ac:dyDescent="0.15">
      <c r="A591" s="1" t="s">
        <v>23</v>
      </c>
      <c r="B591" s="1" t="s">
        <v>124</v>
      </c>
      <c r="C591" s="1" t="s">
        <v>92</v>
      </c>
      <c r="D591" s="2">
        <v>0.85406827500261595</v>
      </c>
      <c r="E591" s="2">
        <v>-4.0766982654263902E-3</v>
      </c>
    </row>
    <row r="592" spans="1:5" ht="13" x14ac:dyDescent="0.15">
      <c r="A592" s="1" t="s">
        <v>23</v>
      </c>
      <c r="B592" s="1" t="s">
        <v>125</v>
      </c>
      <c r="C592" s="1" t="s">
        <v>92</v>
      </c>
      <c r="D592" s="2">
        <v>0.390200599800062</v>
      </c>
      <c r="E592" s="2">
        <v>-0.35489691701734799</v>
      </c>
    </row>
    <row r="593" spans="1:5" ht="13" x14ac:dyDescent="0.15">
      <c r="A593" s="1" t="s">
        <v>23</v>
      </c>
      <c r="B593" s="1" t="s">
        <v>126</v>
      </c>
      <c r="C593" s="1" t="s">
        <v>92</v>
      </c>
      <c r="D593" s="2">
        <v>0.19862457561039901</v>
      </c>
      <c r="E593" s="2">
        <v>0.34169775362849603</v>
      </c>
    </row>
    <row r="594" spans="1:5" ht="13" x14ac:dyDescent="0.15">
      <c r="A594" s="1" t="s">
        <v>23</v>
      </c>
      <c r="B594" s="1" t="s">
        <v>127</v>
      </c>
      <c r="C594" s="1" t="s">
        <v>92</v>
      </c>
      <c r="D594" s="2">
        <v>0.217501487011622</v>
      </c>
      <c r="E594" s="2">
        <v>-0.53785781403354804</v>
      </c>
    </row>
    <row r="595" spans="1:5" ht="13" x14ac:dyDescent="0.15">
      <c r="A595" s="1" t="s">
        <v>23</v>
      </c>
      <c r="B595" s="1" t="s">
        <v>119</v>
      </c>
      <c r="C595" s="1" t="s">
        <v>92</v>
      </c>
      <c r="D595" s="2">
        <v>0.32487222633817597</v>
      </c>
      <c r="E595" s="2">
        <v>0.45290693687664701</v>
      </c>
    </row>
    <row r="596" spans="1:5" ht="13" x14ac:dyDescent="0.15">
      <c r="A596" s="1" t="s">
        <v>23</v>
      </c>
      <c r="B596" s="1" t="s">
        <v>120</v>
      </c>
      <c r="C596" s="1" t="s">
        <v>92</v>
      </c>
      <c r="D596" s="2">
        <v>0.100945198242663</v>
      </c>
      <c r="E596" s="2">
        <v>0.134499102092932</v>
      </c>
    </row>
    <row r="597" spans="1:5" ht="13" x14ac:dyDescent="0.15">
      <c r="A597" s="1" t="s">
        <v>23</v>
      </c>
      <c r="B597" s="1" t="s">
        <v>121</v>
      </c>
      <c r="C597" s="1" t="s">
        <v>92</v>
      </c>
      <c r="D597" s="2">
        <v>0.77493108923943799</v>
      </c>
      <c r="E597" s="2">
        <v>-0.25241608878723498</v>
      </c>
    </row>
    <row r="598" spans="1:5" ht="13" x14ac:dyDescent="0.15">
      <c r="A598" s="1" t="s">
        <v>23</v>
      </c>
      <c r="B598" s="1" t="s">
        <v>122</v>
      </c>
      <c r="C598" s="1" t="s">
        <v>92</v>
      </c>
      <c r="D598" s="2">
        <v>0.15870145053544099</v>
      </c>
      <c r="E598" s="2">
        <v>-0.292458859602792</v>
      </c>
    </row>
    <row r="599" spans="1:5" ht="13" x14ac:dyDescent="0.15">
      <c r="A599" s="1" t="s">
        <v>23</v>
      </c>
      <c r="B599" s="1" t="s">
        <v>123</v>
      </c>
      <c r="C599" s="1" t="s">
        <v>92</v>
      </c>
      <c r="D599" s="2">
        <v>0.574213958356526</v>
      </c>
      <c r="E599" s="2">
        <v>0.21563013285807101</v>
      </c>
    </row>
    <row r="600" spans="1:5" ht="13" x14ac:dyDescent="0.15">
      <c r="A600" s="1" t="s">
        <v>23</v>
      </c>
      <c r="B600" s="1" t="s">
        <v>124</v>
      </c>
      <c r="C600" s="1" t="s">
        <v>92</v>
      </c>
      <c r="D600" s="2">
        <v>0.85406827500261595</v>
      </c>
      <c r="E600" s="2">
        <v>-4.0766982654263902E-3</v>
      </c>
    </row>
    <row r="601" spans="1:5" ht="13" x14ac:dyDescent="0.15">
      <c r="A601" s="1" t="s">
        <v>23</v>
      </c>
      <c r="B601" s="1" t="s">
        <v>125</v>
      </c>
      <c r="C601" s="1" t="s">
        <v>92</v>
      </c>
      <c r="D601" s="2">
        <v>0.390200599800062</v>
      </c>
      <c r="E601" s="2">
        <v>-0.35489691701734799</v>
      </c>
    </row>
    <row r="602" spans="1:5" ht="13" x14ac:dyDescent="0.15">
      <c r="A602" s="1" t="s">
        <v>23</v>
      </c>
      <c r="B602" s="1" t="s">
        <v>126</v>
      </c>
      <c r="C602" s="1" t="s">
        <v>92</v>
      </c>
      <c r="D602" s="2">
        <v>0.19862457561039901</v>
      </c>
      <c r="E602" s="2">
        <v>0.34169775362849603</v>
      </c>
    </row>
    <row r="603" spans="1:5" ht="13" x14ac:dyDescent="0.15">
      <c r="A603" s="1" t="s">
        <v>23</v>
      </c>
      <c r="B603" s="1" t="s">
        <v>127</v>
      </c>
      <c r="C603" s="1" t="s">
        <v>92</v>
      </c>
      <c r="D603" s="2">
        <v>0.217501487011622</v>
      </c>
      <c r="E603" s="2">
        <v>-0.53785781403354804</v>
      </c>
    </row>
    <row r="604" spans="1:5" ht="13" x14ac:dyDescent="0.15">
      <c r="A604" s="1" t="s">
        <v>25</v>
      </c>
      <c r="B604" s="1" t="s">
        <v>85</v>
      </c>
      <c r="C604" s="1" t="s">
        <v>86</v>
      </c>
      <c r="D604" s="2">
        <v>0.35054800589509899</v>
      </c>
      <c r="E604" s="2">
        <v>-6.15766080410012E-2</v>
      </c>
    </row>
    <row r="605" spans="1:5" ht="13" x14ac:dyDescent="0.15">
      <c r="A605" s="1" t="s">
        <v>25</v>
      </c>
      <c r="B605" s="1" t="s">
        <v>87</v>
      </c>
      <c r="C605" s="1" t="s">
        <v>86</v>
      </c>
      <c r="D605" s="2">
        <v>0.70646614922841899</v>
      </c>
      <c r="E605" s="2">
        <v>-0.18634227826791999</v>
      </c>
    </row>
    <row r="606" spans="1:5" ht="13" x14ac:dyDescent="0.15">
      <c r="A606" s="1" t="s">
        <v>25</v>
      </c>
      <c r="B606" s="1" t="s">
        <v>88</v>
      </c>
      <c r="C606" s="1" t="s">
        <v>86</v>
      </c>
      <c r="D606" s="2">
        <v>0.50446620126553599</v>
      </c>
      <c r="E606" s="2">
        <v>-0.65859503541426501</v>
      </c>
    </row>
    <row r="607" spans="1:5" ht="13" x14ac:dyDescent="0.15">
      <c r="A607" s="1" t="s">
        <v>25</v>
      </c>
      <c r="B607" s="1" t="s">
        <v>89</v>
      </c>
      <c r="C607" s="1" t="s">
        <v>86</v>
      </c>
      <c r="D607" s="2">
        <v>0.32711846985458998</v>
      </c>
      <c r="E607" s="2">
        <v>-0.83361980890038501</v>
      </c>
    </row>
    <row r="608" spans="1:5" ht="13" x14ac:dyDescent="0.15">
      <c r="A608" s="1" t="s">
        <v>25</v>
      </c>
      <c r="B608" s="1" t="s">
        <v>90</v>
      </c>
      <c r="C608" s="1" t="s">
        <v>86</v>
      </c>
      <c r="D608" s="2">
        <v>8.6956592395613694E-2</v>
      </c>
      <c r="E608" s="2">
        <v>-0.214316003538396</v>
      </c>
    </row>
    <row r="609" spans="1:5" ht="13" x14ac:dyDescent="0.15">
      <c r="A609" s="1" t="s">
        <v>25</v>
      </c>
      <c r="B609" s="1" t="s">
        <v>91</v>
      </c>
      <c r="C609" s="1" t="s">
        <v>92</v>
      </c>
      <c r="D609" s="2">
        <v>0.35054800589509899</v>
      </c>
      <c r="E609" s="2">
        <v>-6.15766080410012E-2</v>
      </c>
    </row>
    <row r="610" spans="1:5" ht="13" x14ac:dyDescent="0.15">
      <c r="A610" s="1" t="s">
        <v>25</v>
      </c>
      <c r="B610" s="1" t="s">
        <v>93</v>
      </c>
      <c r="C610" s="1" t="s">
        <v>92</v>
      </c>
      <c r="D610" s="2">
        <v>0.81593034805738995</v>
      </c>
      <c r="E610" s="2">
        <v>-0.384185640251057</v>
      </c>
    </row>
    <row r="611" spans="1:5" ht="13" x14ac:dyDescent="0.15">
      <c r="A611" s="1" t="s">
        <v>25</v>
      </c>
      <c r="B611" s="1" t="s">
        <v>94</v>
      </c>
      <c r="C611" s="1" t="s">
        <v>92</v>
      </c>
      <c r="D611" s="2">
        <v>0.97967837228610999</v>
      </c>
      <c r="E611" s="2">
        <v>8.9814589017308093E-3</v>
      </c>
    </row>
    <row r="612" spans="1:5" ht="13" x14ac:dyDescent="0.15">
      <c r="A612" s="1" t="s">
        <v>25</v>
      </c>
      <c r="B612" s="1" t="s">
        <v>95</v>
      </c>
      <c r="C612" s="1" t="s">
        <v>92</v>
      </c>
      <c r="D612" s="2">
        <v>0.86469237800841903</v>
      </c>
      <c r="E612" s="2">
        <v>-2.2964275095864899</v>
      </c>
    </row>
    <row r="613" spans="1:5" ht="13" x14ac:dyDescent="0.15">
      <c r="A613" s="1" t="s">
        <v>25</v>
      </c>
      <c r="B613" s="1" t="s">
        <v>96</v>
      </c>
      <c r="C613" s="1" t="s">
        <v>92</v>
      </c>
      <c r="D613" s="2">
        <v>0.826865764010277</v>
      </c>
      <c r="E613" s="2">
        <v>-0.24373992978897299</v>
      </c>
    </row>
    <row r="614" spans="1:5" ht="13" x14ac:dyDescent="0.15">
      <c r="A614" s="1" t="s">
        <v>25</v>
      </c>
      <c r="B614" s="1" t="s">
        <v>97</v>
      </c>
      <c r="C614" s="1" t="s">
        <v>92</v>
      </c>
      <c r="D614" s="2">
        <v>0.140412743596776</v>
      </c>
      <c r="E614" s="2">
        <v>-0.87622741894918199</v>
      </c>
    </row>
    <row r="615" spans="1:5" ht="13" x14ac:dyDescent="0.15">
      <c r="A615" s="1" t="s">
        <v>25</v>
      </c>
      <c r="B615" s="1" t="s">
        <v>98</v>
      </c>
      <c r="C615" s="1" t="s">
        <v>92</v>
      </c>
      <c r="D615" s="2">
        <v>0.32592833345299599</v>
      </c>
      <c r="E615" s="2">
        <v>1.99894326154478</v>
      </c>
    </row>
    <row r="616" spans="1:5" ht="13" x14ac:dyDescent="0.15">
      <c r="A616" s="1" t="s">
        <v>25</v>
      </c>
      <c r="B616" s="1" t="s">
        <v>99</v>
      </c>
      <c r="C616" s="1" t="s">
        <v>92</v>
      </c>
      <c r="D616" s="2">
        <v>0.63607557079126698</v>
      </c>
      <c r="E616" s="2">
        <v>1.6486605112605699</v>
      </c>
    </row>
    <row r="617" spans="1:5" ht="13" x14ac:dyDescent="0.15">
      <c r="A617" s="1" t="s">
        <v>25</v>
      </c>
      <c r="B617" s="1" t="s">
        <v>100</v>
      </c>
      <c r="C617" s="1" t="s">
        <v>92</v>
      </c>
      <c r="D617" s="2">
        <v>0.32826688774628399</v>
      </c>
      <c r="E617" s="2">
        <v>-2.0027126588050499</v>
      </c>
    </row>
    <row r="618" spans="1:5" ht="13" x14ac:dyDescent="0.15">
      <c r="A618" s="1" t="s">
        <v>25</v>
      </c>
      <c r="B618" s="1" t="s">
        <v>101</v>
      </c>
      <c r="C618" s="1" t="s">
        <v>92</v>
      </c>
      <c r="D618" s="2">
        <v>0.75096797951473804</v>
      </c>
      <c r="E618" s="2">
        <v>0.39661874155002003</v>
      </c>
    </row>
    <row r="619" spans="1:5" ht="13" x14ac:dyDescent="0.15">
      <c r="A619" s="1" t="s">
        <v>25</v>
      </c>
      <c r="B619" s="1" t="s">
        <v>102</v>
      </c>
      <c r="C619" s="1" t="s">
        <v>92</v>
      </c>
      <c r="D619" s="2">
        <v>0.605767197595656</v>
      </c>
      <c r="E619" s="2">
        <v>-3.3469182155706101E-2</v>
      </c>
    </row>
    <row r="620" spans="1:5" ht="13" x14ac:dyDescent="0.15">
      <c r="A620" s="1" t="s">
        <v>25</v>
      </c>
      <c r="B620" s="1" t="s">
        <v>103</v>
      </c>
      <c r="C620" s="1" t="s">
        <v>92</v>
      </c>
      <c r="D620" s="2">
        <v>0.84645229965784596</v>
      </c>
      <c r="E620" s="2">
        <v>-1.2390890642105901</v>
      </c>
    </row>
    <row r="621" spans="1:5" ht="13" x14ac:dyDescent="0.15">
      <c r="A621" s="1" t="s">
        <v>25</v>
      </c>
      <c r="B621" s="1" t="s">
        <v>104</v>
      </c>
      <c r="C621" s="1" t="s">
        <v>92</v>
      </c>
      <c r="D621" s="2">
        <v>0.31907793988958399</v>
      </c>
      <c r="E621" s="2">
        <v>-0.89975078021588994</v>
      </c>
    </row>
    <row r="622" spans="1:5" ht="13" x14ac:dyDescent="0.15">
      <c r="A622" s="1" t="s">
        <v>25</v>
      </c>
      <c r="B622" s="1" t="s">
        <v>105</v>
      </c>
      <c r="C622" s="1" t="s">
        <v>92</v>
      </c>
      <c r="D622" s="2">
        <v>0.25091490165332497</v>
      </c>
      <c r="E622" s="2">
        <v>-1.95373324662577</v>
      </c>
    </row>
    <row r="623" spans="1:5" ht="13" x14ac:dyDescent="0.15">
      <c r="A623" s="1" t="s">
        <v>25</v>
      </c>
      <c r="B623" s="1" t="s">
        <v>106</v>
      </c>
      <c r="C623" s="1" t="s">
        <v>92</v>
      </c>
      <c r="D623" s="2">
        <v>0.38610021533443001</v>
      </c>
      <c r="E623" s="2">
        <v>-0.31942212991157798</v>
      </c>
    </row>
    <row r="624" spans="1:5" ht="13" x14ac:dyDescent="0.15">
      <c r="A624" s="1" t="s">
        <v>25</v>
      </c>
      <c r="B624" s="1" t="s">
        <v>107</v>
      </c>
      <c r="C624" s="1" t="s">
        <v>92</v>
      </c>
      <c r="D624" s="2">
        <v>0.99364612763516502</v>
      </c>
      <c r="E624" s="2">
        <v>-2.73388673455496</v>
      </c>
    </row>
    <row r="625" spans="1:5" ht="13" x14ac:dyDescent="0.15">
      <c r="A625" s="1" t="s">
        <v>25</v>
      </c>
      <c r="B625" s="1" t="s">
        <v>108</v>
      </c>
      <c r="C625" s="1" t="s">
        <v>92</v>
      </c>
      <c r="D625" s="2">
        <v>0.94024158132823099</v>
      </c>
      <c r="E625" s="2">
        <v>0.24883915079871399</v>
      </c>
    </row>
    <row r="626" spans="1:5" ht="13" x14ac:dyDescent="0.15">
      <c r="A626" s="1" t="s">
        <v>25</v>
      </c>
      <c r="B626" s="1" t="s">
        <v>109</v>
      </c>
      <c r="C626" s="1" t="s">
        <v>92</v>
      </c>
      <c r="D626" s="2">
        <v>0.88098928883737104</v>
      </c>
      <c r="E626" s="2">
        <v>0.50589306348901297</v>
      </c>
    </row>
    <row r="627" spans="1:5" ht="13" x14ac:dyDescent="0.15">
      <c r="A627" s="1" t="s">
        <v>25</v>
      </c>
      <c r="B627" s="1" t="s">
        <v>110</v>
      </c>
      <c r="C627" s="1" t="s">
        <v>92</v>
      </c>
      <c r="D627" s="2">
        <v>0.51874136745342503</v>
      </c>
      <c r="E627" s="2">
        <v>-0.552951375038092</v>
      </c>
    </row>
    <row r="628" spans="1:5" ht="13" x14ac:dyDescent="0.15">
      <c r="A628" s="1" t="s">
        <v>25</v>
      </c>
      <c r="B628" s="1" t="s">
        <v>111</v>
      </c>
      <c r="C628" s="1" t="s">
        <v>92</v>
      </c>
      <c r="D628" s="2">
        <v>0.194567650707901</v>
      </c>
      <c r="E628" s="2">
        <v>0.92698426567734904</v>
      </c>
    </row>
    <row r="629" spans="1:5" ht="13" x14ac:dyDescent="0.15">
      <c r="A629" s="1" t="s">
        <v>25</v>
      </c>
      <c r="B629" s="1" t="s">
        <v>112</v>
      </c>
      <c r="C629" s="1" t="s">
        <v>92</v>
      </c>
      <c r="D629" s="2">
        <v>0.60086368315961103</v>
      </c>
      <c r="E629" s="2">
        <v>-1.6231152477548601E-3</v>
      </c>
    </row>
    <row r="630" spans="1:5" ht="13" x14ac:dyDescent="0.15">
      <c r="A630" s="1" t="s">
        <v>25</v>
      </c>
      <c r="B630" s="1" t="s">
        <v>113</v>
      </c>
      <c r="C630" s="1" t="s">
        <v>92</v>
      </c>
      <c r="D630" s="2">
        <v>0.20287592240260799</v>
      </c>
      <c r="E630" s="2">
        <v>0.135166639267813</v>
      </c>
    </row>
    <row r="631" spans="1:5" ht="13" x14ac:dyDescent="0.15">
      <c r="A631" s="1" t="s">
        <v>25</v>
      </c>
      <c r="B631" s="1" t="s">
        <v>114</v>
      </c>
      <c r="C631" s="1" t="s">
        <v>92</v>
      </c>
      <c r="D631" s="2">
        <v>6.6158646383616002E-2</v>
      </c>
      <c r="E631" s="2">
        <v>-0.67597165317450003</v>
      </c>
    </row>
    <row r="632" spans="1:5" ht="13" x14ac:dyDescent="0.15">
      <c r="A632" s="1" t="s">
        <v>25</v>
      </c>
      <c r="B632" s="1" t="s">
        <v>115</v>
      </c>
      <c r="C632" s="1" t="s">
        <v>92</v>
      </c>
      <c r="D632" s="2">
        <v>0.39508013263109798</v>
      </c>
      <c r="E632" s="2">
        <v>0.69153261694197299</v>
      </c>
    </row>
    <row r="633" spans="1:5" ht="13" x14ac:dyDescent="0.15">
      <c r="A633" s="1" t="s">
        <v>25</v>
      </c>
      <c r="B633" s="1" t="s">
        <v>116</v>
      </c>
      <c r="C633" s="1" t="s">
        <v>92</v>
      </c>
      <c r="D633" s="2">
        <v>0.81641340419804298</v>
      </c>
      <c r="E633" s="2">
        <v>0.44065084850865099</v>
      </c>
    </row>
    <row r="634" spans="1:5" ht="13" x14ac:dyDescent="0.15">
      <c r="A634" s="1" t="s">
        <v>25</v>
      </c>
      <c r="B634" s="1" t="s">
        <v>117</v>
      </c>
      <c r="C634" s="1" t="s">
        <v>92</v>
      </c>
      <c r="D634" s="2">
        <v>0.77054140309414298</v>
      </c>
      <c r="E634" s="2">
        <v>-0.41237273360430898</v>
      </c>
    </row>
    <row r="635" spans="1:5" ht="13" x14ac:dyDescent="0.15">
      <c r="A635" s="1" t="s">
        <v>25</v>
      </c>
      <c r="B635" s="1" t="s">
        <v>118</v>
      </c>
      <c r="C635" s="1" t="s">
        <v>92</v>
      </c>
      <c r="D635" s="2">
        <v>0.226747754156292</v>
      </c>
      <c r="E635" s="2">
        <v>-0.39665049226182197</v>
      </c>
    </row>
    <row r="636" spans="1:5" ht="13" x14ac:dyDescent="0.15">
      <c r="A636" s="1" t="s">
        <v>25</v>
      </c>
      <c r="B636" s="1" t="s">
        <v>119</v>
      </c>
      <c r="C636" s="1" t="s">
        <v>92</v>
      </c>
      <c r="D636" s="2">
        <v>0.58818112373049003</v>
      </c>
      <c r="E636" s="2">
        <v>0.73237742824951102</v>
      </c>
    </row>
    <row r="637" spans="1:5" ht="13" x14ac:dyDescent="0.15">
      <c r="A637" s="1" t="s">
        <v>25</v>
      </c>
      <c r="B637" s="1" t="s">
        <v>120</v>
      </c>
      <c r="C637" s="1" t="s">
        <v>92</v>
      </c>
      <c r="D637" s="2">
        <v>0.43814097224250897</v>
      </c>
      <c r="E637" s="2">
        <v>-0.33634302565789498</v>
      </c>
    </row>
    <row r="638" spans="1:5" ht="13" x14ac:dyDescent="0.15">
      <c r="A638" s="1" t="s">
        <v>25</v>
      </c>
      <c r="B638" s="1" t="s">
        <v>121</v>
      </c>
      <c r="C638" s="1" t="s">
        <v>92</v>
      </c>
      <c r="D638" s="2">
        <v>0.30062707525611099</v>
      </c>
      <c r="E638" s="2">
        <v>0.193990918163437</v>
      </c>
    </row>
    <row r="639" spans="1:5" ht="13" x14ac:dyDescent="0.15">
      <c r="A639" s="1" t="s">
        <v>25</v>
      </c>
      <c r="B639" s="1" t="s">
        <v>122</v>
      </c>
      <c r="C639" s="1" t="s">
        <v>92</v>
      </c>
      <c r="D639" s="2">
        <v>0.59970708758873703</v>
      </c>
      <c r="E639" s="2">
        <v>-2.11003215792782E-2</v>
      </c>
    </row>
    <row r="640" spans="1:5" ht="13" x14ac:dyDescent="0.15">
      <c r="A640" s="1" t="s">
        <v>25</v>
      </c>
      <c r="B640" s="1" t="s">
        <v>123</v>
      </c>
      <c r="C640" s="1" t="s">
        <v>92</v>
      </c>
      <c r="D640" s="2">
        <v>0.55825271465217696</v>
      </c>
      <c r="E640" s="2">
        <v>0.337669712472627</v>
      </c>
    </row>
    <row r="641" spans="1:5" ht="13" x14ac:dyDescent="0.15">
      <c r="A641" s="1" t="s">
        <v>25</v>
      </c>
      <c r="B641" s="1" t="s">
        <v>124</v>
      </c>
      <c r="C641" s="1" t="s">
        <v>92</v>
      </c>
      <c r="D641" s="2">
        <v>0.161983160719331</v>
      </c>
      <c r="E641" s="2">
        <v>-0.43917056493029999</v>
      </c>
    </row>
    <row r="642" spans="1:5" ht="13" x14ac:dyDescent="0.15">
      <c r="A642" s="1" t="s">
        <v>25</v>
      </c>
      <c r="B642" s="1" t="s">
        <v>125</v>
      </c>
      <c r="C642" s="1" t="s">
        <v>92</v>
      </c>
      <c r="D642" s="2">
        <v>0.90194055052695898</v>
      </c>
      <c r="E642" s="2">
        <v>0.230736350587818</v>
      </c>
    </row>
    <row r="643" spans="1:5" ht="13" x14ac:dyDescent="0.15">
      <c r="A643" s="1" t="s">
        <v>25</v>
      </c>
      <c r="B643" s="1" t="s">
        <v>126</v>
      </c>
      <c r="C643" s="1" t="s">
        <v>92</v>
      </c>
      <c r="D643" s="2">
        <v>0.73828040864212796</v>
      </c>
      <c r="E643" s="2">
        <v>0.13204962988371899</v>
      </c>
    </row>
    <row r="644" spans="1:5" ht="13" x14ac:dyDescent="0.15">
      <c r="A644" s="1" t="s">
        <v>25</v>
      </c>
      <c r="B644" s="1" t="s">
        <v>127</v>
      </c>
      <c r="C644" s="1" t="s">
        <v>92</v>
      </c>
      <c r="D644" s="2">
        <v>0.92057571273524796</v>
      </c>
      <c r="E644" s="2">
        <v>-1.2787122505707</v>
      </c>
    </row>
    <row r="645" spans="1:5" ht="13" x14ac:dyDescent="0.15">
      <c r="A645" s="1" t="s">
        <v>25</v>
      </c>
      <c r="B645" s="1" t="s">
        <v>119</v>
      </c>
      <c r="C645" s="1" t="s">
        <v>92</v>
      </c>
      <c r="D645" s="2">
        <v>0.58818112373049003</v>
      </c>
      <c r="E645" s="2">
        <v>0.73237742824951102</v>
      </c>
    </row>
    <row r="646" spans="1:5" ht="13" x14ac:dyDescent="0.15">
      <c r="A646" s="1" t="s">
        <v>25</v>
      </c>
      <c r="B646" s="1" t="s">
        <v>120</v>
      </c>
      <c r="C646" s="1" t="s">
        <v>92</v>
      </c>
      <c r="D646" s="2">
        <v>0.43814097224250897</v>
      </c>
      <c r="E646" s="2">
        <v>-0.33634302565789498</v>
      </c>
    </row>
    <row r="647" spans="1:5" ht="13" x14ac:dyDescent="0.15">
      <c r="A647" s="1" t="s">
        <v>25</v>
      </c>
      <c r="B647" s="1" t="s">
        <v>121</v>
      </c>
      <c r="C647" s="1" t="s">
        <v>92</v>
      </c>
      <c r="D647" s="2">
        <v>0.30062707525611099</v>
      </c>
      <c r="E647" s="2">
        <v>0.193990918163437</v>
      </c>
    </row>
    <row r="648" spans="1:5" ht="13" x14ac:dyDescent="0.15">
      <c r="A648" s="1" t="s">
        <v>25</v>
      </c>
      <c r="B648" s="1" t="s">
        <v>122</v>
      </c>
      <c r="C648" s="1" t="s">
        <v>92</v>
      </c>
      <c r="D648" s="2">
        <v>0.59970708758873703</v>
      </c>
      <c r="E648" s="2">
        <v>-2.11003215792782E-2</v>
      </c>
    </row>
    <row r="649" spans="1:5" ht="13" x14ac:dyDescent="0.15">
      <c r="A649" s="1" t="s">
        <v>25</v>
      </c>
      <c r="B649" s="1" t="s">
        <v>123</v>
      </c>
      <c r="C649" s="1" t="s">
        <v>92</v>
      </c>
      <c r="D649" s="2">
        <v>0.55825271465217696</v>
      </c>
      <c r="E649" s="2">
        <v>0.337669712472627</v>
      </c>
    </row>
    <row r="650" spans="1:5" ht="13" x14ac:dyDescent="0.15">
      <c r="A650" s="1" t="s">
        <v>25</v>
      </c>
      <c r="B650" s="1" t="s">
        <v>124</v>
      </c>
      <c r="C650" s="1" t="s">
        <v>92</v>
      </c>
      <c r="D650" s="2">
        <v>0.161983160719331</v>
      </c>
      <c r="E650" s="2">
        <v>-0.43917056493029999</v>
      </c>
    </row>
    <row r="651" spans="1:5" ht="13" x14ac:dyDescent="0.15">
      <c r="A651" s="1" t="s">
        <v>25</v>
      </c>
      <c r="B651" s="1" t="s">
        <v>125</v>
      </c>
      <c r="C651" s="1" t="s">
        <v>92</v>
      </c>
      <c r="D651" s="2">
        <v>0.90194055052695898</v>
      </c>
      <c r="E651" s="2">
        <v>0.230736350587818</v>
      </c>
    </row>
    <row r="652" spans="1:5" ht="13" x14ac:dyDescent="0.15">
      <c r="A652" s="1" t="s">
        <v>25</v>
      </c>
      <c r="B652" s="1" t="s">
        <v>126</v>
      </c>
      <c r="C652" s="1" t="s">
        <v>92</v>
      </c>
      <c r="D652" s="2">
        <v>0.73828040864212796</v>
      </c>
      <c r="E652" s="2">
        <v>0.13204962988371899</v>
      </c>
    </row>
    <row r="653" spans="1:5" ht="13" x14ac:dyDescent="0.15">
      <c r="A653" s="1" t="s">
        <v>25</v>
      </c>
      <c r="B653" s="1" t="s">
        <v>127</v>
      </c>
      <c r="C653" s="1" t="s">
        <v>92</v>
      </c>
      <c r="D653" s="2">
        <v>0.92057571273524796</v>
      </c>
      <c r="E653" s="2">
        <v>-1.2787122505707</v>
      </c>
    </row>
    <row r="654" spans="1:5" ht="13" x14ac:dyDescent="0.15">
      <c r="A654" s="1" t="s">
        <v>26</v>
      </c>
      <c r="B654" s="1" t="s">
        <v>85</v>
      </c>
      <c r="C654" s="1" t="s">
        <v>86</v>
      </c>
      <c r="D654" s="2">
        <v>0.50444430844247101</v>
      </c>
      <c r="E654" s="2">
        <v>2.0140121482565099</v>
      </c>
    </row>
    <row r="655" spans="1:5" ht="13" x14ac:dyDescent="0.15">
      <c r="A655" s="1" t="s">
        <v>26</v>
      </c>
      <c r="B655" s="1" t="s">
        <v>87</v>
      </c>
      <c r="C655" s="1" t="s">
        <v>86</v>
      </c>
      <c r="D655" s="2">
        <v>0.18321867570825501</v>
      </c>
      <c r="E655" s="2">
        <v>0.25293459994420803</v>
      </c>
    </row>
    <row r="656" spans="1:5" ht="13" x14ac:dyDescent="0.15">
      <c r="A656" s="1" t="s">
        <v>26</v>
      </c>
      <c r="B656" s="1" t="s">
        <v>88</v>
      </c>
      <c r="C656" s="1" t="s">
        <v>86</v>
      </c>
      <c r="D656" s="2">
        <v>0.63302671198325799</v>
      </c>
      <c r="E656" s="2">
        <v>3.6628137448659799</v>
      </c>
    </row>
    <row r="657" spans="1:5" ht="13" x14ac:dyDescent="0.15">
      <c r="A657" s="1" t="s">
        <v>26</v>
      </c>
      <c r="B657" s="1" t="s">
        <v>89</v>
      </c>
      <c r="C657" s="1" t="s">
        <v>86</v>
      </c>
      <c r="D657" s="2">
        <v>0.92276316158578597</v>
      </c>
      <c r="E657" s="2">
        <v>0.589419364074242</v>
      </c>
    </row>
    <row r="658" spans="1:5" ht="13" x14ac:dyDescent="0.15">
      <c r="A658" s="1" t="s">
        <v>26</v>
      </c>
      <c r="B658" s="1" t="s">
        <v>90</v>
      </c>
      <c r="C658" s="1" t="s">
        <v>86</v>
      </c>
      <c r="D658" s="2">
        <v>0.17091284399072401</v>
      </c>
      <c r="E658" s="2">
        <v>1.0455108204350101</v>
      </c>
    </row>
    <row r="659" spans="1:5" ht="13" x14ac:dyDescent="0.15">
      <c r="A659" s="1" t="s">
        <v>26</v>
      </c>
      <c r="B659" s="1" t="s">
        <v>91</v>
      </c>
      <c r="C659" s="1" t="s">
        <v>92</v>
      </c>
      <c r="D659" s="2">
        <v>0.50444430844247101</v>
      </c>
      <c r="E659" s="2">
        <v>2.0140121482565099</v>
      </c>
    </row>
    <row r="660" spans="1:5" ht="13" x14ac:dyDescent="0.15">
      <c r="A660" s="1" t="s">
        <v>26</v>
      </c>
      <c r="B660" s="1" t="s">
        <v>93</v>
      </c>
      <c r="C660" s="1" t="s">
        <v>92</v>
      </c>
      <c r="D660" s="2">
        <v>0.61011785342942204</v>
      </c>
      <c r="E660" s="2">
        <v>0.22145114524331</v>
      </c>
    </row>
    <row r="661" spans="1:5" ht="13" x14ac:dyDescent="0.15">
      <c r="A661" s="1" t="s">
        <v>26</v>
      </c>
      <c r="B661" s="1" t="s">
        <v>94</v>
      </c>
      <c r="C661" s="1" t="s">
        <v>92</v>
      </c>
      <c r="D661" s="2">
        <v>0.53417322686367696</v>
      </c>
      <c r="E661" s="2">
        <v>0.61725884616434801</v>
      </c>
    </row>
    <row r="662" spans="1:5" ht="13" x14ac:dyDescent="0.15">
      <c r="A662" s="1" t="s">
        <v>26</v>
      </c>
      <c r="B662" s="1" t="s">
        <v>95</v>
      </c>
      <c r="C662" s="1" t="s">
        <v>92</v>
      </c>
      <c r="D662" s="2">
        <v>0.98420710836038905</v>
      </c>
      <c r="E662" s="2">
        <v>3.5536754215728599</v>
      </c>
    </row>
    <row r="663" spans="1:5" ht="13" x14ac:dyDescent="0.15">
      <c r="A663" s="1" t="s">
        <v>26</v>
      </c>
      <c r="B663" s="1" t="s">
        <v>96</v>
      </c>
      <c r="C663" s="1" t="s">
        <v>92</v>
      </c>
      <c r="D663" s="2">
        <v>0.105630653246044</v>
      </c>
      <c r="E663" s="2">
        <v>1.0038543644840499E-2</v>
      </c>
    </row>
    <row r="664" spans="1:5" ht="13" x14ac:dyDescent="0.15">
      <c r="A664" s="1" t="s">
        <v>26</v>
      </c>
      <c r="B664" s="1" t="s">
        <v>97</v>
      </c>
      <c r="C664" s="1" t="s">
        <v>92</v>
      </c>
      <c r="D664" s="2">
        <v>8.3745188020350594E-2</v>
      </c>
      <c r="E664" s="2">
        <v>0.26410812490846702</v>
      </c>
    </row>
    <row r="665" spans="1:5" ht="13" x14ac:dyDescent="0.15">
      <c r="A665" s="1" t="s">
        <v>26</v>
      </c>
      <c r="B665" s="1" t="s">
        <v>98</v>
      </c>
      <c r="C665" s="1" t="s">
        <v>92</v>
      </c>
      <c r="D665" s="2">
        <v>0.42467110137339098</v>
      </c>
      <c r="E665" s="2">
        <v>5.0775421731386698</v>
      </c>
    </row>
    <row r="666" spans="1:5" ht="13" x14ac:dyDescent="0.15">
      <c r="A666" s="1" t="s">
        <v>26</v>
      </c>
      <c r="B666" s="1" t="s">
        <v>99</v>
      </c>
      <c r="C666" s="1" t="s">
        <v>92</v>
      </c>
      <c r="D666" s="2">
        <v>0.23321295156770999</v>
      </c>
      <c r="E666" s="2">
        <v>9.49415779034201</v>
      </c>
    </row>
    <row r="667" spans="1:5" ht="13" x14ac:dyDescent="0.15">
      <c r="A667" s="1" t="s">
        <v>26</v>
      </c>
      <c r="B667" s="1" t="s">
        <v>100</v>
      </c>
      <c r="C667" s="1" t="s">
        <v>92</v>
      </c>
      <c r="D667" s="2">
        <v>0.65669340755711303</v>
      </c>
      <c r="E667" s="2">
        <v>3.06189879953088</v>
      </c>
    </row>
    <row r="668" spans="1:5" ht="13" x14ac:dyDescent="0.15">
      <c r="A668" s="1" t="s">
        <v>26</v>
      </c>
      <c r="B668" s="1" t="s">
        <v>101</v>
      </c>
      <c r="C668" s="1" t="s">
        <v>92</v>
      </c>
      <c r="D668" s="2">
        <v>0.46539874731263298</v>
      </c>
      <c r="E668" s="2">
        <v>7.69201742381457</v>
      </c>
    </row>
    <row r="669" spans="1:5" ht="13" x14ac:dyDescent="0.15">
      <c r="A669" s="1" t="s">
        <v>26</v>
      </c>
      <c r="B669" s="1" t="s">
        <v>102</v>
      </c>
      <c r="C669" s="1" t="s">
        <v>92</v>
      </c>
      <c r="D669" s="2">
        <v>0.86272360872555198</v>
      </c>
      <c r="E669" s="2">
        <v>0.79558165429501904</v>
      </c>
    </row>
    <row r="670" spans="1:5" ht="13" x14ac:dyDescent="0.15">
      <c r="A670" s="1" t="s">
        <v>26</v>
      </c>
      <c r="B670" s="1" t="s">
        <v>103</v>
      </c>
      <c r="C670" s="1" t="s">
        <v>92</v>
      </c>
      <c r="D670" s="2">
        <v>0.89709968049793498</v>
      </c>
      <c r="E670" s="2">
        <v>1.9489290133960699</v>
      </c>
    </row>
    <row r="671" spans="1:5" ht="13" x14ac:dyDescent="0.15">
      <c r="A671" s="1" t="s">
        <v>26</v>
      </c>
      <c r="B671" s="1" t="s">
        <v>104</v>
      </c>
      <c r="C671" s="1" t="s">
        <v>92</v>
      </c>
      <c r="D671" s="2">
        <v>0.777509837064288</v>
      </c>
      <c r="E671" s="2">
        <v>0.57307858073457096</v>
      </c>
    </row>
    <row r="672" spans="1:5" ht="13" x14ac:dyDescent="0.15">
      <c r="A672" s="1" t="s">
        <v>26</v>
      </c>
      <c r="B672" s="1" t="s">
        <v>105</v>
      </c>
      <c r="C672" s="1" t="s">
        <v>92</v>
      </c>
      <c r="D672" s="2">
        <v>0.41515887703411902</v>
      </c>
      <c r="E672" s="2">
        <v>2.2622694364239599</v>
      </c>
    </row>
    <row r="673" spans="1:5" ht="13" x14ac:dyDescent="0.15">
      <c r="A673" s="1" t="s">
        <v>26</v>
      </c>
      <c r="B673" s="1" t="s">
        <v>106</v>
      </c>
      <c r="C673" s="1" t="s">
        <v>92</v>
      </c>
      <c r="D673" s="2">
        <v>0.31094310517680701</v>
      </c>
      <c r="E673" s="2">
        <v>1.1160983410924501</v>
      </c>
    </row>
    <row r="674" spans="1:5" ht="13" x14ac:dyDescent="0.15">
      <c r="A674" s="1" t="s">
        <v>26</v>
      </c>
      <c r="B674" s="1" t="s">
        <v>107</v>
      </c>
      <c r="C674" s="1" t="s">
        <v>92</v>
      </c>
      <c r="D674" s="2">
        <v>0.74341205594148596</v>
      </c>
      <c r="E674" s="2">
        <v>3.8522103248202701</v>
      </c>
    </row>
    <row r="675" spans="1:5" ht="13" x14ac:dyDescent="0.15">
      <c r="A675" s="1" t="s">
        <v>26</v>
      </c>
      <c r="B675" s="1" t="s">
        <v>108</v>
      </c>
      <c r="C675" s="1" t="s">
        <v>92</v>
      </c>
      <c r="D675" s="2">
        <v>0.14292721948266199</v>
      </c>
      <c r="E675" s="2">
        <v>4.5938726471718399</v>
      </c>
    </row>
    <row r="676" spans="1:5" ht="13" x14ac:dyDescent="0.15">
      <c r="A676" s="1" t="s">
        <v>26</v>
      </c>
      <c r="B676" s="1" t="s">
        <v>109</v>
      </c>
      <c r="C676" s="1" t="s">
        <v>92</v>
      </c>
      <c r="D676" s="2">
        <v>9.9492121324952207E-2</v>
      </c>
      <c r="E676" s="2">
        <v>9.49415779034201</v>
      </c>
    </row>
    <row r="677" spans="1:5" ht="13" x14ac:dyDescent="0.15">
      <c r="A677" s="1" t="s">
        <v>26</v>
      </c>
      <c r="B677" s="1" t="s">
        <v>110</v>
      </c>
      <c r="C677" s="1" t="s">
        <v>92</v>
      </c>
      <c r="D677" s="2">
        <v>0.22644231697346301</v>
      </c>
      <c r="E677" s="2">
        <v>1.91824849091906</v>
      </c>
    </row>
    <row r="678" spans="1:5" ht="13" x14ac:dyDescent="0.15">
      <c r="A678" s="1" t="s">
        <v>26</v>
      </c>
      <c r="B678" s="1" t="s">
        <v>111</v>
      </c>
      <c r="C678" s="1" t="s">
        <v>92</v>
      </c>
      <c r="D678" s="2">
        <v>0.61399336867738696</v>
      </c>
      <c r="E678" s="2">
        <v>1.6029768799162101</v>
      </c>
    </row>
    <row r="679" spans="1:5" ht="13" x14ac:dyDescent="0.15">
      <c r="A679" s="1" t="s">
        <v>26</v>
      </c>
      <c r="B679" s="1" t="s">
        <v>112</v>
      </c>
      <c r="C679" s="1" t="s">
        <v>92</v>
      </c>
      <c r="D679" s="2">
        <v>4.3261593249975402E-2</v>
      </c>
      <c r="E679" s="2">
        <v>2.3031689354150502</v>
      </c>
    </row>
    <row r="680" spans="1:5" ht="13" x14ac:dyDescent="0.15">
      <c r="A680" s="1" t="s">
        <v>26</v>
      </c>
      <c r="B680" s="1" t="s">
        <v>113</v>
      </c>
      <c r="C680" s="1" t="s">
        <v>92</v>
      </c>
      <c r="D680" s="2">
        <v>0.17990210133770601</v>
      </c>
      <c r="E680" s="2">
        <v>2.6999590920975201</v>
      </c>
    </row>
    <row r="681" spans="1:5" ht="13" x14ac:dyDescent="0.15">
      <c r="A681" s="1" t="s">
        <v>26</v>
      </c>
      <c r="B681" s="1" t="s">
        <v>114</v>
      </c>
      <c r="C681" s="1" t="s">
        <v>92</v>
      </c>
      <c r="D681" s="2">
        <v>0.95822316894058301</v>
      </c>
      <c r="E681" s="2">
        <v>1.53029990358054</v>
      </c>
    </row>
    <row r="682" spans="1:5" ht="13" x14ac:dyDescent="0.15">
      <c r="A682" s="1" t="s">
        <v>26</v>
      </c>
      <c r="B682" s="1" t="s">
        <v>115</v>
      </c>
      <c r="C682" s="1" t="s">
        <v>92</v>
      </c>
      <c r="D682" s="2">
        <v>0.68898133050865995</v>
      </c>
      <c r="E682" s="2">
        <v>0.50504368288899404</v>
      </c>
    </row>
    <row r="683" spans="1:5" ht="13" x14ac:dyDescent="0.15">
      <c r="A683" s="1" t="s">
        <v>26</v>
      </c>
      <c r="B683" s="1" t="s">
        <v>116</v>
      </c>
      <c r="C683" s="1" t="s">
        <v>92</v>
      </c>
      <c r="D683" s="2">
        <v>0.82921548135553202</v>
      </c>
      <c r="E683" s="2">
        <v>2.0455482562071499</v>
      </c>
    </row>
    <row r="684" spans="1:5" ht="13" x14ac:dyDescent="0.15">
      <c r="A684" s="1" t="s">
        <v>26</v>
      </c>
      <c r="B684" s="1" t="s">
        <v>117</v>
      </c>
      <c r="C684" s="1" t="s">
        <v>92</v>
      </c>
      <c r="D684" s="2">
        <v>0.85737885975688899</v>
      </c>
      <c r="E684" s="2">
        <v>0.37593284681490502</v>
      </c>
    </row>
    <row r="685" spans="1:5" ht="13" x14ac:dyDescent="0.15">
      <c r="A685" s="1" t="s">
        <v>26</v>
      </c>
      <c r="B685" s="1" t="s">
        <v>118</v>
      </c>
      <c r="C685" s="1" t="s">
        <v>92</v>
      </c>
      <c r="D685" s="2">
        <v>1.2807497741084001E-3</v>
      </c>
      <c r="E685" s="2">
        <v>1.8972845460915999</v>
      </c>
    </row>
    <row r="686" spans="1:5" ht="13" x14ac:dyDescent="0.15">
      <c r="A686" s="1" t="s">
        <v>26</v>
      </c>
      <c r="B686" s="1" t="s">
        <v>119</v>
      </c>
      <c r="C686" s="1" t="s">
        <v>92</v>
      </c>
      <c r="D686" s="2">
        <v>8.3161868201151803E-2</v>
      </c>
      <c r="E686" s="2">
        <v>3.1174055651372998</v>
      </c>
    </row>
    <row r="687" spans="1:5" ht="13" x14ac:dyDescent="0.15">
      <c r="A687" s="1" t="s">
        <v>26</v>
      </c>
      <c r="B687" s="1" t="s">
        <v>120</v>
      </c>
      <c r="C687" s="1" t="s">
        <v>92</v>
      </c>
      <c r="D687" s="2">
        <v>0.21260603777060999</v>
      </c>
      <c r="E687" s="2">
        <v>1.6524943750384899</v>
      </c>
    </row>
    <row r="688" spans="1:5" ht="13" x14ac:dyDescent="0.15">
      <c r="A688" s="1" t="s">
        <v>26</v>
      </c>
      <c r="B688" s="1" t="s">
        <v>121</v>
      </c>
      <c r="C688" s="1" t="s">
        <v>92</v>
      </c>
      <c r="D688" s="2">
        <v>0.30633610114256998</v>
      </c>
      <c r="E688" s="2">
        <v>0.30168432404689199</v>
      </c>
    </row>
    <row r="689" spans="1:5" ht="13" x14ac:dyDescent="0.15">
      <c r="A689" s="1" t="s">
        <v>26</v>
      </c>
      <c r="B689" s="1" t="s">
        <v>122</v>
      </c>
      <c r="C689" s="1" t="s">
        <v>92</v>
      </c>
      <c r="D689" s="2">
        <v>0.117865311212787</v>
      </c>
      <c r="E689" s="2">
        <v>3.3923653973583101</v>
      </c>
    </row>
    <row r="690" spans="1:5" ht="13" x14ac:dyDescent="0.15">
      <c r="A690" s="1" t="s">
        <v>26</v>
      </c>
      <c r="B690" s="1" t="s">
        <v>123</v>
      </c>
      <c r="C690" s="1" t="s">
        <v>92</v>
      </c>
      <c r="D690" s="2">
        <v>0.59298228978060796</v>
      </c>
      <c r="E690" s="2">
        <v>-1.0126826255472701</v>
      </c>
    </row>
    <row r="691" spans="1:5" ht="13" x14ac:dyDescent="0.15">
      <c r="A691" s="1" t="s">
        <v>26</v>
      </c>
      <c r="B691" s="1" t="s">
        <v>124</v>
      </c>
      <c r="C691" s="1" t="s">
        <v>92</v>
      </c>
      <c r="D691" s="2">
        <v>0.55761453310391895</v>
      </c>
      <c r="E691" s="2">
        <v>0.77406955661393795</v>
      </c>
    </row>
    <row r="692" spans="1:5" ht="13" x14ac:dyDescent="0.15">
      <c r="A692" s="1" t="s">
        <v>26</v>
      </c>
      <c r="B692" s="1" t="s">
        <v>125</v>
      </c>
      <c r="C692" s="1" t="s">
        <v>92</v>
      </c>
      <c r="D692" s="2">
        <v>0.479114818843285</v>
      </c>
      <c r="E692" s="2">
        <v>4.8984472635761902</v>
      </c>
    </row>
    <row r="693" spans="1:5" ht="13" x14ac:dyDescent="0.15">
      <c r="A693" s="1" t="s">
        <v>26</v>
      </c>
      <c r="B693" s="1" t="s">
        <v>126</v>
      </c>
      <c r="C693" s="1" t="s">
        <v>92</v>
      </c>
      <c r="D693" s="2">
        <v>2.6242564905553899E-2</v>
      </c>
      <c r="E693" s="2">
        <v>1.6009414676756399</v>
      </c>
    </row>
    <row r="694" spans="1:5" ht="13" x14ac:dyDescent="0.15">
      <c r="A694" s="1" t="s">
        <v>26</v>
      </c>
      <c r="B694" s="1" t="s">
        <v>127</v>
      </c>
      <c r="C694" s="1" t="s">
        <v>92</v>
      </c>
      <c r="D694" s="2">
        <v>0.51819270666821104</v>
      </c>
      <c r="E694" s="2">
        <v>-0.85204099620222495</v>
      </c>
    </row>
    <row r="695" spans="1:5" ht="13" x14ac:dyDescent="0.15">
      <c r="A695" s="1" t="s">
        <v>26</v>
      </c>
      <c r="B695" s="1" t="s">
        <v>119</v>
      </c>
      <c r="C695" s="1" t="s">
        <v>92</v>
      </c>
      <c r="D695" s="2">
        <v>8.3161868201151803E-2</v>
      </c>
      <c r="E695" s="2">
        <v>3.1174055651372998</v>
      </c>
    </row>
    <row r="696" spans="1:5" ht="13" x14ac:dyDescent="0.15">
      <c r="A696" s="1" t="s">
        <v>26</v>
      </c>
      <c r="B696" s="1" t="s">
        <v>120</v>
      </c>
      <c r="C696" s="1" t="s">
        <v>92</v>
      </c>
      <c r="D696" s="2">
        <v>0.21260603777060999</v>
      </c>
      <c r="E696" s="2">
        <v>1.6524943750384899</v>
      </c>
    </row>
    <row r="697" spans="1:5" ht="13" x14ac:dyDescent="0.15">
      <c r="A697" s="1" t="s">
        <v>26</v>
      </c>
      <c r="B697" s="1" t="s">
        <v>121</v>
      </c>
      <c r="C697" s="1" t="s">
        <v>92</v>
      </c>
      <c r="D697" s="2">
        <v>0.30633610114256998</v>
      </c>
      <c r="E697" s="2">
        <v>0.30168432404689199</v>
      </c>
    </row>
    <row r="698" spans="1:5" ht="13" x14ac:dyDescent="0.15">
      <c r="A698" s="1" t="s">
        <v>26</v>
      </c>
      <c r="B698" s="1" t="s">
        <v>122</v>
      </c>
      <c r="C698" s="1" t="s">
        <v>92</v>
      </c>
      <c r="D698" s="2">
        <v>0.117865311212787</v>
      </c>
      <c r="E698" s="2">
        <v>3.3923653973583101</v>
      </c>
    </row>
    <row r="699" spans="1:5" ht="13" x14ac:dyDescent="0.15">
      <c r="A699" s="1" t="s">
        <v>26</v>
      </c>
      <c r="B699" s="1" t="s">
        <v>123</v>
      </c>
      <c r="C699" s="1" t="s">
        <v>92</v>
      </c>
      <c r="D699" s="2">
        <v>0.59298228978060796</v>
      </c>
      <c r="E699" s="2">
        <v>-1.0126826255472701</v>
      </c>
    </row>
    <row r="700" spans="1:5" ht="13" x14ac:dyDescent="0.15">
      <c r="A700" s="1" t="s">
        <v>26</v>
      </c>
      <c r="B700" s="1" t="s">
        <v>124</v>
      </c>
      <c r="C700" s="1" t="s">
        <v>92</v>
      </c>
      <c r="D700" s="2">
        <v>0.55761453310391895</v>
      </c>
      <c r="E700" s="2">
        <v>0.77406955661393795</v>
      </c>
    </row>
    <row r="701" spans="1:5" ht="13" x14ac:dyDescent="0.15">
      <c r="A701" s="1" t="s">
        <v>26</v>
      </c>
      <c r="B701" s="1" t="s">
        <v>125</v>
      </c>
      <c r="C701" s="1" t="s">
        <v>92</v>
      </c>
      <c r="D701" s="2">
        <v>0.479114818843285</v>
      </c>
      <c r="E701" s="2">
        <v>4.8984472635761902</v>
      </c>
    </row>
    <row r="702" spans="1:5" ht="13" x14ac:dyDescent="0.15">
      <c r="A702" s="1" t="s">
        <v>26</v>
      </c>
      <c r="B702" s="1" t="s">
        <v>126</v>
      </c>
      <c r="C702" s="1" t="s">
        <v>92</v>
      </c>
      <c r="D702" s="2">
        <v>2.6242564905553899E-2</v>
      </c>
      <c r="E702" s="2">
        <v>1.6009414676756399</v>
      </c>
    </row>
    <row r="703" spans="1:5" ht="13" x14ac:dyDescent="0.15">
      <c r="A703" s="1" t="s">
        <v>26</v>
      </c>
      <c r="B703" s="1" t="s">
        <v>127</v>
      </c>
      <c r="C703" s="1" t="s">
        <v>92</v>
      </c>
      <c r="D703" s="2">
        <v>0.51819270666821104</v>
      </c>
      <c r="E703" s="2">
        <v>-0.85204099620222495</v>
      </c>
    </row>
    <row r="704" spans="1:5" ht="13" x14ac:dyDescent="0.15">
      <c r="A704" s="1" t="s">
        <v>27</v>
      </c>
      <c r="B704" s="1" t="s">
        <v>85</v>
      </c>
      <c r="C704" s="1" t="s">
        <v>86</v>
      </c>
      <c r="D704" s="2">
        <v>0.83449701491206896</v>
      </c>
      <c r="E704" s="2">
        <v>0.148145760364636</v>
      </c>
    </row>
    <row r="705" spans="1:5" ht="13" x14ac:dyDescent="0.15">
      <c r="A705" s="1" t="s">
        <v>27</v>
      </c>
      <c r="B705" s="1" t="s">
        <v>87</v>
      </c>
      <c r="C705" s="1" t="s">
        <v>86</v>
      </c>
      <c r="D705" s="2">
        <v>0.20924249786898499</v>
      </c>
      <c r="E705" s="2">
        <v>0.66256506496248102</v>
      </c>
    </row>
    <row r="706" spans="1:5" ht="13" x14ac:dyDescent="0.15">
      <c r="A706" s="1" t="s">
        <v>27</v>
      </c>
      <c r="B706" s="1" t="s">
        <v>88</v>
      </c>
      <c r="C706" s="1" t="s">
        <v>86</v>
      </c>
      <c r="D706" s="2">
        <v>0.46930379188830901</v>
      </c>
      <c r="E706" s="2">
        <v>1.2421777495269399</v>
      </c>
    </row>
    <row r="707" spans="1:5" ht="13" x14ac:dyDescent="0.15">
      <c r="A707" s="1" t="s">
        <v>27</v>
      </c>
      <c r="B707" s="1" t="s">
        <v>89</v>
      </c>
      <c r="C707" s="1" t="s">
        <v>86</v>
      </c>
      <c r="D707" s="2">
        <v>1.5403209684777101E-2</v>
      </c>
      <c r="E707" s="2">
        <v>0.31775523790278598</v>
      </c>
    </row>
    <row r="708" spans="1:5" ht="13" x14ac:dyDescent="0.15">
      <c r="A708" s="1" t="s">
        <v>27</v>
      </c>
      <c r="B708" s="1" t="s">
        <v>90</v>
      </c>
      <c r="C708" s="1" t="s">
        <v>86</v>
      </c>
      <c r="D708" s="2">
        <v>0.52323506281503995</v>
      </c>
      <c r="E708" s="2">
        <v>0.30550491995711798</v>
      </c>
    </row>
    <row r="709" spans="1:5" ht="13" x14ac:dyDescent="0.15">
      <c r="A709" s="1" t="s">
        <v>27</v>
      </c>
      <c r="B709" s="1" t="s">
        <v>91</v>
      </c>
      <c r="C709" s="1" t="s">
        <v>92</v>
      </c>
      <c r="D709" s="2">
        <v>0.83449701491206896</v>
      </c>
      <c r="E709" s="2">
        <v>0.148145760364636</v>
      </c>
    </row>
    <row r="710" spans="1:5" ht="13" x14ac:dyDescent="0.15">
      <c r="A710" s="1" t="s">
        <v>27</v>
      </c>
      <c r="B710" s="1" t="s">
        <v>93</v>
      </c>
      <c r="C710" s="1" t="s">
        <v>92</v>
      </c>
      <c r="D710" s="2">
        <v>0.27375960416232398</v>
      </c>
      <c r="E710" s="2">
        <v>1.3122992119686101</v>
      </c>
    </row>
    <row r="711" spans="1:5" ht="13" x14ac:dyDescent="0.15">
      <c r="A711" s="1" t="s">
        <v>27</v>
      </c>
      <c r="B711" s="1" t="s">
        <v>94</v>
      </c>
      <c r="C711" s="1" t="s">
        <v>92</v>
      </c>
      <c r="D711" s="2">
        <v>0.39156498038985499</v>
      </c>
      <c r="E711" s="2">
        <v>0.75795447022805895</v>
      </c>
    </row>
    <row r="712" spans="1:5" ht="13" x14ac:dyDescent="0.15">
      <c r="A712" s="1" t="s">
        <v>27</v>
      </c>
      <c r="B712" s="1" t="s">
        <v>95</v>
      </c>
      <c r="C712" s="1" t="s">
        <v>92</v>
      </c>
      <c r="D712" s="2">
        <v>0.100923450912627</v>
      </c>
      <c r="E712" s="2">
        <v>3.75335591226529</v>
      </c>
    </row>
    <row r="713" spans="1:5" ht="13" x14ac:dyDescent="0.15">
      <c r="A713" s="1" t="s">
        <v>27</v>
      </c>
      <c r="B713" s="1" t="s">
        <v>96</v>
      </c>
      <c r="C713" s="1" t="s">
        <v>92</v>
      </c>
      <c r="D713" s="2">
        <v>0.46033286587490102</v>
      </c>
      <c r="E713" s="2">
        <v>0.53686301011680504</v>
      </c>
    </row>
    <row r="714" spans="1:5" ht="13" x14ac:dyDescent="0.15">
      <c r="A714" s="1" t="s">
        <v>27</v>
      </c>
      <c r="B714" s="1" t="s">
        <v>97</v>
      </c>
      <c r="C714" s="1" t="s">
        <v>92</v>
      </c>
      <c r="D714" s="2">
        <v>0.61729788280604803</v>
      </c>
      <c r="E714" s="2">
        <v>5.3875620575819301E-2</v>
      </c>
    </row>
    <row r="715" spans="1:5" ht="13" x14ac:dyDescent="0.15">
      <c r="A715" s="1" t="s">
        <v>27</v>
      </c>
      <c r="B715" s="1" t="s">
        <v>98</v>
      </c>
      <c r="C715" s="1" t="s">
        <v>92</v>
      </c>
      <c r="D715" s="2">
        <v>0.33781275618193202</v>
      </c>
      <c r="E715" s="2">
        <v>1.6586337957175901</v>
      </c>
    </row>
    <row r="716" spans="1:5" ht="13" x14ac:dyDescent="0.15">
      <c r="A716" s="1" t="s">
        <v>27</v>
      </c>
      <c r="B716" s="1" t="s">
        <v>99</v>
      </c>
      <c r="C716" s="1" t="s">
        <v>92</v>
      </c>
      <c r="D716" s="2">
        <v>0.68524834366339105</v>
      </c>
      <c r="E716" s="2">
        <v>0.152190850391276</v>
      </c>
    </row>
    <row r="717" spans="1:5" ht="13" x14ac:dyDescent="0.15">
      <c r="A717" s="1" t="s">
        <v>27</v>
      </c>
      <c r="B717" s="1" t="s">
        <v>100</v>
      </c>
      <c r="C717" s="1" t="s">
        <v>92</v>
      </c>
      <c r="D717" s="2">
        <v>0.30081326009891501</v>
      </c>
      <c r="E717" s="2">
        <v>1.7137693782745</v>
      </c>
    </row>
    <row r="718" spans="1:5" ht="13" x14ac:dyDescent="0.15">
      <c r="A718" s="1" t="s">
        <v>27</v>
      </c>
      <c r="B718" s="1" t="s">
        <v>101</v>
      </c>
      <c r="C718" s="1" t="s">
        <v>92</v>
      </c>
      <c r="D718" s="2">
        <v>0.86862413134156202</v>
      </c>
      <c r="E718" s="2">
        <v>-4.7706324144202797E-2</v>
      </c>
    </row>
    <row r="719" spans="1:5" ht="13" x14ac:dyDescent="0.15">
      <c r="A719" s="1" t="s">
        <v>27</v>
      </c>
      <c r="B719" s="1" t="s">
        <v>102</v>
      </c>
      <c r="C719" s="1" t="s">
        <v>92</v>
      </c>
      <c r="D719" s="2">
        <v>0.215039327637912</v>
      </c>
      <c r="E719" s="2">
        <v>0.39794750602464402</v>
      </c>
    </row>
    <row r="720" spans="1:5" ht="13" x14ac:dyDescent="0.15">
      <c r="A720" s="1" t="s">
        <v>27</v>
      </c>
      <c r="B720" s="1" t="s">
        <v>103</v>
      </c>
      <c r="C720" s="1" t="s">
        <v>92</v>
      </c>
      <c r="D720" s="2">
        <v>0.63841291985445403</v>
      </c>
      <c r="E720" s="2">
        <v>-0.41899325257330899</v>
      </c>
    </row>
    <row r="721" spans="1:5" ht="13" x14ac:dyDescent="0.15">
      <c r="A721" s="1" t="s">
        <v>27</v>
      </c>
      <c r="B721" s="1" t="s">
        <v>104</v>
      </c>
      <c r="C721" s="1" t="s">
        <v>92</v>
      </c>
      <c r="D721" s="2">
        <v>1.3314218021981201E-2</v>
      </c>
      <c r="E721" s="2">
        <v>0.31032069508196602</v>
      </c>
    </row>
    <row r="722" spans="1:5" ht="13" x14ac:dyDescent="0.15">
      <c r="A722" s="1" t="s">
        <v>27</v>
      </c>
      <c r="B722" s="1" t="s">
        <v>105</v>
      </c>
      <c r="C722" s="1" t="s">
        <v>92</v>
      </c>
      <c r="D722" s="2">
        <v>0.84671084985510603</v>
      </c>
      <c r="E722" s="2">
        <v>2.7128677807811199</v>
      </c>
    </row>
    <row r="723" spans="1:5" ht="13" x14ac:dyDescent="0.15">
      <c r="A723" s="1" t="s">
        <v>27</v>
      </c>
      <c r="B723" s="1" t="s">
        <v>106</v>
      </c>
      <c r="C723" s="1" t="s">
        <v>92</v>
      </c>
      <c r="D723" s="2">
        <v>0.72520341177588699</v>
      </c>
      <c r="E723" s="2">
        <v>-0.23405931652249901</v>
      </c>
    </row>
    <row r="724" spans="1:5" ht="13" x14ac:dyDescent="0.15">
      <c r="A724" s="1" t="s">
        <v>27</v>
      </c>
      <c r="B724" s="1" t="s">
        <v>107</v>
      </c>
      <c r="C724" s="1" t="s">
        <v>92</v>
      </c>
      <c r="D724" s="2">
        <v>0.83496318332327302</v>
      </c>
      <c r="E724" s="2">
        <v>1.22881908604182</v>
      </c>
    </row>
    <row r="725" spans="1:5" ht="13" x14ac:dyDescent="0.15">
      <c r="A725" s="1" t="s">
        <v>27</v>
      </c>
      <c r="B725" s="1" t="s">
        <v>108</v>
      </c>
      <c r="C725" s="1" t="s">
        <v>92</v>
      </c>
      <c r="D725" s="2">
        <v>0.79160516294196803</v>
      </c>
      <c r="E725" s="2">
        <v>0.26719752826424897</v>
      </c>
    </row>
    <row r="726" spans="1:5" ht="13" x14ac:dyDescent="0.15">
      <c r="A726" s="1" t="s">
        <v>27</v>
      </c>
      <c r="B726" s="1" t="s">
        <v>109</v>
      </c>
      <c r="C726" s="1" t="s">
        <v>92</v>
      </c>
      <c r="D726" s="2">
        <v>0.48696895203830098</v>
      </c>
      <c r="E726" s="2">
        <v>0.45238162891656097</v>
      </c>
    </row>
    <row r="727" spans="1:5" ht="13" x14ac:dyDescent="0.15">
      <c r="A727" s="1" t="s">
        <v>27</v>
      </c>
      <c r="B727" s="1" t="s">
        <v>110</v>
      </c>
      <c r="C727" s="1" t="s">
        <v>92</v>
      </c>
      <c r="D727" s="2">
        <v>0.67181614026886305</v>
      </c>
      <c r="E727" s="2">
        <v>1.3515156591942299E-2</v>
      </c>
    </row>
    <row r="728" spans="1:5" ht="13" x14ac:dyDescent="0.15">
      <c r="A728" s="1" t="s">
        <v>27</v>
      </c>
      <c r="B728" s="1" t="s">
        <v>111</v>
      </c>
      <c r="C728" s="1" t="s">
        <v>92</v>
      </c>
      <c r="D728" s="2">
        <v>0.70472604915093595</v>
      </c>
      <c r="E728" s="2">
        <v>-2.3769662522106398</v>
      </c>
    </row>
    <row r="729" spans="1:5" ht="13" x14ac:dyDescent="0.15">
      <c r="A729" s="1" t="s">
        <v>27</v>
      </c>
      <c r="B729" s="1" t="s">
        <v>112</v>
      </c>
      <c r="C729" s="1" t="s">
        <v>92</v>
      </c>
      <c r="D729" s="2">
        <v>0.42661792559452799</v>
      </c>
      <c r="E729" s="2">
        <v>-0.54398868870472605</v>
      </c>
    </row>
    <row r="730" spans="1:5" ht="13" x14ac:dyDescent="0.15">
      <c r="A730" s="1" t="s">
        <v>27</v>
      </c>
      <c r="B730" s="1" t="s">
        <v>113</v>
      </c>
      <c r="C730" s="1" t="s">
        <v>92</v>
      </c>
      <c r="D730" s="2">
        <v>0.106029572106995</v>
      </c>
      <c r="E730" s="2">
        <v>-3.0232714778147098</v>
      </c>
    </row>
    <row r="731" spans="1:5" ht="13" x14ac:dyDescent="0.15">
      <c r="A731" s="1" t="s">
        <v>27</v>
      </c>
      <c r="B731" s="1" t="s">
        <v>114</v>
      </c>
      <c r="C731" s="1" t="s">
        <v>92</v>
      </c>
      <c r="D731" s="2">
        <v>1.3337581078030699E-2</v>
      </c>
      <c r="E731" s="2">
        <v>0.948363143197544</v>
      </c>
    </row>
    <row r="732" spans="1:5" ht="13" x14ac:dyDescent="0.15">
      <c r="A732" s="1" t="s">
        <v>27</v>
      </c>
      <c r="B732" s="1" t="s">
        <v>115</v>
      </c>
      <c r="C732" s="1" t="s">
        <v>92</v>
      </c>
      <c r="D732" s="2">
        <v>0.52133450432545703</v>
      </c>
      <c r="E732" s="2">
        <v>-8.3185093492933095E-3</v>
      </c>
    </row>
    <row r="733" spans="1:5" ht="13" x14ac:dyDescent="0.15">
      <c r="A733" s="1" t="s">
        <v>27</v>
      </c>
      <c r="B733" s="1" t="s">
        <v>116</v>
      </c>
      <c r="C733" s="1" t="s">
        <v>92</v>
      </c>
      <c r="D733" s="2">
        <v>0.14524537921633501</v>
      </c>
      <c r="E733" s="2">
        <v>-0.63415556538359097</v>
      </c>
    </row>
    <row r="734" spans="1:5" ht="13" x14ac:dyDescent="0.15">
      <c r="A734" s="1" t="s">
        <v>27</v>
      </c>
      <c r="B734" s="1" t="s">
        <v>117</v>
      </c>
      <c r="C734" s="1" t="s">
        <v>92</v>
      </c>
      <c r="D734" s="2">
        <v>0.151629140909983</v>
      </c>
      <c r="E734" s="2">
        <v>1.2901789348402</v>
      </c>
    </row>
    <row r="735" spans="1:5" ht="13" x14ac:dyDescent="0.15">
      <c r="A735" s="1" t="s">
        <v>27</v>
      </c>
      <c r="B735" s="1" t="s">
        <v>118</v>
      </c>
      <c r="C735" s="1" t="s">
        <v>92</v>
      </c>
      <c r="D735" s="2">
        <v>0.54429513773151195</v>
      </c>
      <c r="E735" s="2">
        <v>1.0476929958302299</v>
      </c>
    </row>
    <row r="736" spans="1:5" ht="13" x14ac:dyDescent="0.15">
      <c r="A736" s="1" t="s">
        <v>27</v>
      </c>
      <c r="B736" s="1" t="s">
        <v>119</v>
      </c>
      <c r="C736" s="1" t="s">
        <v>92</v>
      </c>
      <c r="D736" s="2">
        <v>0.96501757031334301</v>
      </c>
      <c r="E736" s="2">
        <v>0.71059364020627103</v>
      </c>
    </row>
    <row r="737" spans="1:5" ht="13" x14ac:dyDescent="0.15">
      <c r="A737" s="1" t="s">
        <v>27</v>
      </c>
      <c r="B737" s="1" t="s">
        <v>120</v>
      </c>
      <c r="C737" s="1" t="s">
        <v>92</v>
      </c>
      <c r="D737" s="2">
        <v>1.85997417981143E-2</v>
      </c>
      <c r="E737" s="2">
        <v>0.36693875292382699</v>
      </c>
    </row>
    <row r="738" spans="1:5" ht="13" x14ac:dyDescent="0.15">
      <c r="A738" s="1" t="s">
        <v>27</v>
      </c>
      <c r="B738" s="1" t="s">
        <v>121</v>
      </c>
      <c r="C738" s="1" t="s">
        <v>92</v>
      </c>
      <c r="D738" s="2">
        <v>0.97107402284919397</v>
      </c>
      <c r="E738" s="2">
        <v>0.11531283368508501</v>
      </c>
    </row>
    <row r="739" spans="1:5" ht="13" x14ac:dyDescent="0.15">
      <c r="A739" s="1" t="s">
        <v>27</v>
      </c>
      <c r="B739" s="1" t="s">
        <v>122</v>
      </c>
      <c r="C739" s="1" t="s">
        <v>92</v>
      </c>
      <c r="D739" s="2">
        <v>0.59872002803222801</v>
      </c>
      <c r="E739" s="2">
        <v>0.28113451700257502</v>
      </c>
    </row>
    <row r="740" spans="1:5" ht="13" x14ac:dyDescent="0.15">
      <c r="A740" s="1" t="s">
        <v>27</v>
      </c>
      <c r="B740" s="1" t="s">
        <v>123</v>
      </c>
      <c r="C740" s="1" t="s">
        <v>92</v>
      </c>
      <c r="D740" s="2">
        <v>4.15796012117986E-2</v>
      </c>
      <c r="E740" s="2">
        <v>0.85480801174905396</v>
      </c>
    </row>
    <row r="741" spans="1:5" ht="13" x14ac:dyDescent="0.15">
      <c r="A741" s="1" t="s">
        <v>27</v>
      </c>
      <c r="B741" s="1" t="s">
        <v>124</v>
      </c>
      <c r="C741" s="1" t="s">
        <v>92</v>
      </c>
      <c r="D741" s="2">
        <v>0.76530415754355596</v>
      </c>
      <c r="E741" s="2">
        <v>0.44604704875467399</v>
      </c>
    </row>
    <row r="742" spans="1:5" ht="13" x14ac:dyDescent="0.15">
      <c r="A742" s="1" t="s">
        <v>27</v>
      </c>
      <c r="B742" s="1" t="s">
        <v>125</v>
      </c>
      <c r="C742" s="1" t="s">
        <v>92</v>
      </c>
      <c r="D742" s="2">
        <v>0.52785059478644303</v>
      </c>
      <c r="E742" s="2">
        <v>-0.45251144614671901</v>
      </c>
    </row>
    <row r="743" spans="1:5" ht="13" x14ac:dyDescent="0.15">
      <c r="A743" s="1" t="s">
        <v>27</v>
      </c>
      <c r="B743" s="1" t="s">
        <v>126</v>
      </c>
      <c r="C743" s="1" t="s">
        <v>92</v>
      </c>
      <c r="D743" s="2">
        <v>0.72064192898216795</v>
      </c>
      <c r="E743" s="2">
        <v>0.17483451667817701</v>
      </c>
    </row>
    <row r="744" spans="1:5" ht="13" x14ac:dyDescent="0.15">
      <c r="A744" s="1" t="s">
        <v>27</v>
      </c>
      <c r="B744" s="1" t="s">
        <v>127</v>
      </c>
      <c r="C744" s="1" t="s">
        <v>92</v>
      </c>
      <c r="D744" s="2">
        <v>0.70089150364123798</v>
      </c>
      <c r="E744" s="2">
        <v>-1.1400375947366199</v>
      </c>
    </row>
    <row r="745" spans="1:5" ht="13" x14ac:dyDescent="0.15">
      <c r="A745" s="1" t="s">
        <v>27</v>
      </c>
      <c r="B745" s="1" t="s">
        <v>119</v>
      </c>
      <c r="C745" s="1" t="s">
        <v>92</v>
      </c>
      <c r="D745" s="2">
        <v>0.96501757031334301</v>
      </c>
      <c r="E745" s="2">
        <v>0.71059364020627103</v>
      </c>
    </row>
    <row r="746" spans="1:5" ht="13" x14ac:dyDescent="0.15">
      <c r="A746" s="1" t="s">
        <v>27</v>
      </c>
      <c r="B746" s="1" t="s">
        <v>120</v>
      </c>
      <c r="C746" s="1" t="s">
        <v>92</v>
      </c>
      <c r="D746" s="2">
        <v>1.85997417981143E-2</v>
      </c>
      <c r="E746" s="2">
        <v>0.36693875292382699</v>
      </c>
    </row>
    <row r="747" spans="1:5" ht="13" x14ac:dyDescent="0.15">
      <c r="A747" s="1" t="s">
        <v>27</v>
      </c>
      <c r="B747" s="1" t="s">
        <v>121</v>
      </c>
      <c r="C747" s="1" t="s">
        <v>92</v>
      </c>
      <c r="D747" s="2">
        <v>0.97107402284919397</v>
      </c>
      <c r="E747" s="2">
        <v>0.11531283368508501</v>
      </c>
    </row>
    <row r="748" spans="1:5" ht="13" x14ac:dyDescent="0.15">
      <c r="A748" s="1" t="s">
        <v>27</v>
      </c>
      <c r="B748" s="1" t="s">
        <v>122</v>
      </c>
      <c r="C748" s="1" t="s">
        <v>92</v>
      </c>
      <c r="D748" s="2">
        <v>0.59872002803222801</v>
      </c>
      <c r="E748" s="2">
        <v>0.28113451700257502</v>
      </c>
    </row>
    <row r="749" spans="1:5" ht="13" x14ac:dyDescent="0.15">
      <c r="A749" s="1" t="s">
        <v>27</v>
      </c>
      <c r="B749" s="1" t="s">
        <v>123</v>
      </c>
      <c r="C749" s="1" t="s">
        <v>92</v>
      </c>
      <c r="D749" s="2">
        <v>4.15796012117986E-2</v>
      </c>
      <c r="E749" s="2">
        <v>0.85480801174905396</v>
      </c>
    </row>
    <row r="750" spans="1:5" ht="13" x14ac:dyDescent="0.15">
      <c r="A750" s="1" t="s">
        <v>27</v>
      </c>
      <c r="B750" s="1" t="s">
        <v>124</v>
      </c>
      <c r="C750" s="1" t="s">
        <v>92</v>
      </c>
      <c r="D750" s="2">
        <v>0.76530415754355596</v>
      </c>
      <c r="E750" s="2">
        <v>0.44604704875467399</v>
      </c>
    </row>
    <row r="751" spans="1:5" ht="13" x14ac:dyDescent="0.15">
      <c r="A751" s="1" t="s">
        <v>27</v>
      </c>
      <c r="B751" s="1" t="s">
        <v>125</v>
      </c>
      <c r="C751" s="1" t="s">
        <v>92</v>
      </c>
      <c r="D751" s="2">
        <v>0.52785059478644303</v>
      </c>
      <c r="E751" s="2">
        <v>-0.45251144614671901</v>
      </c>
    </row>
    <row r="752" spans="1:5" ht="13" x14ac:dyDescent="0.15">
      <c r="A752" s="1" t="s">
        <v>27</v>
      </c>
      <c r="B752" s="1" t="s">
        <v>126</v>
      </c>
      <c r="C752" s="1" t="s">
        <v>92</v>
      </c>
      <c r="D752" s="2">
        <v>0.72064192898216795</v>
      </c>
      <c r="E752" s="2">
        <v>0.17483451667817701</v>
      </c>
    </row>
    <row r="753" spans="1:5" ht="13" x14ac:dyDescent="0.15">
      <c r="A753" s="1" t="s">
        <v>27</v>
      </c>
      <c r="B753" s="1" t="s">
        <v>127</v>
      </c>
      <c r="C753" s="1" t="s">
        <v>92</v>
      </c>
      <c r="D753" s="2">
        <v>0.70089150364123798</v>
      </c>
      <c r="E753" s="2">
        <v>-1.1400375947366199</v>
      </c>
    </row>
    <row r="754" spans="1:5" ht="13" x14ac:dyDescent="0.15">
      <c r="A754" s="1" t="s">
        <v>28</v>
      </c>
      <c r="B754" s="1" t="s">
        <v>85</v>
      </c>
      <c r="C754" s="1" t="s">
        <v>86</v>
      </c>
      <c r="D754" s="2">
        <v>0.64021970471459699</v>
      </c>
      <c r="E754" s="2">
        <v>1.19007259362901</v>
      </c>
    </row>
    <row r="755" spans="1:5" ht="13" x14ac:dyDescent="0.15">
      <c r="A755" s="1" t="s">
        <v>28</v>
      </c>
      <c r="B755" s="1" t="s">
        <v>87</v>
      </c>
      <c r="C755" s="1" t="s">
        <v>86</v>
      </c>
      <c r="D755" s="2">
        <v>0.74648439452580695</v>
      </c>
      <c r="E755" s="2">
        <v>0.48462159513455599</v>
      </c>
    </row>
    <row r="756" spans="1:5" ht="13" x14ac:dyDescent="0.15">
      <c r="A756" s="1" t="s">
        <v>28</v>
      </c>
      <c r="B756" s="1" t="s">
        <v>88</v>
      </c>
      <c r="C756" s="1" t="s">
        <v>86</v>
      </c>
      <c r="D756" s="2">
        <v>9.0766161567917697E-2</v>
      </c>
      <c r="E756" s="2">
        <v>1.62398900824799</v>
      </c>
    </row>
    <row r="757" spans="1:5" ht="13" x14ac:dyDescent="0.15">
      <c r="A757" s="1" t="s">
        <v>28</v>
      </c>
      <c r="B757" s="1" t="s">
        <v>89</v>
      </c>
      <c r="C757" s="1" t="s">
        <v>86</v>
      </c>
      <c r="D757" s="2">
        <v>0.89419459619562103</v>
      </c>
      <c r="E757" s="2">
        <v>0.45356085000465901</v>
      </c>
    </row>
    <row r="758" spans="1:5" ht="13" x14ac:dyDescent="0.15">
      <c r="A758" s="1" t="s">
        <v>28</v>
      </c>
      <c r="B758" s="1" t="s">
        <v>90</v>
      </c>
      <c r="C758" s="1" t="s">
        <v>86</v>
      </c>
      <c r="D758" s="2">
        <v>0.46046852136928701</v>
      </c>
      <c r="E758" s="2">
        <v>0.51477812100373499</v>
      </c>
    </row>
    <row r="759" spans="1:5" ht="13" x14ac:dyDescent="0.15">
      <c r="A759" s="1" t="s">
        <v>28</v>
      </c>
      <c r="B759" s="1" t="s">
        <v>91</v>
      </c>
      <c r="C759" s="1" t="s">
        <v>92</v>
      </c>
      <c r="D759" s="2">
        <v>0.64021970471459699</v>
      </c>
      <c r="E759" s="2">
        <v>1.19007259362901</v>
      </c>
    </row>
    <row r="760" spans="1:5" ht="13" x14ac:dyDescent="0.15">
      <c r="A760" s="1" t="s">
        <v>28</v>
      </c>
      <c r="B760" s="1" t="s">
        <v>93</v>
      </c>
      <c r="C760" s="1" t="s">
        <v>92</v>
      </c>
      <c r="D760" s="2">
        <v>0.96540847912189898</v>
      </c>
      <c r="E760" s="2">
        <v>1.56562592951705</v>
      </c>
    </row>
    <row r="761" spans="1:5" ht="13" x14ac:dyDescent="0.15">
      <c r="A761" s="1" t="s">
        <v>28</v>
      </c>
      <c r="B761" s="1" t="s">
        <v>94</v>
      </c>
      <c r="C761" s="1" t="s">
        <v>92</v>
      </c>
      <c r="D761" s="2">
        <v>0.28361880588675897</v>
      </c>
      <c r="E761" s="2">
        <v>0.476025251899104</v>
      </c>
    </row>
    <row r="762" spans="1:5" ht="13" x14ac:dyDescent="0.15">
      <c r="A762" s="1" t="s">
        <v>28</v>
      </c>
      <c r="B762" s="1" t="s">
        <v>95</v>
      </c>
      <c r="C762" s="1" t="s">
        <v>92</v>
      </c>
      <c r="D762" s="2">
        <v>0.12530644707868399</v>
      </c>
      <c r="E762" s="2">
        <v>4.1986147480835498</v>
      </c>
    </row>
    <row r="763" spans="1:5" ht="13" x14ac:dyDescent="0.15">
      <c r="A763" s="1" t="s">
        <v>28</v>
      </c>
      <c r="B763" s="1" t="s">
        <v>96</v>
      </c>
      <c r="C763" s="1" t="s">
        <v>92</v>
      </c>
      <c r="D763" s="2">
        <v>0.85115324138164705</v>
      </c>
      <c r="E763" s="2">
        <v>0.29041033795982601</v>
      </c>
    </row>
    <row r="764" spans="1:5" ht="13" x14ac:dyDescent="0.15">
      <c r="A764" s="1" t="s">
        <v>28</v>
      </c>
      <c r="B764" s="1" t="s">
        <v>97</v>
      </c>
      <c r="C764" s="1" t="s">
        <v>92</v>
      </c>
      <c r="D764" s="2">
        <v>0.71954710329403004</v>
      </c>
      <c r="E764" s="2">
        <v>1.7541992959508801</v>
      </c>
    </row>
    <row r="765" spans="1:5" ht="13" x14ac:dyDescent="0.15">
      <c r="A765" s="1" t="s">
        <v>28</v>
      </c>
      <c r="B765" s="1" t="s">
        <v>98</v>
      </c>
      <c r="C765" s="1" t="s">
        <v>92</v>
      </c>
      <c r="D765" s="2">
        <v>0.70155097134853195</v>
      </c>
      <c r="E765" s="2">
        <v>6.3200081292932202</v>
      </c>
    </row>
    <row r="766" spans="1:5" ht="13" x14ac:dyDescent="0.15">
      <c r="A766" s="1" t="s">
        <v>28</v>
      </c>
      <c r="B766" s="1" t="s">
        <v>99</v>
      </c>
      <c r="C766" s="1" t="s">
        <v>92</v>
      </c>
      <c r="D766" s="2">
        <v>0.376438379082498</v>
      </c>
      <c r="E766" s="2">
        <v>-0.20986668507091399</v>
      </c>
    </row>
    <row r="767" spans="1:5" ht="13" x14ac:dyDescent="0.15">
      <c r="A767" s="1" t="s">
        <v>28</v>
      </c>
      <c r="B767" s="1" t="s">
        <v>100</v>
      </c>
      <c r="C767" s="1" t="s">
        <v>92</v>
      </c>
      <c r="D767" s="2">
        <v>8.3451974555346697E-2</v>
      </c>
      <c r="E767" s="2">
        <v>2.2260167996501399</v>
      </c>
    </row>
    <row r="768" spans="1:5" ht="13" x14ac:dyDescent="0.15">
      <c r="A768" s="1" t="s">
        <v>28</v>
      </c>
      <c r="B768" s="1" t="s">
        <v>101</v>
      </c>
      <c r="C768" s="1" t="s">
        <v>92</v>
      </c>
      <c r="D768" s="2">
        <v>0.87901756051749602</v>
      </c>
      <c r="E768" s="2">
        <v>6.26057218627665E-2</v>
      </c>
    </row>
    <row r="769" spans="1:5" ht="13" x14ac:dyDescent="0.15">
      <c r="A769" s="1" t="s">
        <v>28</v>
      </c>
      <c r="B769" s="1" t="s">
        <v>102</v>
      </c>
      <c r="C769" s="1" t="s">
        <v>92</v>
      </c>
      <c r="D769" s="2">
        <v>0.126840564970393</v>
      </c>
      <c r="E769" s="2">
        <v>1.05563874103622</v>
      </c>
    </row>
    <row r="770" spans="1:5" ht="13" x14ac:dyDescent="0.15">
      <c r="A770" s="1" t="s">
        <v>28</v>
      </c>
      <c r="B770" s="1" t="s">
        <v>103</v>
      </c>
      <c r="C770" s="1" t="s">
        <v>92</v>
      </c>
      <c r="D770" s="2">
        <v>0.93860736434839698</v>
      </c>
      <c r="E770" s="2">
        <v>-0.99975262611603299</v>
      </c>
    </row>
    <row r="771" spans="1:5" ht="13" x14ac:dyDescent="0.15">
      <c r="A771" s="1" t="s">
        <v>28</v>
      </c>
      <c r="B771" s="1" t="s">
        <v>104</v>
      </c>
      <c r="C771" s="1" t="s">
        <v>92</v>
      </c>
      <c r="D771" s="2">
        <v>0.96035362598257001</v>
      </c>
      <c r="E771" s="2">
        <v>0.41833061603277399</v>
      </c>
    </row>
    <row r="772" spans="1:5" ht="13" x14ac:dyDescent="0.15">
      <c r="A772" s="1" t="s">
        <v>28</v>
      </c>
      <c r="B772" s="1" t="s">
        <v>105</v>
      </c>
      <c r="C772" s="1" t="s">
        <v>92</v>
      </c>
      <c r="D772" s="2">
        <v>0.92559127578585898</v>
      </c>
      <c r="E772" s="2">
        <v>1.8177022028507399</v>
      </c>
    </row>
    <row r="773" spans="1:5" ht="13" x14ac:dyDescent="0.15">
      <c r="A773" s="1" t="s">
        <v>28</v>
      </c>
      <c r="B773" s="1" t="s">
        <v>106</v>
      </c>
      <c r="C773" s="1" t="s">
        <v>92</v>
      </c>
      <c r="D773" s="2">
        <v>0.74020240247820002</v>
      </c>
      <c r="E773" s="2">
        <v>0.94221573490545096</v>
      </c>
    </row>
    <row r="774" spans="1:5" ht="13" x14ac:dyDescent="0.15">
      <c r="A774" s="1" t="s">
        <v>28</v>
      </c>
      <c r="B774" s="1" t="s">
        <v>107</v>
      </c>
      <c r="C774" s="1" t="s">
        <v>92</v>
      </c>
      <c r="D774" s="2">
        <v>0.62904160954821997</v>
      </c>
      <c r="E774" s="2">
        <v>-2.0227430726887201E-2</v>
      </c>
    </row>
    <row r="775" spans="1:5" ht="13" x14ac:dyDescent="0.15">
      <c r="A775" s="1" t="s">
        <v>28</v>
      </c>
      <c r="B775" s="1" t="s">
        <v>108</v>
      </c>
      <c r="C775" s="1" t="s">
        <v>92</v>
      </c>
      <c r="D775" s="2">
        <v>0.42907006265005199</v>
      </c>
      <c r="E775" s="2">
        <v>0.19335975514905701</v>
      </c>
    </row>
    <row r="776" spans="1:5" ht="13" x14ac:dyDescent="0.15">
      <c r="A776" s="1" t="s">
        <v>28</v>
      </c>
      <c r="B776" s="1" t="s">
        <v>109</v>
      </c>
      <c r="C776" s="1" t="s">
        <v>92</v>
      </c>
      <c r="D776" s="2">
        <v>0.87610585500853499</v>
      </c>
      <c r="E776" s="2">
        <v>-2.0631756033348099</v>
      </c>
    </row>
    <row r="777" spans="1:5" ht="13" x14ac:dyDescent="0.15">
      <c r="A777" s="1" t="s">
        <v>28</v>
      </c>
      <c r="B777" s="1" t="s">
        <v>110</v>
      </c>
      <c r="C777" s="1" t="s">
        <v>92</v>
      </c>
      <c r="D777" s="2">
        <v>0.183516965362716</v>
      </c>
      <c r="E777" s="2">
        <v>0.31849938442966402</v>
      </c>
    </row>
    <row r="778" spans="1:5" ht="13" x14ac:dyDescent="0.15">
      <c r="A778" s="1" t="s">
        <v>28</v>
      </c>
      <c r="B778" s="1" t="s">
        <v>111</v>
      </c>
      <c r="C778" s="1" t="s">
        <v>92</v>
      </c>
      <c r="D778" s="2">
        <v>0.59030852845774695</v>
      </c>
      <c r="E778" s="2">
        <v>-0.357386475001371</v>
      </c>
    </row>
    <row r="779" spans="1:5" ht="13" x14ac:dyDescent="0.15">
      <c r="A779" s="1" t="s">
        <v>28</v>
      </c>
      <c r="B779" s="1" t="s">
        <v>112</v>
      </c>
      <c r="C779" s="1" t="s">
        <v>92</v>
      </c>
      <c r="D779" s="2">
        <v>0.500276937257217</v>
      </c>
      <c r="E779" s="2">
        <v>0.69314039603238398</v>
      </c>
    </row>
    <row r="780" spans="1:5" ht="13" x14ac:dyDescent="0.15">
      <c r="A780" s="1" t="s">
        <v>28</v>
      </c>
      <c r="B780" s="1" t="s">
        <v>113</v>
      </c>
      <c r="C780" s="1" t="s">
        <v>92</v>
      </c>
      <c r="D780" s="2">
        <v>0.54231991459740903</v>
      </c>
      <c r="E780" s="2">
        <v>-0.46033959276163999</v>
      </c>
    </row>
    <row r="781" spans="1:5" ht="13" x14ac:dyDescent="0.15">
      <c r="A781" s="1" t="s">
        <v>28</v>
      </c>
      <c r="B781" s="1" t="s">
        <v>114</v>
      </c>
      <c r="C781" s="1" t="s">
        <v>92</v>
      </c>
      <c r="D781" s="2">
        <v>0.36529850605435499</v>
      </c>
      <c r="E781" s="2">
        <v>1.62775894583325</v>
      </c>
    </row>
    <row r="782" spans="1:5" ht="13" x14ac:dyDescent="0.15">
      <c r="A782" s="1" t="s">
        <v>28</v>
      </c>
      <c r="B782" s="1" t="s">
        <v>115</v>
      </c>
      <c r="C782" s="1" t="s">
        <v>92</v>
      </c>
      <c r="D782" s="2">
        <v>0.87565234624728405</v>
      </c>
      <c r="E782" s="2">
        <v>-1.7064926452677601E-2</v>
      </c>
    </row>
    <row r="783" spans="1:5" ht="13" x14ac:dyDescent="0.15">
      <c r="A783" s="1" t="s">
        <v>28</v>
      </c>
      <c r="B783" s="1" t="s">
        <v>116</v>
      </c>
      <c r="C783" s="1" t="s">
        <v>92</v>
      </c>
      <c r="D783" s="2">
        <v>0.56984959331931495</v>
      </c>
      <c r="E783" s="2">
        <v>-0.80467204864795605</v>
      </c>
    </row>
    <row r="784" spans="1:5" ht="13" x14ac:dyDescent="0.15">
      <c r="A784" s="1" t="s">
        <v>28</v>
      </c>
      <c r="B784" s="1" t="s">
        <v>117</v>
      </c>
      <c r="C784" s="1" t="s">
        <v>92</v>
      </c>
      <c r="D784" s="2">
        <v>0.93842276380617096</v>
      </c>
      <c r="E784" s="2">
        <v>0.30055635922618401</v>
      </c>
    </row>
    <row r="785" spans="1:5" ht="13" x14ac:dyDescent="0.15">
      <c r="A785" s="1" t="s">
        <v>28</v>
      </c>
      <c r="B785" s="1" t="s">
        <v>118</v>
      </c>
      <c r="C785" s="1" t="s">
        <v>92</v>
      </c>
      <c r="D785" s="2">
        <v>0.89523452523055502</v>
      </c>
      <c r="E785" s="2">
        <v>0.80919749481090197</v>
      </c>
    </row>
    <row r="786" spans="1:5" ht="13" x14ac:dyDescent="0.15">
      <c r="A786" s="1" t="s">
        <v>28</v>
      </c>
      <c r="B786" s="1" t="s">
        <v>119</v>
      </c>
      <c r="C786" s="1" t="s">
        <v>92</v>
      </c>
      <c r="D786" s="2">
        <v>0.10285534116996101</v>
      </c>
      <c r="E786" s="2">
        <v>1.6151278745841</v>
      </c>
    </row>
    <row r="787" spans="1:5" ht="13" x14ac:dyDescent="0.15">
      <c r="A787" s="1" t="s">
        <v>28</v>
      </c>
      <c r="B787" s="1" t="s">
        <v>120</v>
      </c>
      <c r="C787" s="1" t="s">
        <v>92</v>
      </c>
      <c r="D787" s="2">
        <v>0.118573495731417</v>
      </c>
      <c r="E787" s="2">
        <v>0.71175395082028403</v>
      </c>
    </row>
    <row r="788" spans="1:5" ht="13" x14ac:dyDescent="0.15">
      <c r="A788" s="1" t="s">
        <v>28</v>
      </c>
      <c r="B788" s="1" t="s">
        <v>121</v>
      </c>
      <c r="C788" s="1" t="s">
        <v>92</v>
      </c>
      <c r="D788" s="2">
        <v>0.69524043723011797</v>
      </c>
      <c r="E788" s="2">
        <v>0.52326383170842095</v>
      </c>
    </row>
    <row r="789" spans="1:5" ht="13" x14ac:dyDescent="0.15">
      <c r="A789" s="1" t="s">
        <v>28</v>
      </c>
      <c r="B789" s="1" t="s">
        <v>122</v>
      </c>
      <c r="C789" s="1" t="s">
        <v>92</v>
      </c>
      <c r="D789" s="2">
        <v>0.324621959369853</v>
      </c>
      <c r="E789" s="2">
        <v>0.71914191472871303</v>
      </c>
    </row>
    <row r="790" spans="1:5" ht="13" x14ac:dyDescent="0.15">
      <c r="A790" s="1" t="s">
        <v>28</v>
      </c>
      <c r="B790" s="1" t="s">
        <v>123</v>
      </c>
      <c r="C790" s="1" t="s">
        <v>92</v>
      </c>
      <c r="D790" s="2">
        <v>0.15341705605386499</v>
      </c>
      <c r="E790" s="2">
        <v>0.99269454875110796</v>
      </c>
    </row>
    <row r="791" spans="1:5" ht="13" x14ac:dyDescent="0.15">
      <c r="A791" s="1" t="s">
        <v>28</v>
      </c>
      <c r="B791" s="1" t="s">
        <v>124</v>
      </c>
      <c r="C791" s="1" t="s">
        <v>92</v>
      </c>
      <c r="D791" s="2">
        <v>0.228501242300923</v>
      </c>
      <c r="E791" s="2">
        <v>0.370863991499431</v>
      </c>
    </row>
    <row r="792" spans="1:5" ht="13" x14ac:dyDescent="0.15">
      <c r="A792" s="1" t="s">
        <v>28</v>
      </c>
      <c r="B792" s="1" t="s">
        <v>125</v>
      </c>
      <c r="C792" s="1" t="s">
        <v>92</v>
      </c>
      <c r="D792" s="2">
        <v>0.67843401858136398</v>
      </c>
      <c r="E792" s="2">
        <v>0.165387980962794</v>
      </c>
    </row>
    <row r="793" spans="1:5" ht="13" x14ac:dyDescent="0.15">
      <c r="A793" s="1" t="s">
        <v>28</v>
      </c>
      <c r="B793" s="1" t="s">
        <v>126</v>
      </c>
      <c r="C793" s="1" t="s">
        <v>92</v>
      </c>
      <c r="D793" s="2">
        <v>0.939821843314528</v>
      </c>
      <c r="E793" s="2">
        <v>2.5174299885232698</v>
      </c>
    </row>
    <row r="794" spans="1:5" ht="13" x14ac:dyDescent="0.15">
      <c r="A794" s="1" t="s">
        <v>28</v>
      </c>
      <c r="B794" s="1" t="s">
        <v>127</v>
      </c>
      <c r="C794" s="1" t="s">
        <v>92</v>
      </c>
      <c r="D794" s="2">
        <v>0.26460052088382102</v>
      </c>
      <c r="E794" s="2">
        <v>-0.97042629920333801</v>
      </c>
    </row>
    <row r="795" spans="1:5" ht="13" x14ac:dyDescent="0.15">
      <c r="A795" s="1" t="s">
        <v>28</v>
      </c>
      <c r="B795" s="1" t="s">
        <v>119</v>
      </c>
      <c r="C795" s="1" t="s">
        <v>92</v>
      </c>
      <c r="D795" s="2">
        <v>0.10285534116996101</v>
      </c>
      <c r="E795" s="2">
        <v>1.6151278745841</v>
      </c>
    </row>
    <row r="796" spans="1:5" ht="13" x14ac:dyDescent="0.15">
      <c r="A796" s="1" t="s">
        <v>28</v>
      </c>
      <c r="B796" s="1" t="s">
        <v>120</v>
      </c>
      <c r="C796" s="1" t="s">
        <v>92</v>
      </c>
      <c r="D796" s="2">
        <v>0.118573495731417</v>
      </c>
      <c r="E796" s="2">
        <v>0.71175395082028403</v>
      </c>
    </row>
    <row r="797" spans="1:5" ht="13" x14ac:dyDescent="0.15">
      <c r="A797" s="1" t="s">
        <v>28</v>
      </c>
      <c r="B797" s="1" t="s">
        <v>121</v>
      </c>
      <c r="C797" s="1" t="s">
        <v>92</v>
      </c>
      <c r="D797" s="2">
        <v>0.69524043723011797</v>
      </c>
      <c r="E797" s="2">
        <v>0.52326383170842095</v>
      </c>
    </row>
    <row r="798" spans="1:5" ht="13" x14ac:dyDescent="0.15">
      <c r="A798" s="1" t="s">
        <v>28</v>
      </c>
      <c r="B798" s="1" t="s">
        <v>122</v>
      </c>
      <c r="C798" s="1" t="s">
        <v>92</v>
      </c>
      <c r="D798" s="2">
        <v>0.324621959369853</v>
      </c>
      <c r="E798" s="2">
        <v>0.71914191472871303</v>
      </c>
    </row>
    <row r="799" spans="1:5" ht="13" x14ac:dyDescent="0.15">
      <c r="A799" s="1" t="s">
        <v>28</v>
      </c>
      <c r="B799" s="1" t="s">
        <v>123</v>
      </c>
      <c r="C799" s="1" t="s">
        <v>92</v>
      </c>
      <c r="D799" s="2">
        <v>0.15341705605386499</v>
      </c>
      <c r="E799" s="2">
        <v>0.99269454875110796</v>
      </c>
    </row>
    <row r="800" spans="1:5" ht="13" x14ac:dyDescent="0.15">
      <c r="A800" s="1" t="s">
        <v>28</v>
      </c>
      <c r="B800" s="1" t="s">
        <v>124</v>
      </c>
      <c r="C800" s="1" t="s">
        <v>92</v>
      </c>
      <c r="D800" s="2">
        <v>0.228501242300923</v>
      </c>
      <c r="E800" s="2">
        <v>0.370863991499431</v>
      </c>
    </row>
    <row r="801" spans="1:5" ht="13" x14ac:dyDescent="0.15">
      <c r="A801" s="1" t="s">
        <v>28</v>
      </c>
      <c r="B801" s="1" t="s">
        <v>125</v>
      </c>
      <c r="C801" s="1" t="s">
        <v>92</v>
      </c>
      <c r="D801" s="2">
        <v>0.67843401858136398</v>
      </c>
      <c r="E801" s="2">
        <v>0.165387980962794</v>
      </c>
    </row>
    <row r="802" spans="1:5" ht="13" x14ac:dyDescent="0.15">
      <c r="A802" s="1" t="s">
        <v>28</v>
      </c>
      <c r="B802" s="1" t="s">
        <v>126</v>
      </c>
      <c r="C802" s="1" t="s">
        <v>92</v>
      </c>
      <c r="D802" s="2">
        <v>0.939821843314528</v>
      </c>
      <c r="E802" s="2">
        <v>2.5174299885232698</v>
      </c>
    </row>
    <row r="803" spans="1:5" ht="13" x14ac:dyDescent="0.15">
      <c r="A803" s="1" t="s">
        <v>28</v>
      </c>
      <c r="B803" s="1" t="s">
        <v>127</v>
      </c>
      <c r="C803" s="1" t="s">
        <v>92</v>
      </c>
      <c r="D803" s="2">
        <v>0.26460052088382102</v>
      </c>
      <c r="E803" s="2">
        <v>-0.97042629920333801</v>
      </c>
    </row>
    <row r="804" spans="1:5" ht="13" x14ac:dyDescent="0.15">
      <c r="A804" s="1" t="s">
        <v>30</v>
      </c>
      <c r="B804" s="1" t="s">
        <v>85</v>
      </c>
      <c r="C804" s="1" t="s">
        <v>86</v>
      </c>
      <c r="D804" s="2">
        <v>2.2289529849353102E-3</v>
      </c>
      <c r="E804" s="2">
        <v>5.6272895776239702</v>
      </c>
    </row>
    <row r="805" spans="1:5" ht="13" x14ac:dyDescent="0.15">
      <c r="A805" s="1" t="s">
        <v>30</v>
      </c>
      <c r="B805" s="1" t="s">
        <v>87</v>
      </c>
      <c r="C805" s="1" t="s">
        <v>86</v>
      </c>
      <c r="D805" s="2">
        <v>0.38168297425508402</v>
      </c>
      <c r="E805" s="2">
        <v>0.37181287073410402</v>
      </c>
    </row>
    <row r="806" spans="1:5" ht="13" x14ac:dyDescent="0.15">
      <c r="A806" s="1" t="s">
        <v>30</v>
      </c>
      <c r="B806" s="1" t="s">
        <v>88</v>
      </c>
      <c r="C806" s="1" t="s">
        <v>86</v>
      </c>
      <c r="D806" s="2">
        <v>0.69365510763374805</v>
      </c>
      <c r="E806" s="2">
        <v>-0.58729795531520401</v>
      </c>
    </row>
    <row r="807" spans="1:5" ht="13" x14ac:dyDescent="0.15">
      <c r="A807" s="1" t="s">
        <v>30</v>
      </c>
      <c r="B807" s="1" t="s">
        <v>89</v>
      </c>
      <c r="C807" s="1" t="s">
        <v>86</v>
      </c>
      <c r="D807" s="2">
        <v>0.47589838905227</v>
      </c>
      <c r="E807" s="2">
        <v>0.91822731460281204</v>
      </c>
    </row>
    <row r="808" spans="1:5" ht="13" x14ac:dyDescent="0.15">
      <c r="A808" s="1" t="s">
        <v>30</v>
      </c>
      <c r="B808" s="1" t="s">
        <v>90</v>
      </c>
      <c r="C808" s="1" t="s">
        <v>86</v>
      </c>
      <c r="D808" s="2">
        <v>0.118831732990335</v>
      </c>
      <c r="E808" s="2">
        <v>-6.94646709508802E-2</v>
      </c>
    </row>
    <row r="809" spans="1:5" ht="13" x14ac:dyDescent="0.15">
      <c r="A809" s="1" t="s">
        <v>30</v>
      </c>
      <c r="B809" s="1" t="s">
        <v>91</v>
      </c>
      <c r="C809" s="1" t="s">
        <v>92</v>
      </c>
      <c r="D809" s="2">
        <v>2.2289529849353102E-3</v>
      </c>
      <c r="E809" s="2">
        <v>5.6272895776239702</v>
      </c>
    </row>
    <row r="810" spans="1:5" ht="13" x14ac:dyDescent="0.15">
      <c r="A810" s="1" t="s">
        <v>30</v>
      </c>
      <c r="B810" s="1" t="s">
        <v>93</v>
      </c>
      <c r="C810" s="1" t="s">
        <v>92</v>
      </c>
      <c r="D810" s="2">
        <v>0.35165349405403901</v>
      </c>
      <c r="E810" s="2">
        <v>1.131944148464</v>
      </c>
    </row>
    <row r="811" spans="1:5" ht="13" x14ac:dyDescent="0.15">
      <c r="A811" s="1" t="s">
        <v>30</v>
      </c>
      <c r="B811" s="1" t="s">
        <v>94</v>
      </c>
      <c r="C811" s="1" t="s">
        <v>92</v>
      </c>
      <c r="D811" s="2">
        <v>0.99751603413835699</v>
      </c>
      <c r="E811" s="2">
        <v>-0.45087247015526799</v>
      </c>
    </row>
    <row r="812" spans="1:5" ht="13" x14ac:dyDescent="0.15">
      <c r="A812" s="1" t="s">
        <v>30</v>
      </c>
      <c r="B812" s="1" t="s">
        <v>95</v>
      </c>
      <c r="C812" s="1" t="s">
        <v>92</v>
      </c>
      <c r="D812" s="2">
        <v>0.31604618896041697</v>
      </c>
      <c r="E812" s="2">
        <v>3.4279729684172602</v>
      </c>
    </row>
    <row r="813" spans="1:5" ht="13" x14ac:dyDescent="0.15">
      <c r="A813" s="1" t="s">
        <v>30</v>
      </c>
      <c r="B813" s="1" t="s">
        <v>96</v>
      </c>
      <c r="C813" s="1" t="s">
        <v>92</v>
      </c>
      <c r="D813" s="2">
        <v>0.205134393130954</v>
      </c>
      <c r="E813" s="2">
        <v>1.2163769559928499</v>
      </c>
    </row>
    <row r="814" spans="1:5" ht="13" x14ac:dyDescent="0.15">
      <c r="A814" s="1" t="s">
        <v>30</v>
      </c>
      <c r="B814" s="1" t="s">
        <v>97</v>
      </c>
      <c r="C814" s="1" t="s">
        <v>92</v>
      </c>
      <c r="D814" s="2">
        <v>0.482161221717817</v>
      </c>
      <c r="E814" s="2">
        <v>2.4501550059675998</v>
      </c>
    </row>
    <row r="815" spans="1:5" ht="13" x14ac:dyDescent="0.15">
      <c r="A815" s="1" t="s">
        <v>30</v>
      </c>
      <c r="B815" s="1" t="s">
        <v>98</v>
      </c>
      <c r="C815" s="1" t="s">
        <v>92</v>
      </c>
      <c r="D815" s="2">
        <v>0.58860101238101703</v>
      </c>
      <c r="E815" s="2">
        <v>-3.1008106397566402</v>
      </c>
    </row>
    <row r="816" spans="1:5" ht="13" x14ac:dyDescent="0.15">
      <c r="A816" s="1" t="s">
        <v>30</v>
      </c>
      <c r="B816" s="1" t="s">
        <v>99</v>
      </c>
      <c r="C816" s="1" t="s">
        <v>92</v>
      </c>
      <c r="D816" s="2">
        <v>0.26636094983647401</v>
      </c>
      <c r="E816" s="2">
        <v>9.49415779034201</v>
      </c>
    </row>
    <row r="817" spans="1:5" ht="13" x14ac:dyDescent="0.15">
      <c r="A817" s="1" t="s">
        <v>30</v>
      </c>
      <c r="B817" s="1" t="s">
        <v>100</v>
      </c>
      <c r="C817" s="1" t="s">
        <v>92</v>
      </c>
      <c r="D817" s="2">
        <v>0.52253824452630004</v>
      </c>
      <c r="E817" s="2">
        <v>0.14556682788878</v>
      </c>
    </row>
    <row r="818" spans="1:5" ht="13" x14ac:dyDescent="0.15">
      <c r="A818" s="1" t="s">
        <v>30</v>
      </c>
      <c r="B818" s="1" t="s">
        <v>101</v>
      </c>
      <c r="C818" s="1" t="s">
        <v>92</v>
      </c>
      <c r="D818" s="2">
        <v>0.31551756006743698</v>
      </c>
      <c r="E818" s="2">
        <v>-0.811718497912988</v>
      </c>
    </row>
    <row r="819" spans="1:5" ht="13" x14ac:dyDescent="0.15">
      <c r="A819" s="1" t="s">
        <v>30</v>
      </c>
      <c r="B819" s="1" t="s">
        <v>102</v>
      </c>
      <c r="C819" s="1" t="s">
        <v>92</v>
      </c>
      <c r="D819" s="2">
        <v>0.15030074847994801</v>
      </c>
      <c r="E819" s="2">
        <v>4.3310947196931501E-2</v>
      </c>
    </row>
    <row r="820" spans="1:5" ht="13" x14ac:dyDescent="0.15">
      <c r="A820" s="1" t="s">
        <v>30</v>
      </c>
      <c r="B820" s="1" t="s">
        <v>103</v>
      </c>
      <c r="C820" s="1" t="s">
        <v>92</v>
      </c>
      <c r="D820" s="2">
        <v>0.32825552102331301</v>
      </c>
      <c r="E820" s="2">
        <v>1.5868921897466399</v>
      </c>
    </row>
    <row r="821" spans="1:5" ht="13" x14ac:dyDescent="0.15">
      <c r="A821" s="1" t="s">
        <v>30</v>
      </c>
      <c r="B821" s="1" t="s">
        <v>104</v>
      </c>
      <c r="C821" s="1" t="s">
        <v>92</v>
      </c>
      <c r="D821" s="2">
        <v>0.56045757485262204</v>
      </c>
      <c r="E821" s="2">
        <v>0.97777027109327397</v>
      </c>
    </row>
    <row r="822" spans="1:5" ht="13" x14ac:dyDescent="0.15">
      <c r="A822" s="1" t="s">
        <v>30</v>
      </c>
      <c r="B822" s="1" t="s">
        <v>105</v>
      </c>
      <c r="C822" s="1" t="s">
        <v>92</v>
      </c>
      <c r="D822" s="2">
        <v>0.76018411160440902</v>
      </c>
      <c r="E822" s="2">
        <v>1.04775167686489</v>
      </c>
    </row>
    <row r="823" spans="1:5" ht="13" x14ac:dyDescent="0.15">
      <c r="A823" s="1" t="s">
        <v>30</v>
      </c>
      <c r="B823" s="1" t="s">
        <v>106</v>
      </c>
      <c r="C823" s="1" t="s">
        <v>92</v>
      </c>
      <c r="D823" s="2">
        <v>0.49109052644434198</v>
      </c>
      <c r="E823" s="2">
        <v>1.40155929821618</v>
      </c>
    </row>
    <row r="824" spans="1:5" ht="13" x14ac:dyDescent="0.15">
      <c r="A824" s="1" t="s">
        <v>30</v>
      </c>
      <c r="B824" s="1" t="s">
        <v>107</v>
      </c>
      <c r="C824" s="1" t="s">
        <v>92</v>
      </c>
      <c r="D824" s="2">
        <v>0.59913446984318897</v>
      </c>
      <c r="E824" s="2">
        <v>-2.5582018240910802</v>
      </c>
    </row>
    <row r="825" spans="1:5" ht="13" x14ac:dyDescent="0.15">
      <c r="A825" s="1" t="s">
        <v>30</v>
      </c>
      <c r="B825" s="1" t="s">
        <v>108</v>
      </c>
      <c r="C825" s="1" t="s">
        <v>92</v>
      </c>
      <c r="D825" s="2">
        <v>0.50961026601412496</v>
      </c>
      <c r="E825" s="2">
        <v>-0.187520197979371</v>
      </c>
    </row>
    <row r="826" spans="1:5" ht="13" x14ac:dyDescent="0.15">
      <c r="A826" s="1" t="s">
        <v>30</v>
      </c>
      <c r="B826" s="1" t="s">
        <v>109</v>
      </c>
      <c r="C826" s="1" t="s">
        <v>92</v>
      </c>
      <c r="D826" s="2">
        <v>0.14127910218782999</v>
      </c>
      <c r="E826" s="2">
        <v>1.41057229228047</v>
      </c>
    </row>
    <row r="827" spans="1:5" ht="13" x14ac:dyDescent="0.15">
      <c r="A827" s="1" t="s">
        <v>30</v>
      </c>
      <c r="B827" s="1" t="s">
        <v>110</v>
      </c>
      <c r="C827" s="1" t="s">
        <v>92</v>
      </c>
      <c r="D827" s="2">
        <v>0.96249953215867001</v>
      </c>
      <c r="E827" s="2">
        <v>0.68546960168311399</v>
      </c>
    </row>
    <row r="828" spans="1:5" ht="13" x14ac:dyDescent="0.15">
      <c r="A828" s="1" t="s">
        <v>30</v>
      </c>
      <c r="B828" s="1" t="s">
        <v>111</v>
      </c>
      <c r="C828" s="1" t="s">
        <v>92</v>
      </c>
      <c r="D828" s="2">
        <v>0.92473689420996397</v>
      </c>
      <c r="E828" s="2">
        <v>-1.12135669886931</v>
      </c>
    </row>
    <row r="829" spans="1:5" ht="13" x14ac:dyDescent="0.15">
      <c r="A829" s="1" t="s">
        <v>30</v>
      </c>
      <c r="B829" s="1" t="s">
        <v>112</v>
      </c>
      <c r="C829" s="1" t="s">
        <v>92</v>
      </c>
      <c r="D829" s="2">
        <v>0.48684711749966803</v>
      </c>
      <c r="E829" s="2">
        <v>-0.50634707027202297</v>
      </c>
    </row>
    <row r="830" spans="1:5" ht="13" x14ac:dyDescent="0.15">
      <c r="A830" s="1" t="s">
        <v>30</v>
      </c>
      <c r="B830" s="1" t="s">
        <v>113</v>
      </c>
      <c r="C830" s="1" t="s">
        <v>92</v>
      </c>
      <c r="D830" s="2">
        <v>0.38655592626018298</v>
      </c>
      <c r="E830" s="2">
        <v>1.3956777866813499</v>
      </c>
    </row>
    <row r="831" spans="1:5" ht="13" x14ac:dyDescent="0.15">
      <c r="A831" s="1" t="s">
        <v>30</v>
      </c>
      <c r="B831" s="1" t="s">
        <v>114</v>
      </c>
      <c r="C831" s="1" t="s">
        <v>92</v>
      </c>
      <c r="D831" s="2">
        <v>0.24029004782003299</v>
      </c>
      <c r="E831" s="2">
        <v>0.449667018959024</v>
      </c>
    </row>
    <row r="832" spans="1:5" ht="13" x14ac:dyDescent="0.15">
      <c r="A832" s="1" t="s">
        <v>30</v>
      </c>
      <c r="B832" s="1" t="s">
        <v>115</v>
      </c>
      <c r="C832" s="1" t="s">
        <v>92</v>
      </c>
      <c r="D832" s="2">
        <v>2.59011434773843E-2</v>
      </c>
      <c r="E832" s="2">
        <v>3.2999746068837799</v>
      </c>
    </row>
    <row r="833" spans="1:5" ht="13" x14ac:dyDescent="0.15">
      <c r="A833" s="1" t="s">
        <v>30</v>
      </c>
      <c r="B833" s="1" t="s">
        <v>116</v>
      </c>
      <c r="C833" s="1" t="s">
        <v>92</v>
      </c>
      <c r="D833" s="2">
        <v>0.23553239761459699</v>
      </c>
      <c r="E833" s="2">
        <v>2.0017302257957499</v>
      </c>
    </row>
    <row r="834" spans="1:5" ht="13" x14ac:dyDescent="0.15">
      <c r="A834" s="1" t="s">
        <v>30</v>
      </c>
      <c r="B834" s="1" t="s">
        <v>117</v>
      </c>
      <c r="C834" s="1" t="s">
        <v>92</v>
      </c>
      <c r="D834" s="2">
        <v>0.34191780626275697</v>
      </c>
      <c r="E834" s="2">
        <v>2.0842749145204</v>
      </c>
    </row>
    <row r="835" spans="1:5" ht="13" x14ac:dyDescent="0.15">
      <c r="A835" s="1" t="s">
        <v>30</v>
      </c>
      <c r="B835" s="1" t="s">
        <v>118</v>
      </c>
      <c r="C835" s="1" t="s">
        <v>92</v>
      </c>
      <c r="D835" s="2">
        <v>0.36003839772228002</v>
      </c>
      <c r="E835" s="2">
        <v>0.32119176389431803</v>
      </c>
    </row>
    <row r="836" spans="1:5" ht="13" x14ac:dyDescent="0.15">
      <c r="A836" s="1" t="s">
        <v>30</v>
      </c>
      <c r="B836" s="1" t="s">
        <v>119</v>
      </c>
      <c r="C836" s="1" t="s">
        <v>92</v>
      </c>
      <c r="D836" s="2">
        <v>1.6732625283359299E-2</v>
      </c>
      <c r="E836" s="2">
        <v>3.3162884461541999</v>
      </c>
    </row>
    <row r="837" spans="1:5" ht="13" x14ac:dyDescent="0.15">
      <c r="A837" s="1" t="s">
        <v>30</v>
      </c>
      <c r="B837" s="1" t="s">
        <v>120</v>
      </c>
      <c r="C837" s="1" t="s">
        <v>92</v>
      </c>
      <c r="D837" s="2">
        <v>0.76029688644513904</v>
      </c>
      <c r="E837" s="2">
        <v>-0.23883758697631599</v>
      </c>
    </row>
    <row r="838" spans="1:5" ht="13" x14ac:dyDescent="0.15">
      <c r="A838" s="1" t="s">
        <v>30</v>
      </c>
      <c r="B838" s="1" t="s">
        <v>121</v>
      </c>
      <c r="C838" s="1" t="s">
        <v>92</v>
      </c>
      <c r="D838" s="2">
        <v>0.25844287333140598</v>
      </c>
      <c r="E838" s="2">
        <v>0.49398378904287499</v>
      </c>
    </row>
    <row r="839" spans="1:5" ht="13" x14ac:dyDescent="0.15">
      <c r="A839" s="1" t="s">
        <v>30</v>
      </c>
      <c r="B839" s="1" t="s">
        <v>122</v>
      </c>
      <c r="C839" s="1" t="s">
        <v>92</v>
      </c>
      <c r="D839" s="2">
        <v>0.61727507486687405</v>
      </c>
      <c r="E839" s="2">
        <v>-0.52222308183448096</v>
      </c>
    </row>
    <row r="840" spans="1:5" ht="13" x14ac:dyDescent="0.15">
      <c r="A840" s="1" t="s">
        <v>30</v>
      </c>
      <c r="B840" s="1" t="s">
        <v>123</v>
      </c>
      <c r="C840" s="1" t="s">
        <v>92</v>
      </c>
      <c r="D840" s="2">
        <v>0.62635275380001398</v>
      </c>
      <c r="E840" s="2">
        <v>-0.83812594906091897</v>
      </c>
    </row>
    <row r="841" spans="1:5" ht="13" x14ac:dyDescent="0.15">
      <c r="A841" s="1" t="s">
        <v>30</v>
      </c>
      <c r="B841" s="1" t="s">
        <v>124</v>
      </c>
      <c r="C841" s="1" t="s">
        <v>92</v>
      </c>
      <c r="D841" s="2">
        <v>7.7536046158153904E-2</v>
      </c>
      <c r="E841" s="2">
        <v>-0.84040205771726295</v>
      </c>
    </row>
    <row r="842" spans="1:5" ht="13" x14ac:dyDescent="0.15">
      <c r="A842" s="1" t="s">
        <v>30</v>
      </c>
      <c r="B842" s="1" t="s">
        <v>125</v>
      </c>
      <c r="C842" s="1" t="s">
        <v>92</v>
      </c>
      <c r="D842" s="2">
        <v>1.1469495561003001E-2</v>
      </c>
      <c r="E842" s="2">
        <v>3.1770779222830399</v>
      </c>
    </row>
    <row r="843" spans="1:5" ht="13" x14ac:dyDescent="0.15">
      <c r="A843" s="1" t="s">
        <v>30</v>
      </c>
      <c r="B843" s="1" t="s">
        <v>126</v>
      </c>
      <c r="C843" s="1" t="s">
        <v>92</v>
      </c>
      <c r="D843" s="2">
        <v>6.2148487154819999E-2</v>
      </c>
      <c r="E843" s="2">
        <v>3.5075367029155502</v>
      </c>
    </row>
    <row r="844" spans="1:5" ht="13" x14ac:dyDescent="0.15">
      <c r="A844" s="1" t="s">
        <v>30</v>
      </c>
      <c r="B844" s="1" t="s">
        <v>127</v>
      </c>
      <c r="C844" s="1" t="s">
        <v>92</v>
      </c>
      <c r="D844" s="2">
        <v>0.67421488986911704</v>
      </c>
      <c r="E844" s="2">
        <v>-1.0966306897476601</v>
      </c>
    </row>
    <row r="845" spans="1:5" ht="13" x14ac:dyDescent="0.15">
      <c r="A845" s="1" t="s">
        <v>30</v>
      </c>
      <c r="B845" s="1" t="s">
        <v>119</v>
      </c>
      <c r="C845" s="1" t="s">
        <v>92</v>
      </c>
      <c r="D845" s="2">
        <v>1.6732625283359299E-2</v>
      </c>
      <c r="E845" s="2">
        <v>3.3162884461541999</v>
      </c>
    </row>
    <row r="846" spans="1:5" ht="13" x14ac:dyDescent="0.15">
      <c r="A846" s="1" t="s">
        <v>30</v>
      </c>
      <c r="B846" s="1" t="s">
        <v>120</v>
      </c>
      <c r="C846" s="1" t="s">
        <v>92</v>
      </c>
      <c r="D846" s="2">
        <v>0.76029688644513904</v>
      </c>
      <c r="E846" s="2">
        <v>-0.23883758697631599</v>
      </c>
    </row>
    <row r="847" spans="1:5" ht="13" x14ac:dyDescent="0.15">
      <c r="A847" s="1" t="s">
        <v>30</v>
      </c>
      <c r="B847" s="1" t="s">
        <v>121</v>
      </c>
      <c r="C847" s="1" t="s">
        <v>92</v>
      </c>
      <c r="D847" s="2">
        <v>0.25844287333140598</v>
      </c>
      <c r="E847" s="2">
        <v>0.49398378904287499</v>
      </c>
    </row>
    <row r="848" spans="1:5" ht="13" x14ac:dyDescent="0.15">
      <c r="A848" s="1" t="s">
        <v>30</v>
      </c>
      <c r="B848" s="1" t="s">
        <v>122</v>
      </c>
      <c r="C848" s="1" t="s">
        <v>92</v>
      </c>
      <c r="D848" s="2">
        <v>0.61727507486687405</v>
      </c>
      <c r="E848" s="2">
        <v>-0.52222308183448096</v>
      </c>
    </row>
    <row r="849" spans="1:5" ht="13" x14ac:dyDescent="0.15">
      <c r="A849" s="1" t="s">
        <v>30</v>
      </c>
      <c r="B849" s="1" t="s">
        <v>123</v>
      </c>
      <c r="C849" s="1" t="s">
        <v>92</v>
      </c>
      <c r="D849" s="2">
        <v>0.62635275380001398</v>
      </c>
      <c r="E849" s="2">
        <v>-0.83812594906091897</v>
      </c>
    </row>
    <row r="850" spans="1:5" ht="13" x14ac:dyDescent="0.15">
      <c r="A850" s="1" t="s">
        <v>30</v>
      </c>
      <c r="B850" s="1" t="s">
        <v>124</v>
      </c>
      <c r="C850" s="1" t="s">
        <v>92</v>
      </c>
      <c r="D850" s="2">
        <v>7.7536046158153904E-2</v>
      </c>
      <c r="E850" s="2">
        <v>-0.84040205771726295</v>
      </c>
    </row>
    <row r="851" spans="1:5" ht="13" x14ac:dyDescent="0.15">
      <c r="A851" s="1" t="s">
        <v>30</v>
      </c>
      <c r="B851" s="1" t="s">
        <v>125</v>
      </c>
      <c r="C851" s="1" t="s">
        <v>92</v>
      </c>
      <c r="D851" s="2">
        <v>1.1469495561003001E-2</v>
      </c>
      <c r="E851" s="2">
        <v>3.1770779222830399</v>
      </c>
    </row>
    <row r="852" spans="1:5" ht="13" x14ac:dyDescent="0.15">
      <c r="A852" s="1" t="s">
        <v>30</v>
      </c>
      <c r="B852" s="1" t="s">
        <v>126</v>
      </c>
      <c r="C852" s="1" t="s">
        <v>92</v>
      </c>
      <c r="D852" s="2">
        <v>6.2148487154819999E-2</v>
      </c>
      <c r="E852" s="2">
        <v>3.5075367029155502</v>
      </c>
    </row>
    <row r="853" spans="1:5" ht="13" x14ac:dyDescent="0.15">
      <c r="A853" s="1" t="s">
        <v>30</v>
      </c>
      <c r="B853" s="1" t="s">
        <v>127</v>
      </c>
      <c r="C853" s="1" t="s">
        <v>92</v>
      </c>
      <c r="D853" s="2">
        <v>0.67421488986911704</v>
      </c>
      <c r="E853" s="2">
        <v>-1.0966306897476601</v>
      </c>
    </row>
    <row r="854" spans="1:5" ht="13" x14ac:dyDescent="0.15">
      <c r="A854" s="1" t="s">
        <v>31</v>
      </c>
      <c r="B854" s="1" t="s">
        <v>85</v>
      </c>
      <c r="C854" s="1" t="s">
        <v>86</v>
      </c>
      <c r="D854" s="2">
        <v>2.9993026210266699E-2</v>
      </c>
      <c r="E854" s="2">
        <v>-0.51801046893191005</v>
      </c>
    </row>
    <row r="855" spans="1:5" ht="13" x14ac:dyDescent="0.15">
      <c r="A855" s="1" t="s">
        <v>31</v>
      </c>
      <c r="B855" s="1" t="s">
        <v>87</v>
      </c>
      <c r="C855" s="1" t="s">
        <v>86</v>
      </c>
      <c r="D855" s="2">
        <v>1.3891670122780499E-2</v>
      </c>
      <c r="E855" s="2">
        <v>0.12898841726789001</v>
      </c>
    </row>
    <row r="856" spans="1:5" ht="13" x14ac:dyDescent="0.15">
      <c r="A856" s="1" t="s">
        <v>31</v>
      </c>
      <c r="B856" s="1" t="s">
        <v>88</v>
      </c>
      <c r="C856" s="1" t="s">
        <v>86</v>
      </c>
      <c r="D856" s="2">
        <v>6.8482086260971797E-2</v>
      </c>
      <c r="E856" s="2">
        <v>-7.7493539661820807E-2</v>
      </c>
    </row>
    <row r="857" spans="1:5" ht="13" x14ac:dyDescent="0.15">
      <c r="A857" s="1" t="s">
        <v>31</v>
      </c>
      <c r="B857" s="1" t="s">
        <v>89</v>
      </c>
      <c r="C857" s="1" t="s">
        <v>86</v>
      </c>
      <c r="D857" s="2">
        <v>0.92624266220211904</v>
      </c>
      <c r="E857" s="2">
        <v>-0.54767829942669799</v>
      </c>
    </row>
    <row r="858" spans="1:5" ht="13" x14ac:dyDescent="0.15">
      <c r="A858" s="1" t="s">
        <v>31</v>
      </c>
      <c r="B858" s="1" t="s">
        <v>90</v>
      </c>
      <c r="C858" s="1" t="s">
        <v>86</v>
      </c>
      <c r="D858" s="2">
        <v>5.22315489555139E-2</v>
      </c>
      <c r="E858" s="2">
        <v>0.64327713757843497</v>
      </c>
    </row>
    <row r="859" spans="1:5" ht="13" x14ac:dyDescent="0.15">
      <c r="A859" s="1" t="s">
        <v>31</v>
      </c>
      <c r="B859" s="1" t="s">
        <v>91</v>
      </c>
      <c r="C859" s="1" t="s">
        <v>92</v>
      </c>
      <c r="D859" s="2">
        <v>2.9993026210266699E-2</v>
      </c>
      <c r="E859" s="2">
        <v>-0.51801046893191005</v>
      </c>
    </row>
    <row r="860" spans="1:5" ht="13" x14ac:dyDescent="0.15">
      <c r="A860" s="1" t="s">
        <v>31</v>
      </c>
      <c r="B860" s="1" t="s">
        <v>93</v>
      </c>
      <c r="C860" s="1" t="s">
        <v>92</v>
      </c>
      <c r="D860" s="2">
        <v>6.5896868970373501E-2</v>
      </c>
      <c r="E860" s="2">
        <v>-0.25827384227452699</v>
      </c>
    </row>
    <row r="861" spans="1:5" ht="13" x14ac:dyDescent="0.15">
      <c r="A861" s="1" t="s">
        <v>31</v>
      </c>
      <c r="B861" s="1" t="s">
        <v>94</v>
      </c>
      <c r="C861" s="1" t="s">
        <v>92</v>
      </c>
      <c r="D861" s="2">
        <v>0.41615874562144001</v>
      </c>
      <c r="E861" s="2">
        <v>-0.24698648690974401</v>
      </c>
    </row>
    <row r="862" spans="1:5" ht="13" x14ac:dyDescent="0.15">
      <c r="A862" s="1" t="s">
        <v>31</v>
      </c>
      <c r="B862" s="1" t="s">
        <v>95</v>
      </c>
      <c r="C862" s="1" t="s">
        <v>92</v>
      </c>
      <c r="D862" s="2">
        <v>0.99817788898606197</v>
      </c>
      <c r="E862" s="2">
        <v>-0.80328995571156403</v>
      </c>
    </row>
    <row r="863" spans="1:5" ht="13" x14ac:dyDescent="0.15">
      <c r="A863" s="1" t="s">
        <v>31</v>
      </c>
      <c r="B863" s="1" t="s">
        <v>96</v>
      </c>
      <c r="C863" s="1" t="s">
        <v>92</v>
      </c>
      <c r="D863" s="2">
        <v>3.8052774153949698E-2</v>
      </c>
      <c r="E863" s="2">
        <v>0.53997538274087697</v>
      </c>
    </row>
    <row r="864" spans="1:5" ht="13" x14ac:dyDescent="0.15">
      <c r="A864" s="1" t="s">
        <v>31</v>
      </c>
      <c r="B864" s="1" t="s">
        <v>97</v>
      </c>
      <c r="C864" s="1" t="s">
        <v>92</v>
      </c>
      <c r="D864" s="2">
        <v>7.79136273414099E-2</v>
      </c>
      <c r="E864" s="2">
        <v>-1.7302225147103101</v>
      </c>
    </row>
    <row r="865" spans="1:5" ht="13" x14ac:dyDescent="0.15">
      <c r="A865" s="1" t="s">
        <v>31</v>
      </c>
      <c r="B865" s="1" t="s">
        <v>98</v>
      </c>
      <c r="C865" s="1" t="s">
        <v>92</v>
      </c>
      <c r="D865" s="2">
        <v>0.98552430847443095</v>
      </c>
      <c r="E865" s="2">
        <v>-3.7936037248422299</v>
      </c>
    </row>
    <row r="866" spans="1:5" ht="13" x14ac:dyDescent="0.15">
      <c r="A866" s="1" t="s">
        <v>31</v>
      </c>
      <c r="B866" s="1" t="s">
        <v>99</v>
      </c>
      <c r="C866" s="1" t="s">
        <v>92</v>
      </c>
      <c r="D866" s="2">
        <v>8.5977117815605894E-2</v>
      </c>
      <c r="E866" s="2">
        <v>4.1827836658653998</v>
      </c>
    </row>
    <row r="867" spans="1:5" ht="13" x14ac:dyDescent="0.15">
      <c r="A867" s="1" t="s">
        <v>31</v>
      </c>
      <c r="B867" s="1" t="s">
        <v>100</v>
      </c>
      <c r="C867" s="1" t="s">
        <v>92</v>
      </c>
      <c r="D867" s="2">
        <v>8.4749463745244002E-2</v>
      </c>
      <c r="E867" s="2">
        <v>-6.53270022430405E-2</v>
      </c>
    </row>
    <row r="868" spans="1:5" ht="13" x14ac:dyDescent="0.15">
      <c r="A868" s="1" t="s">
        <v>31</v>
      </c>
      <c r="B868" s="1" t="s">
        <v>101</v>
      </c>
      <c r="C868" s="1" t="s">
        <v>92</v>
      </c>
      <c r="D868" s="2">
        <v>0.71885301019449799</v>
      </c>
      <c r="E868" s="2">
        <v>-4.4825006496829302E-3</v>
      </c>
    </row>
    <row r="869" spans="1:5" ht="13" x14ac:dyDescent="0.15">
      <c r="A869" s="1" t="s">
        <v>31</v>
      </c>
      <c r="B869" s="1" t="s">
        <v>102</v>
      </c>
      <c r="C869" s="1" t="s">
        <v>92</v>
      </c>
      <c r="D869" s="2">
        <v>0.87888497004836497</v>
      </c>
      <c r="E869" s="2">
        <v>-1.4303904415353501</v>
      </c>
    </row>
    <row r="870" spans="1:5" ht="13" x14ac:dyDescent="0.15">
      <c r="A870" s="1" t="s">
        <v>31</v>
      </c>
      <c r="B870" s="1" t="s">
        <v>103</v>
      </c>
      <c r="C870" s="1" t="s">
        <v>92</v>
      </c>
      <c r="D870" s="2">
        <v>0.89931422934504401</v>
      </c>
      <c r="E870" s="2">
        <v>-0.175731344052099</v>
      </c>
    </row>
    <row r="871" spans="1:5" ht="13" x14ac:dyDescent="0.15">
      <c r="A871" s="1" t="s">
        <v>31</v>
      </c>
      <c r="B871" s="1" t="s">
        <v>104</v>
      </c>
      <c r="C871" s="1" t="s">
        <v>92</v>
      </c>
      <c r="D871" s="2">
        <v>0.92624265216323898</v>
      </c>
      <c r="E871" s="2">
        <v>-0.49161981769065599</v>
      </c>
    </row>
    <row r="872" spans="1:5" ht="13" x14ac:dyDescent="0.15">
      <c r="A872" s="1" t="s">
        <v>31</v>
      </c>
      <c r="B872" s="1" t="s">
        <v>105</v>
      </c>
      <c r="C872" s="1" t="s">
        <v>92</v>
      </c>
      <c r="D872" s="2">
        <v>0.47045059096025799</v>
      </c>
      <c r="E872" s="2">
        <v>-2.2054241869075701</v>
      </c>
    </row>
    <row r="873" spans="1:5" ht="13" x14ac:dyDescent="0.15">
      <c r="A873" s="1" t="s">
        <v>31</v>
      </c>
      <c r="B873" s="1" t="s">
        <v>106</v>
      </c>
      <c r="C873" s="1" t="s">
        <v>92</v>
      </c>
      <c r="D873" s="2">
        <v>0.137899644737625</v>
      </c>
      <c r="E873" s="2">
        <v>1.48566348996709</v>
      </c>
    </row>
    <row r="874" spans="1:5" ht="13" x14ac:dyDescent="0.15">
      <c r="A874" s="1" t="s">
        <v>31</v>
      </c>
      <c r="B874" s="1" t="s">
        <v>107</v>
      </c>
      <c r="C874" s="1" t="s">
        <v>92</v>
      </c>
      <c r="D874" s="2">
        <v>3.2973182465209798E-2</v>
      </c>
      <c r="E874" s="2">
        <v>3.4057238396197098</v>
      </c>
    </row>
    <row r="875" spans="1:5" ht="13" x14ac:dyDescent="0.15">
      <c r="A875" s="1" t="s">
        <v>31</v>
      </c>
      <c r="B875" s="1" t="s">
        <v>108</v>
      </c>
      <c r="C875" s="1" t="s">
        <v>92</v>
      </c>
      <c r="D875" s="2">
        <v>0.26174859878455398</v>
      </c>
      <c r="E875" s="2">
        <v>-1.1152142139025401</v>
      </c>
    </row>
    <row r="876" spans="1:5" ht="13" x14ac:dyDescent="0.15">
      <c r="A876" s="1" t="s">
        <v>31</v>
      </c>
      <c r="B876" s="1" t="s">
        <v>109</v>
      </c>
      <c r="C876" s="1" t="s">
        <v>92</v>
      </c>
      <c r="D876" s="2">
        <v>0.23855603759959501</v>
      </c>
      <c r="E876" s="2">
        <v>1.8252212391164599</v>
      </c>
    </row>
    <row r="877" spans="1:5" ht="13" x14ac:dyDescent="0.15">
      <c r="A877" s="1" t="s">
        <v>31</v>
      </c>
      <c r="B877" s="1" t="s">
        <v>110</v>
      </c>
      <c r="C877" s="1" t="s">
        <v>92</v>
      </c>
      <c r="D877" s="2">
        <v>2.3711059969885599E-2</v>
      </c>
      <c r="E877" s="2">
        <v>0.81875017582346099</v>
      </c>
    </row>
    <row r="878" spans="1:5" ht="13" x14ac:dyDescent="0.15">
      <c r="A878" s="1" t="s">
        <v>31</v>
      </c>
      <c r="B878" s="1" t="s">
        <v>111</v>
      </c>
      <c r="C878" s="1" t="s">
        <v>92</v>
      </c>
      <c r="D878" s="2">
        <v>3.9747409924263198E-2</v>
      </c>
      <c r="E878" s="2">
        <v>1.6353528276775899</v>
      </c>
    </row>
    <row r="879" spans="1:5" ht="13" x14ac:dyDescent="0.15">
      <c r="A879" s="1" t="s">
        <v>31</v>
      </c>
      <c r="B879" s="1" t="s">
        <v>112</v>
      </c>
      <c r="C879" s="1" t="s">
        <v>92</v>
      </c>
      <c r="D879" s="2">
        <v>0.20657164696831901</v>
      </c>
      <c r="E879" s="2">
        <v>-0.35602883069636998</v>
      </c>
    </row>
    <row r="880" spans="1:5" ht="13" x14ac:dyDescent="0.15">
      <c r="A880" s="1" t="s">
        <v>31</v>
      </c>
      <c r="B880" s="1" t="s">
        <v>113</v>
      </c>
      <c r="C880" s="1" t="s">
        <v>92</v>
      </c>
      <c r="D880" s="2">
        <v>0.954004319310362</v>
      </c>
      <c r="E880" s="2">
        <v>2.64531944564466</v>
      </c>
    </row>
    <row r="881" spans="1:5" ht="13" x14ac:dyDescent="0.15">
      <c r="A881" s="1" t="s">
        <v>31</v>
      </c>
      <c r="B881" s="1" t="s">
        <v>114</v>
      </c>
      <c r="C881" s="1" t="s">
        <v>92</v>
      </c>
      <c r="D881" s="2">
        <v>1.6408884375246999E-2</v>
      </c>
      <c r="E881" s="2">
        <v>0.98759645628596804</v>
      </c>
    </row>
    <row r="882" spans="1:5" ht="13" x14ac:dyDescent="0.15">
      <c r="A882" s="1" t="s">
        <v>31</v>
      </c>
      <c r="B882" s="1" t="s">
        <v>115</v>
      </c>
      <c r="C882" s="1" t="s">
        <v>92</v>
      </c>
      <c r="D882" s="2">
        <v>0.48841780257310602</v>
      </c>
      <c r="E882" s="2">
        <v>-0.45933917106555</v>
      </c>
    </row>
    <row r="883" spans="1:5" ht="13" x14ac:dyDescent="0.15">
      <c r="A883" s="1" t="s">
        <v>31</v>
      </c>
      <c r="B883" s="1" t="s">
        <v>116</v>
      </c>
      <c r="C883" s="1" t="s">
        <v>92</v>
      </c>
      <c r="D883" s="2">
        <v>5.0838368308748903E-2</v>
      </c>
      <c r="E883" s="2">
        <v>0.37755106553282097</v>
      </c>
    </row>
    <row r="884" spans="1:5" ht="13" x14ac:dyDescent="0.15">
      <c r="A884" s="1" t="s">
        <v>31</v>
      </c>
      <c r="B884" s="1" t="s">
        <v>117</v>
      </c>
      <c r="C884" s="1" t="s">
        <v>92</v>
      </c>
      <c r="D884" s="2">
        <v>9.79769331630225E-2</v>
      </c>
      <c r="E884" s="2">
        <v>0.77421638119450797</v>
      </c>
    </row>
    <row r="885" spans="1:5" ht="13" x14ac:dyDescent="0.15">
      <c r="A885" s="1" t="s">
        <v>31</v>
      </c>
      <c r="B885" s="1" t="s">
        <v>118</v>
      </c>
      <c r="C885" s="1" t="s">
        <v>92</v>
      </c>
      <c r="D885" s="2">
        <v>0.19411275177394499</v>
      </c>
      <c r="E885" s="2">
        <v>0.80351135123309403</v>
      </c>
    </row>
    <row r="886" spans="1:5" ht="13" x14ac:dyDescent="0.15">
      <c r="A886" s="1" t="s">
        <v>31</v>
      </c>
      <c r="B886" s="1" t="s">
        <v>119</v>
      </c>
      <c r="C886" s="1" t="s">
        <v>92</v>
      </c>
      <c r="D886" s="2">
        <v>3.4679575017856198E-3</v>
      </c>
      <c r="E886" s="2">
        <v>1.3573953374819501</v>
      </c>
    </row>
    <row r="887" spans="1:5" ht="13" x14ac:dyDescent="0.15">
      <c r="A887" s="1" t="s">
        <v>31</v>
      </c>
      <c r="B887" s="1" t="s">
        <v>120</v>
      </c>
      <c r="C887" s="1" t="s">
        <v>92</v>
      </c>
      <c r="D887" s="2">
        <v>0.12764100735447301</v>
      </c>
      <c r="E887" s="2">
        <v>0.20438952969641599</v>
      </c>
    </row>
    <row r="888" spans="1:5" ht="13" x14ac:dyDescent="0.15">
      <c r="A888" s="1" t="s">
        <v>31</v>
      </c>
      <c r="B888" s="1" t="s">
        <v>121</v>
      </c>
      <c r="C888" s="1" t="s">
        <v>92</v>
      </c>
      <c r="D888" s="2">
        <v>9.5439874199398103E-2</v>
      </c>
      <c r="E888" s="2">
        <v>0.474499623921605</v>
      </c>
    </row>
    <row r="889" spans="1:5" ht="13" x14ac:dyDescent="0.15">
      <c r="A889" s="1" t="s">
        <v>31</v>
      </c>
      <c r="B889" s="1" t="s">
        <v>122</v>
      </c>
      <c r="C889" s="1" t="s">
        <v>92</v>
      </c>
      <c r="D889" s="2">
        <v>2.1697213354810299E-2</v>
      </c>
      <c r="E889" s="2">
        <v>0.33831439225825899</v>
      </c>
    </row>
    <row r="890" spans="1:5" ht="13" x14ac:dyDescent="0.15">
      <c r="A890" s="1" t="s">
        <v>31</v>
      </c>
      <c r="B890" s="1" t="s">
        <v>123</v>
      </c>
      <c r="C890" s="1" t="s">
        <v>92</v>
      </c>
      <c r="D890" s="2">
        <v>0.54805513288534602</v>
      </c>
      <c r="E890" s="2">
        <v>0.37270983709847499</v>
      </c>
    </row>
    <row r="891" spans="1:5" ht="13" x14ac:dyDescent="0.15">
      <c r="A891" s="1" t="s">
        <v>31</v>
      </c>
      <c r="B891" s="1" t="s">
        <v>124</v>
      </c>
      <c r="C891" s="1" t="s">
        <v>92</v>
      </c>
      <c r="D891" s="2">
        <v>0.12915931088685101</v>
      </c>
      <c r="E891" s="2">
        <v>0.52160086855036303</v>
      </c>
    </row>
    <row r="892" spans="1:5" ht="13" x14ac:dyDescent="0.15">
      <c r="A892" s="1" t="s">
        <v>31</v>
      </c>
      <c r="B892" s="1" t="s">
        <v>125</v>
      </c>
      <c r="C892" s="1" t="s">
        <v>92</v>
      </c>
      <c r="D892" s="2">
        <v>0.4147096265363</v>
      </c>
      <c r="E892" s="2">
        <v>1.39100126462431</v>
      </c>
    </row>
    <row r="893" spans="1:5" ht="13" x14ac:dyDescent="0.15">
      <c r="A893" s="1" t="s">
        <v>31</v>
      </c>
      <c r="B893" s="1" t="s">
        <v>126</v>
      </c>
      <c r="C893" s="1" t="s">
        <v>92</v>
      </c>
      <c r="D893" s="2">
        <v>1.3301849197026401E-3</v>
      </c>
      <c r="E893" s="2">
        <v>1.3230805127965599</v>
      </c>
    </row>
    <row r="894" spans="1:5" ht="13" x14ac:dyDescent="0.15">
      <c r="A894" s="1" t="s">
        <v>31</v>
      </c>
      <c r="B894" s="1" t="s">
        <v>127</v>
      </c>
      <c r="C894" s="1" t="s">
        <v>92</v>
      </c>
      <c r="D894" s="2">
        <v>0.809669767161045</v>
      </c>
      <c r="E894" s="2">
        <v>-0.94810459727698004</v>
      </c>
    </row>
    <row r="895" spans="1:5" ht="13" x14ac:dyDescent="0.15">
      <c r="A895" s="1" t="s">
        <v>31</v>
      </c>
      <c r="B895" s="1" t="s">
        <v>119</v>
      </c>
      <c r="C895" s="1" t="s">
        <v>92</v>
      </c>
      <c r="D895" s="2">
        <v>3.4679575017856198E-3</v>
      </c>
      <c r="E895" s="2">
        <v>1.3573953374819501</v>
      </c>
    </row>
    <row r="896" spans="1:5" ht="13" x14ac:dyDescent="0.15">
      <c r="A896" s="1" t="s">
        <v>31</v>
      </c>
      <c r="B896" s="1" t="s">
        <v>120</v>
      </c>
      <c r="C896" s="1" t="s">
        <v>92</v>
      </c>
      <c r="D896" s="2">
        <v>0.12764100735447301</v>
      </c>
      <c r="E896" s="2">
        <v>0.20438952969641599</v>
      </c>
    </row>
    <row r="897" spans="1:5" ht="13" x14ac:dyDescent="0.15">
      <c r="A897" s="1" t="s">
        <v>31</v>
      </c>
      <c r="B897" s="1" t="s">
        <v>121</v>
      </c>
      <c r="C897" s="1" t="s">
        <v>92</v>
      </c>
      <c r="D897" s="2">
        <v>9.5439874199398103E-2</v>
      </c>
      <c r="E897" s="2">
        <v>0.474499623921605</v>
      </c>
    </row>
    <row r="898" spans="1:5" ht="13" x14ac:dyDescent="0.15">
      <c r="A898" s="1" t="s">
        <v>31</v>
      </c>
      <c r="B898" s="1" t="s">
        <v>122</v>
      </c>
      <c r="C898" s="1" t="s">
        <v>92</v>
      </c>
      <c r="D898" s="2">
        <v>2.1697213354810299E-2</v>
      </c>
      <c r="E898" s="2">
        <v>0.33831439225825899</v>
      </c>
    </row>
    <row r="899" spans="1:5" ht="13" x14ac:dyDescent="0.15">
      <c r="A899" s="1" t="s">
        <v>31</v>
      </c>
      <c r="B899" s="1" t="s">
        <v>123</v>
      </c>
      <c r="C899" s="1" t="s">
        <v>92</v>
      </c>
      <c r="D899" s="2">
        <v>0.54805513288534602</v>
      </c>
      <c r="E899" s="2">
        <v>0.37270983709847499</v>
      </c>
    </row>
    <row r="900" spans="1:5" ht="13" x14ac:dyDescent="0.15">
      <c r="A900" s="1" t="s">
        <v>31</v>
      </c>
      <c r="B900" s="1" t="s">
        <v>124</v>
      </c>
      <c r="C900" s="1" t="s">
        <v>92</v>
      </c>
      <c r="D900" s="2">
        <v>0.12915931088685101</v>
      </c>
      <c r="E900" s="2">
        <v>0.52160086855036303</v>
      </c>
    </row>
    <row r="901" spans="1:5" ht="13" x14ac:dyDescent="0.15">
      <c r="A901" s="1" t="s">
        <v>31</v>
      </c>
      <c r="B901" s="1" t="s">
        <v>125</v>
      </c>
      <c r="C901" s="1" t="s">
        <v>92</v>
      </c>
      <c r="D901" s="2">
        <v>0.4147096265363</v>
      </c>
      <c r="E901" s="2">
        <v>1.39100126462431</v>
      </c>
    </row>
    <row r="902" spans="1:5" ht="13" x14ac:dyDescent="0.15">
      <c r="A902" s="1" t="s">
        <v>31</v>
      </c>
      <c r="B902" s="1" t="s">
        <v>126</v>
      </c>
      <c r="C902" s="1" t="s">
        <v>92</v>
      </c>
      <c r="D902" s="2">
        <v>1.3301849197026401E-3</v>
      </c>
      <c r="E902" s="2">
        <v>1.3230805127965599</v>
      </c>
    </row>
    <row r="903" spans="1:5" ht="13" x14ac:dyDescent="0.15">
      <c r="A903" s="1" t="s">
        <v>31</v>
      </c>
      <c r="B903" s="1" t="s">
        <v>127</v>
      </c>
      <c r="C903" s="1" t="s">
        <v>92</v>
      </c>
      <c r="D903" s="2">
        <v>0.809669767161045</v>
      </c>
      <c r="E903" s="2">
        <v>-0.94810459727698004</v>
      </c>
    </row>
    <row r="904" spans="1:5" ht="13" x14ac:dyDescent="0.15">
      <c r="A904" s="1" t="s">
        <v>33</v>
      </c>
      <c r="B904" s="1" t="s">
        <v>85</v>
      </c>
      <c r="C904" s="1" t="s">
        <v>86</v>
      </c>
      <c r="D904" s="2">
        <v>0.369775307933004</v>
      </c>
      <c r="E904" s="2">
        <v>-2.0797121449090601</v>
      </c>
    </row>
    <row r="905" spans="1:5" ht="13" x14ac:dyDescent="0.15">
      <c r="A905" s="1" t="s">
        <v>33</v>
      </c>
      <c r="B905" s="1" t="s">
        <v>87</v>
      </c>
      <c r="C905" s="1" t="s">
        <v>86</v>
      </c>
      <c r="D905" s="2">
        <v>0.117381351659501</v>
      </c>
      <c r="E905" s="2">
        <v>0.511293075939945</v>
      </c>
    </row>
    <row r="906" spans="1:5" ht="13" x14ac:dyDescent="0.15">
      <c r="A906" s="1" t="s">
        <v>33</v>
      </c>
      <c r="B906" s="1" t="s">
        <v>88</v>
      </c>
      <c r="C906" s="1" t="s">
        <v>86</v>
      </c>
      <c r="D906" s="2">
        <v>0.67098935528663395</v>
      </c>
      <c r="E906" s="2">
        <v>-0.119146197027823</v>
      </c>
    </row>
    <row r="907" spans="1:5" ht="13" x14ac:dyDescent="0.15">
      <c r="A907" s="1" t="s">
        <v>33</v>
      </c>
      <c r="B907" s="1" t="s">
        <v>89</v>
      </c>
      <c r="C907" s="1" t="s">
        <v>86</v>
      </c>
      <c r="D907" s="2">
        <v>0.244923838971601</v>
      </c>
      <c r="E907" s="2">
        <v>-0.55080395076569499</v>
      </c>
    </row>
    <row r="908" spans="1:5" ht="13" x14ac:dyDescent="0.15">
      <c r="A908" s="1" t="s">
        <v>33</v>
      </c>
      <c r="B908" s="1" t="s">
        <v>90</v>
      </c>
      <c r="C908" s="1" t="s">
        <v>86</v>
      </c>
      <c r="D908" s="2">
        <v>0.20919252991897699</v>
      </c>
      <c r="E908" s="2">
        <v>0.25952510527862299</v>
      </c>
    </row>
    <row r="909" spans="1:5" ht="13" x14ac:dyDescent="0.15">
      <c r="A909" s="1" t="s">
        <v>33</v>
      </c>
      <c r="B909" s="1" t="s">
        <v>91</v>
      </c>
      <c r="C909" s="1" t="s">
        <v>92</v>
      </c>
      <c r="D909" s="2">
        <v>0.369775307933004</v>
      </c>
      <c r="E909" s="2">
        <v>-2.0797121449090601</v>
      </c>
    </row>
    <row r="910" spans="1:5" ht="13" x14ac:dyDescent="0.15">
      <c r="A910" s="1" t="s">
        <v>33</v>
      </c>
      <c r="B910" s="1" t="s">
        <v>93</v>
      </c>
      <c r="C910" s="1" t="s">
        <v>92</v>
      </c>
      <c r="D910" s="2">
        <v>0.34380938647257298</v>
      </c>
      <c r="E910" s="2">
        <v>0.11737411895799001</v>
      </c>
    </row>
    <row r="911" spans="1:5" ht="13" x14ac:dyDescent="0.15">
      <c r="A911" s="1" t="s">
        <v>33</v>
      </c>
      <c r="B911" s="1" t="s">
        <v>94</v>
      </c>
      <c r="C911" s="1" t="s">
        <v>92</v>
      </c>
      <c r="D911" s="2">
        <v>0.94855997238291001</v>
      </c>
      <c r="E911" s="2">
        <v>1.3053101011886501</v>
      </c>
    </row>
    <row r="912" spans="1:5" ht="13" x14ac:dyDescent="0.15">
      <c r="A912" s="1" t="s">
        <v>33</v>
      </c>
      <c r="B912" s="1" t="s">
        <v>95</v>
      </c>
      <c r="C912" s="1" t="s">
        <v>92</v>
      </c>
      <c r="D912" s="2">
        <v>0.27800537184835999</v>
      </c>
      <c r="E912" s="2">
        <v>-1.1798772047888999</v>
      </c>
    </row>
    <row r="913" spans="1:5" ht="13" x14ac:dyDescent="0.15">
      <c r="A913" s="1" t="s">
        <v>33</v>
      </c>
      <c r="B913" s="1" t="s">
        <v>96</v>
      </c>
      <c r="C913" s="1" t="s">
        <v>92</v>
      </c>
      <c r="D913" s="2">
        <v>0.34378066732048101</v>
      </c>
      <c r="E913" s="2">
        <v>-0.54423945520450401</v>
      </c>
    </row>
    <row r="914" spans="1:5" ht="13" x14ac:dyDescent="0.15">
      <c r="A914" s="1" t="s">
        <v>33</v>
      </c>
      <c r="B914" s="1" t="s">
        <v>97</v>
      </c>
      <c r="C914" s="1" t="s">
        <v>92</v>
      </c>
      <c r="D914" s="2">
        <v>0.36471830975279401</v>
      </c>
      <c r="E914" s="2">
        <v>0.93182417200168099</v>
      </c>
    </row>
    <row r="915" spans="1:5" ht="13" x14ac:dyDescent="0.15">
      <c r="A915" s="1" t="s">
        <v>33</v>
      </c>
      <c r="B915" s="1" t="s">
        <v>98</v>
      </c>
      <c r="C915" s="1" t="s">
        <v>92</v>
      </c>
      <c r="D915" s="2">
        <v>0.39795676542691699</v>
      </c>
      <c r="E915" s="2">
        <v>-8.6533371177973599</v>
      </c>
    </row>
    <row r="916" spans="1:5" ht="13" x14ac:dyDescent="0.15">
      <c r="A916" s="1" t="s">
        <v>33</v>
      </c>
      <c r="B916" s="1" t="s">
        <v>99</v>
      </c>
      <c r="C916" s="1" t="s">
        <v>92</v>
      </c>
      <c r="D916" s="2">
        <v>0.759534717194151</v>
      </c>
      <c r="E916" s="2">
        <v>3.91716393166495</v>
      </c>
    </row>
    <row r="917" spans="1:5" ht="13" x14ac:dyDescent="0.15">
      <c r="A917" s="1" t="s">
        <v>33</v>
      </c>
      <c r="B917" s="1" t="s">
        <v>100</v>
      </c>
      <c r="C917" s="1" t="s">
        <v>92</v>
      </c>
      <c r="D917" s="2">
        <v>0.78201485378962798</v>
      </c>
      <c r="E917" s="2">
        <v>-5.0309539737881801</v>
      </c>
    </row>
    <row r="918" spans="1:5" ht="13" x14ac:dyDescent="0.15">
      <c r="A918" s="1" t="s">
        <v>33</v>
      </c>
      <c r="B918" s="1" t="s">
        <v>101</v>
      </c>
      <c r="C918" s="1" t="s">
        <v>92</v>
      </c>
      <c r="D918" s="2">
        <v>0.28167628389891203</v>
      </c>
      <c r="E918" s="2">
        <v>1.0845072606962101</v>
      </c>
    </row>
    <row r="919" spans="1:5" ht="13" x14ac:dyDescent="0.15">
      <c r="A919" s="1" t="s">
        <v>33</v>
      </c>
      <c r="B919" s="1" t="s">
        <v>102</v>
      </c>
      <c r="C919" s="1" t="s">
        <v>92</v>
      </c>
      <c r="D919" s="2">
        <v>0.86197361634647396</v>
      </c>
      <c r="E919" s="2">
        <v>-3.4411626905842199</v>
      </c>
    </row>
    <row r="920" spans="1:5" ht="13" x14ac:dyDescent="0.15">
      <c r="A920" s="1" t="s">
        <v>33</v>
      </c>
      <c r="B920" s="1" t="s">
        <v>103</v>
      </c>
      <c r="C920" s="1" t="s">
        <v>92</v>
      </c>
      <c r="D920" s="2">
        <v>0.43858435415055902</v>
      </c>
      <c r="E920" s="2">
        <v>0.41252409011080099</v>
      </c>
    </row>
    <row r="921" spans="1:5" ht="13" x14ac:dyDescent="0.15">
      <c r="A921" s="1" t="s">
        <v>33</v>
      </c>
      <c r="B921" s="1" t="s">
        <v>104</v>
      </c>
      <c r="C921" s="1" t="s">
        <v>92</v>
      </c>
      <c r="D921" s="2">
        <v>0.23061510260468401</v>
      </c>
      <c r="E921" s="2">
        <v>-0.45453407079021502</v>
      </c>
    </row>
    <row r="922" spans="1:5" ht="13" x14ac:dyDescent="0.15">
      <c r="A922" s="1" t="s">
        <v>33</v>
      </c>
      <c r="B922" s="1" t="s">
        <v>105</v>
      </c>
      <c r="C922" s="1" t="s">
        <v>92</v>
      </c>
      <c r="D922" s="2">
        <v>0.78825140536539096</v>
      </c>
      <c r="E922" s="2">
        <v>-0.35241620823511999</v>
      </c>
    </row>
    <row r="923" spans="1:5" ht="13" x14ac:dyDescent="0.15">
      <c r="A923" s="1" t="s">
        <v>33</v>
      </c>
      <c r="B923" s="1" t="s">
        <v>106</v>
      </c>
      <c r="C923" s="1" t="s">
        <v>92</v>
      </c>
      <c r="D923" s="2">
        <v>0.21693174193994499</v>
      </c>
      <c r="E923" s="2">
        <v>1.0045013838230801</v>
      </c>
    </row>
    <row r="924" spans="1:5" ht="13" x14ac:dyDescent="0.15">
      <c r="A924" s="1" t="s">
        <v>33</v>
      </c>
      <c r="B924" s="1" t="s">
        <v>107</v>
      </c>
      <c r="C924" s="1" t="s">
        <v>92</v>
      </c>
      <c r="D924" s="2">
        <v>0.616124450089232</v>
      </c>
      <c r="E924" s="2">
        <v>-1.5410479720799299</v>
      </c>
    </row>
    <row r="925" spans="1:5" ht="13" x14ac:dyDescent="0.15">
      <c r="A925" s="1" t="s">
        <v>33</v>
      </c>
      <c r="B925" s="1" t="s">
        <v>108</v>
      </c>
      <c r="C925" s="1" t="s">
        <v>92</v>
      </c>
      <c r="D925" s="2">
        <v>4.5750159977778301E-2</v>
      </c>
      <c r="E925" s="2">
        <v>0.79733714160538205</v>
      </c>
    </row>
    <row r="926" spans="1:5" ht="13" x14ac:dyDescent="0.15">
      <c r="A926" s="1" t="s">
        <v>33</v>
      </c>
      <c r="B926" s="1" t="s">
        <v>109</v>
      </c>
      <c r="C926" s="1" t="s">
        <v>92</v>
      </c>
      <c r="D926" s="2">
        <v>0.32292860610136798</v>
      </c>
      <c r="E926" s="2">
        <v>-0.133926323172223</v>
      </c>
    </row>
    <row r="927" spans="1:5" ht="13" x14ac:dyDescent="0.15">
      <c r="A927" s="1" t="s">
        <v>33</v>
      </c>
      <c r="B927" s="1" t="s">
        <v>110</v>
      </c>
      <c r="C927" s="1" t="s">
        <v>92</v>
      </c>
      <c r="D927" s="2">
        <v>0.98503983774036097</v>
      </c>
      <c r="E927" s="2">
        <v>-0.427450560160829</v>
      </c>
    </row>
    <row r="928" spans="1:5" ht="13" x14ac:dyDescent="0.15">
      <c r="A928" s="1" t="s">
        <v>33</v>
      </c>
      <c r="B928" s="1" t="s">
        <v>111</v>
      </c>
      <c r="C928" s="1" t="s">
        <v>92</v>
      </c>
      <c r="D928" s="2">
        <v>0.16214763711921501</v>
      </c>
      <c r="E928" s="2" t="s">
        <v>131</v>
      </c>
    </row>
    <row r="929" spans="1:5" ht="13" x14ac:dyDescent="0.15">
      <c r="A929" s="1" t="s">
        <v>33</v>
      </c>
      <c r="B929" s="1" t="s">
        <v>112</v>
      </c>
      <c r="C929" s="1" t="s">
        <v>92</v>
      </c>
      <c r="D929" s="2">
        <v>0.10087832726962501</v>
      </c>
      <c r="E929" s="2">
        <v>-0.34265136555042602</v>
      </c>
    </row>
    <row r="930" spans="1:5" ht="13" x14ac:dyDescent="0.15">
      <c r="A930" s="1" t="s">
        <v>33</v>
      </c>
      <c r="B930" s="1" t="s">
        <v>113</v>
      </c>
      <c r="C930" s="1" t="s">
        <v>92</v>
      </c>
      <c r="D930" s="2">
        <v>0.26425360732340702</v>
      </c>
      <c r="E930" s="2">
        <v>3.8688617880288998</v>
      </c>
    </row>
    <row r="931" spans="1:5" ht="13" x14ac:dyDescent="0.15">
      <c r="A931" s="1" t="s">
        <v>33</v>
      </c>
      <c r="B931" s="1" t="s">
        <v>114</v>
      </c>
      <c r="C931" s="1" t="s">
        <v>92</v>
      </c>
      <c r="D931" s="2">
        <v>0.112646993404055</v>
      </c>
      <c r="E931" s="2">
        <v>0.858371321839143</v>
      </c>
    </row>
    <row r="932" spans="1:5" ht="13" x14ac:dyDescent="0.15">
      <c r="A932" s="1" t="s">
        <v>33</v>
      </c>
      <c r="B932" s="1" t="s">
        <v>115</v>
      </c>
      <c r="C932" s="1" t="s">
        <v>92</v>
      </c>
      <c r="D932" s="2">
        <v>0.120916635241438</v>
      </c>
      <c r="E932" s="2">
        <v>-0.41258842882001201</v>
      </c>
    </row>
    <row r="933" spans="1:5" ht="13" x14ac:dyDescent="0.15">
      <c r="A933" s="1" t="s">
        <v>33</v>
      </c>
      <c r="B933" s="1" t="s">
        <v>116</v>
      </c>
      <c r="C933" s="1" t="s">
        <v>92</v>
      </c>
      <c r="D933" s="2">
        <v>0.27528452336715398</v>
      </c>
      <c r="E933" s="2">
        <v>1.7334967260287</v>
      </c>
    </row>
    <row r="934" spans="1:5" ht="13" x14ac:dyDescent="0.15">
      <c r="A934" s="1" t="s">
        <v>33</v>
      </c>
      <c r="B934" s="1" t="s">
        <v>117</v>
      </c>
      <c r="C934" s="1" t="s">
        <v>92</v>
      </c>
      <c r="D934" s="2">
        <v>0.14611499427878899</v>
      </c>
      <c r="E934" s="2">
        <v>0.75829636966099701</v>
      </c>
    </row>
    <row r="935" spans="1:5" ht="13" x14ac:dyDescent="0.15">
      <c r="A935" s="1" t="s">
        <v>33</v>
      </c>
      <c r="B935" s="1" t="s">
        <v>118</v>
      </c>
      <c r="C935" s="1" t="s">
        <v>92</v>
      </c>
      <c r="D935" s="2">
        <v>0.45284301472271399</v>
      </c>
      <c r="E935" s="2">
        <v>-0.318043189187037</v>
      </c>
    </row>
    <row r="936" spans="1:5" ht="13" x14ac:dyDescent="0.15">
      <c r="A936" s="1" t="s">
        <v>33</v>
      </c>
      <c r="B936" s="1" t="s">
        <v>119</v>
      </c>
      <c r="C936" s="1" t="s">
        <v>92</v>
      </c>
      <c r="D936" s="2">
        <v>0.346234592496105</v>
      </c>
      <c r="E936" s="2">
        <v>2.0751930840533199</v>
      </c>
    </row>
    <row r="937" spans="1:5" ht="13" x14ac:dyDescent="0.15">
      <c r="A937" s="1" t="s">
        <v>33</v>
      </c>
      <c r="B937" s="1" t="s">
        <v>120</v>
      </c>
      <c r="C937" s="1" t="s">
        <v>92</v>
      </c>
      <c r="D937" s="2">
        <v>0.32993296120179699</v>
      </c>
      <c r="E937" s="2">
        <v>-0.42136488048934401</v>
      </c>
    </row>
    <row r="938" spans="1:5" ht="13" x14ac:dyDescent="0.15">
      <c r="A938" s="1" t="s">
        <v>33</v>
      </c>
      <c r="B938" s="1" t="s">
        <v>121</v>
      </c>
      <c r="C938" s="1" t="s">
        <v>92</v>
      </c>
      <c r="D938" s="2">
        <v>0.17012046656357599</v>
      </c>
      <c r="E938" s="2">
        <v>0.61048750436418298</v>
      </c>
    </row>
    <row r="939" spans="1:5" ht="13" x14ac:dyDescent="0.15">
      <c r="A939" s="1" t="s">
        <v>33</v>
      </c>
      <c r="B939" s="1" t="s">
        <v>122</v>
      </c>
      <c r="C939" s="1" t="s">
        <v>92</v>
      </c>
      <c r="D939" s="2">
        <v>0.227591750317963</v>
      </c>
      <c r="E939" s="2">
        <v>0.97693285737212399</v>
      </c>
    </row>
    <row r="940" spans="1:5" ht="13" x14ac:dyDescent="0.15">
      <c r="A940" s="1" t="s">
        <v>33</v>
      </c>
      <c r="B940" s="1" t="s">
        <v>123</v>
      </c>
      <c r="C940" s="1" t="s">
        <v>92</v>
      </c>
      <c r="D940" s="2">
        <v>0.27986654299202202</v>
      </c>
      <c r="E940" s="2">
        <v>0.59876319782591902</v>
      </c>
    </row>
    <row r="941" spans="1:5" ht="13" x14ac:dyDescent="0.15">
      <c r="A941" s="1" t="s">
        <v>33</v>
      </c>
      <c r="B941" s="1" t="s">
        <v>124</v>
      </c>
      <c r="C941" s="1" t="s">
        <v>92</v>
      </c>
      <c r="D941" s="2">
        <v>0.53813107982944797</v>
      </c>
      <c r="E941" s="2">
        <v>-6.9664620403170702E-2</v>
      </c>
    </row>
    <row r="942" spans="1:5" ht="13" x14ac:dyDescent="0.15">
      <c r="A942" s="1" t="s">
        <v>33</v>
      </c>
      <c r="B942" s="1" t="s">
        <v>125</v>
      </c>
      <c r="C942" s="1" t="s">
        <v>92</v>
      </c>
      <c r="D942" s="2">
        <v>0.54087774160943602</v>
      </c>
      <c r="E942" s="2">
        <v>-2.7564913986430399</v>
      </c>
    </row>
    <row r="943" spans="1:5" ht="13" x14ac:dyDescent="0.15">
      <c r="A943" s="1" t="s">
        <v>33</v>
      </c>
      <c r="B943" s="1" t="s">
        <v>126</v>
      </c>
      <c r="C943" s="1" t="s">
        <v>92</v>
      </c>
      <c r="D943" s="2">
        <v>0.10810825679700301</v>
      </c>
      <c r="E943" s="2">
        <v>2.1726546532559698</v>
      </c>
    </row>
    <row r="944" spans="1:5" ht="13" x14ac:dyDescent="0.15">
      <c r="A944" s="1" t="s">
        <v>33</v>
      </c>
      <c r="B944" s="1" t="s">
        <v>127</v>
      </c>
      <c r="C944" s="1" t="s">
        <v>92</v>
      </c>
      <c r="D944" s="2">
        <v>0.95540487328941504</v>
      </c>
      <c r="E944" s="2">
        <v>-0.40697747704491499</v>
      </c>
    </row>
    <row r="945" spans="1:5" ht="13" x14ac:dyDescent="0.15">
      <c r="A945" s="1" t="s">
        <v>33</v>
      </c>
      <c r="B945" s="1" t="s">
        <v>119</v>
      </c>
      <c r="C945" s="1" t="s">
        <v>92</v>
      </c>
      <c r="D945" s="2">
        <v>0.346234592496105</v>
      </c>
      <c r="E945" s="2">
        <v>2.0751930840533199</v>
      </c>
    </row>
    <row r="946" spans="1:5" ht="13" x14ac:dyDescent="0.15">
      <c r="A946" s="1" t="s">
        <v>33</v>
      </c>
      <c r="B946" s="1" t="s">
        <v>120</v>
      </c>
      <c r="C946" s="1" t="s">
        <v>92</v>
      </c>
      <c r="D946" s="2">
        <v>0.32993296120179699</v>
      </c>
      <c r="E946" s="2">
        <v>-0.42136488048934401</v>
      </c>
    </row>
    <row r="947" spans="1:5" ht="13" x14ac:dyDescent="0.15">
      <c r="A947" s="1" t="s">
        <v>33</v>
      </c>
      <c r="B947" s="1" t="s">
        <v>121</v>
      </c>
      <c r="C947" s="1" t="s">
        <v>92</v>
      </c>
      <c r="D947" s="2">
        <v>0.17012046656357599</v>
      </c>
      <c r="E947" s="2">
        <v>0.61048750436418298</v>
      </c>
    </row>
    <row r="948" spans="1:5" ht="13" x14ac:dyDescent="0.15">
      <c r="A948" s="1" t="s">
        <v>33</v>
      </c>
      <c r="B948" s="1" t="s">
        <v>122</v>
      </c>
      <c r="C948" s="1" t="s">
        <v>92</v>
      </c>
      <c r="D948" s="2">
        <v>0.227591750317963</v>
      </c>
      <c r="E948" s="2">
        <v>0.97693285737212399</v>
      </c>
    </row>
    <row r="949" spans="1:5" ht="13" x14ac:dyDescent="0.15">
      <c r="A949" s="1" t="s">
        <v>33</v>
      </c>
      <c r="B949" s="1" t="s">
        <v>123</v>
      </c>
      <c r="C949" s="1" t="s">
        <v>92</v>
      </c>
      <c r="D949" s="2">
        <v>0.27986654299202202</v>
      </c>
      <c r="E949" s="2">
        <v>0.59876319782591902</v>
      </c>
    </row>
    <row r="950" spans="1:5" ht="13" x14ac:dyDescent="0.15">
      <c r="A950" s="1" t="s">
        <v>33</v>
      </c>
      <c r="B950" s="1" t="s">
        <v>124</v>
      </c>
      <c r="C950" s="1" t="s">
        <v>92</v>
      </c>
      <c r="D950" s="2">
        <v>0.53813107982944797</v>
      </c>
      <c r="E950" s="2">
        <v>-6.9664620403170702E-2</v>
      </c>
    </row>
    <row r="951" spans="1:5" ht="13" x14ac:dyDescent="0.15">
      <c r="A951" s="1" t="s">
        <v>33</v>
      </c>
      <c r="B951" s="1" t="s">
        <v>125</v>
      </c>
      <c r="C951" s="1" t="s">
        <v>92</v>
      </c>
      <c r="D951" s="2">
        <v>0.54087774160943602</v>
      </c>
      <c r="E951" s="2">
        <v>-2.7564913986430399</v>
      </c>
    </row>
    <row r="952" spans="1:5" ht="13" x14ac:dyDescent="0.15">
      <c r="A952" s="1" t="s">
        <v>33</v>
      </c>
      <c r="B952" s="1" t="s">
        <v>126</v>
      </c>
      <c r="C952" s="1" t="s">
        <v>92</v>
      </c>
      <c r="D952" s="2">
        <v>0.10810825679700301</v>
      </c>
      <c r="E952" s="2">
        <v>2.1726546532559698</v>
      </c>
    </row>
    <row r="953" spans="1:5" ht="13" x14ac:dyDescent="0.15">
      <c r="A953" s="1" t="s">
        <v>33</v>
      </c>
      <c r="B953" s="1" t="s">
        <v>127</v>
      </c>
      <c r="C953" s="1" t="s">
        <v>92</v>
      </c>
      <c r="D953" s="2">
        <v>0.95540487328941504</v>
      </c>
      <c r="E953" s="2">
        <v>-0.40697747704491499</v>
      </c>
    </row>
    <row r="954" spans="1:5" ht="13" x14ac:dyDescent="0.15">
      <c r="A954" s="1" t="s">
        <v>132</v>
      </c>
      <c r="B954" s="1" t="s">
        <v>85</v>
      </c>
      <c r="C954" s="1" t="s">
        <v>86</v>
      </c>
      <c r="D954" s="2">
        <v>0.27388441648989598</v>
      </c>
      <c r="E954" s="2">
        <v>0.43084493242501598</v>
      </c>
    </row>
    <row r="955" spans="1:5" ht="13" x14ac:dyDescent="0.15">
      <c r="A955" s="1" t="s">
        <v>132</v>
      </c>
      <c r="B955" s="1" t="s">
        <v>87</v>
      </c>
      <c r="C955" s="1" t="s">
        <v>86</v>
      </c>
      <c r="D955" s="2">
        <v>5.4149503053283997E-2</v>
      </c>
      <c r="E955" s="2">
        <v>-0.33014555326729</v>
      </c>
    </row>
    <row r="956" spans="1:5" ht="13" x14ac:dyDescent="0.15">
      <c r="A956" s="1" t="s">
        <v>132</v>
      </c>
      <c r="B956" s="1" t="s">
        <v>88</v>
      </c>
      <c r="C956" s="1" t="s">
        <v>86</v>
      </c>
      <c r="D956" s="2">
        <v>4.8028392458457998E-4</v>
      </c>
      <c r="E956" s="2">
        <v>2.45320867214157</v>
      </c>
    </row>
    <row r="957" spans="1:5" ht="13" x14ac:dyDescent="0.15">
      <c r="A957" s="1" t="s">
        <v>132</v>
      </c>
      <c r="B957" s="1" t="s">
        <v>89</v>
      </c>
      <c r="C957" s="1" t="s">
        <v>86</v>
      </c>
      <c r="D957" s="2">
        <v>0.59781767366224803</v>
      </c>
      <c r="E957" s="2">
        <v>0.217633044138137</v>
      </c>
    </row>
    <row r="958" spans="1:5" ht="13" x14ac:dyDescent="0.15">
      <c r="A958" s="1" t="s">
        <v>132</v>
      </c>
      <c r="B958" s="1" t="s">
        <v>90</v>
      </c>
      <c r="C958" s="1" t="s">
        <v>86</v>
      </c>
      <c r="D958" s="2">
        <v>2.1750762916064401E-2</v>
      </c>
      <c r="E958" s="2">
        <v>1.55527567741935E-2</v>
      </c>
    </row>
    <row r="959" spans="1:5" ht="13" x14ac:dyDescent="0.15">
      <c r="A959" s="1" t="s">
        <v>132</v>
      </c>
      <c r="B959" s="1" t="s">
        <v>91</v>
      </c>
      <c r="C959" s="1" t="s">
        <v>92</v>
      </c>
      <c r="D959" s="2">
        <v>0.27388441648989598</v>
      </c>
      <c r="E959" s="2">
        <v>0.43084493242501598</v>
      </c>
    </row>
    <row r="960" spans="1:5" ht="13" x14ac:dyDescent="0.15">
      <c r="A960" s="1" t="s">
        <v>132</v>
      </c>
      <c r="B960" s="1" t="s">
        <v>93</v>
      </c>
      <c r="C960" s="1" t="s">
        <v>92</v>
      </c>
      <c r="D960" s="2">
        <v>0.73352318687475304</v>
      </c>
      <c r="E960" s="2">
        <v>0.50880464428441097</v>
      </c>
    </row>
    <row r="961" spans="1:5" ht="13" x14ac:dyDescent="0.15">
      <c r="A961" s="1" t="s">
        <v>132</v>
      </c>
      <c r="B961" s="1" t="s">
        <v>94</v>
      </c>
      <c r="C961" s="1" t="s">
        <v>92</v>
      </c>
      <c r="D961" s="2">
        <v>2.83035292103807E-2</v>
      </c>
      <c r="E961" s="2">
        <v>-0.64078292383049495</v>
      </c>
    </row>
    <row r="962" spans="1:5" ht="13" x14ac:dyDescent="0.15">
      <c r="A962" s="1" t="s">
        <v>132</v>
      </c>
      <c r="B962" s="1" t="s">
        <v>95</v>
      </c>
      <c r="C962" s="1" t="s">
        <v>92</v>
      </c>
      <c r="D962" s="2">
        <v>0.13658679482377301</v>
      </c>
      <c r="E962" s="2">
        <v>-2.35655921713031</v>
      </c>
    </row>
    <row r="963" spans="1:5" ht="13" x14ac:dyDescent="0.15">
      <c r="A963" s="1" t="s">
        <v>132</v>
      </c>
      <c r="B963" s="1" t="s">
        <v>96</v>
      </c>
      <c r="C963" s="1" t="s">
        <v>92</v>
      </c>
      <c r="D963" s="2">
        <v>6.8304594158988402E-2</v>
      </c>
      <c r="E963" s="2">
        <v>-0.25492553632950299</v>
      </c>
    </row>
    <row r="964" spans="1:5" ht="13" x14ac:dyDescent="0.15">
      <c r="A964" s="1" t="s">
        <v>132</v>
      </c>
      <c r="B964" s="1" t="s">
        <v>97</v>
      </c>
      <c r="C964" s="1" t="s">
        <v>92</v>
      </c>
      <c r="D964" s="2">
        <v>0.14608266777634901</v>
      </c>
      <c r="E964" s="2">
        <v>-0.107462385854261</v>
      </c>
    </row>
    <row r="965" spans="1:5" ht="13" x14ac:dyDescent="0.15">
      <c r="A965" s="1" t="s">
        <v>132</v>
      </c>
      <c r="B965" s="1" t="s">
        <v>98</v>
      </c>
      <c r="C965" s="1" t="s">
        <v>92</v>
      </c>
      <c r="D965" s="2">
        <v>0.20910179192385001</v>
      </c>
      <c r="E965" s="2">
        <v>-2.5267848257874199</v>
      </c>
    </row>
    <row r="966" spans="1:5" ht="13" x14ac:dyDescent="0.15">
      <c r="A966" s="1" t="s">
        <v>132</v>
      </c>
      <c r="B966" s="1" t="s">
        <v>99</v>
      </c>
      <c r="C966" s="1" t="s">
        <v>92</v>
      </c>
      <c r="D966" s="2">
        <v>0.41389749546851001</v>
      </c>
      <c r="E966" s="2">
        <v>-0.49229083700948301</v>
      </c>
    </row>
    <row r="967" spans="1:5" ht="13" x14ac:dyDescent="0.15">
      <c r="A967" s="1" t="s">
        <v>132</v>
      </c>
      <c r="B967" s="1" t="s">
        <v>100</v>
      </c>
      <c r="C967" s="1" t="s">
        <v>92</v>
      </c>
      <c r="D967" s="2">
        <v>6.5872371791177498E-5</v>
      </c>
      <c r="E967" s="2">
        <v>3.1612287085161701</v>
      </c>
    </row>
    <row r="968" spans="1:5" ht="13" x14ac:dyDescent="0.15">
      <c r="A968" s="1" t="s">
        <v>132</v>
      </c>
      <c r="B968" s="1" t="s">
        <v>101</v>
      </c>
      <c r="C968" s="1" t="s">
        <v>92</v>
      </c>
      <c r="D968" s="2">
        <v>1.00969771328127E-5</v>
      </c>
      <c r="E968" s="2">
        <v>4.2435313091569196</v>
      </c>
    </row>
    <row r="969" spans="1:5" ht="13" x14ac:dyDescent="0.15">
      <c r="A969" s="1" t="s">
        <v>132</v>
      </c>
      <c r="B969" s="1" t="s">
        <v>102</v>
      </c>
      <c r="C969" s="1" t="s">
        <v>92</v>
      </c>
      <c r="D969" s="2">
        <v>0.40420821888315001</v>
      </c>
      <c r="E969" s="2">
        <v>-9.71168429722329E-2</v>
      </c>
    </row>
    <row r="970" spans="1:5" ht="13" x14ac:dyDescent="0.15">
      <c r="A970" s="1" t="s">
        <v>132</v>
      </c>
      <c r="B970" s="1" t="s">
        <v>103</v>
      </c>
      <c r="C970" s="1" t="s">
        <v>92</v>
      </c>
      <c r="D970" s="2">
        <v>0.64347841034326103</v>
      </c>
      <c r="E970" s="2">
        <v>-1.4074069926149799</v>
      </c>
    </row>
    <row r="971" spans="1:5" ht="13" x14ac:dyDescent="0.15">
      <c r="A971" s="1" t="s">
        <v>132</v>
      </c>
      <c r="B971" s="1" t="s">
        <v>104</v>
      </c>
      <c r="C971" s="1" t="s">
        <v>92</v>
      </c>
      <c r="D971" s="2">
        <v>0.54840602801386595</v>
      </c>
      <c r="E971" s="2">
        <v>0.24245092538591601</v>
      </c>
    </row>
    <row r="972" spans="1:5" ht="13" x14ac:dyDescent="0.15">
      <c r="A972" s="1" t="s">
        <v>132</v>
      </c>
      <c r="B972" s="1" t="s">
        <v>105</v>
      </c>
      <c r="C972" s="1" t="s">
        <v>92</v>
      </c>
      <c r="D972" s="2">
        <v>0.68012677933183796</v>
      </c>
      <c r="E972" s="2">
        <v>-1.3640691108578999</v>
      </c>
    </row>
    <row r="973" spans="1:5" ht="13" x14ac:dyDescent="0.15">
      <c r="A973" s="1" t="s">
        <v>132</v>
      </c>
      <c r="B973" s="1" t="s">
        <v>106</v>
      </c>
      <c r="C973" s="1" t="s">
        <v>92</v>
      </c>
      <c r="D973" s="2">
        <v>0.28619667905864699</v>
      </c>
      <c r="E973" s="2">
        <v>2.8476714513885001E-2</v>
      </c>
    </row>
    <row r="974" spans="1:5" ht="13" x14ac:dyDescent="0.15">
      <c r="A974" s="1" t="s">
        <v>132</v>
      </c>
      <c r="B974" s="1" t="s">
        <v>107</v>
      </c>
      <c r="C974" s="1" t="s">
        <v>92</v>
      </c>
      <c r="D974" s="2">
        <v>0.38576854947244998</v>
      </c>
      <c r="E974" s="2">
        <v>2.67927485004875</v>
      </c>
    </row>
    <row r="975" spans="1:5" ht="13" x14ac:dyDescent="0.15">
      <c r="A975" s="1" t="s">
        <v>132</v>
      </c>
      <c r="B975" s="1" t="s">
        <v>108</v>
      </c>
      <c r="C975" s="1" t="s">
        <v>92</v>
      </c>
      <c r="D975" s="2">
        <v>0.61054780284610999</v>
      </c>
      <c r="E975" s="2">
        <v>-7.7402845414261304E-2</v>
      </c>
    </row>
    <row r="976" spans="1:5" ht="13" x14ac:dyDescent="0.15">
      <c r="A976" s="1" t="s">
        <v>132</v>
      </c>
      <c r="B976" s="1" t="s">
        <v>109</v>
      </c>
      <c r="C976" s="1" t="s">
        <v>92</v>
      </c>
      <c r="D976" s="2">
        <v>0.95418092146509803</v>
      </c>
      <c r="E976" s="2">
        <v>2.0655964075437998</v>
      </c>
    </row>
    <row r="977" spans="1:5" ht="13" x14ac:dyDescent="0.15">
      <c r="A977" s="1" t="s">
        <v>132</v>
      </c>
      <c r="B977" s="1" t="s">
        <v>110</v>
      </c>
      <c r="C977" s="1" t="s">
        <v>92</v>
      </c>
      <c r="D977" s="2">
        <v>0.102064973802258</v>
      </c>
      <c r="E977" s="2">
        <v>-0.280338070276413</v>
      </c>
    </row>
    <row r="978" spans="1:5" ht="13" x14ac:dyDescent="0.15">
      <c r="A978" s="1" t="s">
        <v>132</v>
      </c>
      <c r="B978" s="1" t="s">
        <v>111</v>
      </c>
      <c r="C978" s="1" t="s">
        <v>92</v>
      </c>
      <c r="D978" s="2">
        <v>0.60191551275583599</v>
      </c>
      <c r="E978" s="2">
        <v>-0.47953961238547399</v>
      </c>
    </row>
    <row r="979" spans="1:5" ht="13" x14ac:dyDescent="0.15">
      <c r="A979" s="1" t="s">
        <v>132</v>
      </c>
      <c r="B979" s="1" t="s">
        <v>112</v>
      </c>
      <c r="C979" s="1" t="s">
        <v>92</v>
      </c>
      <c r="D979" s="2">
        <v>4.5693154988339299E-3</v>
      </c>
      <c r="E979" s="2">
        <v>0.39749149604617501</v>
      </c>
    </row>
    <row r="980" spans="1:5" ht="13" x14ac:dyDescent="0.15">
      <c r="A980" s="1" t="s">
        <v>132</v>
      </c>
      <c r="B980" s="1" t="s">
        <v>113</v>
      </c>
      <c r="C980" s="1" t="s">
        <v>92</v>
      </c>
      <c r="D980" s="2">
        <v>0.69776909579334501</v>
      </c>
      <c r="E980" s="2">
        <v>0.104061022682795</v>
      </c>
    </row>
    <row r="981" spans="1:5" ht="13" x14ac:dyDescent="0.15">
      <c r="A981" s="1" t="s">
        <v>132</v>
      </c>
      <c r="B981" s="1" t="s">
        <v>114</v>
      </c>
      <c r="C981" s="1" t="s">
        <v>92</v>
      </c>
      <c r="D981" s="2">
        <v>6.3002538373252495E-2</v>
      </c>
      <c r="E981" s="2">
        <v>-8.2329424604472304E-2</v>
      </c>
    </row>
    <row r="982" spans="1:5" ht="13" x14ac:dyDescent="0.15">
      <c r="A982" s="1" t="s">
        <v>132</v>
      </c>
      <c r="B982" s="1" t="s">
        <v>115</v>
      </c>
      <c r="C982" s="1" t="s">
        <v>92</v>
      </c>
      <c r="D982" s="2">
        <v>1.6776663553061601E-5</v>
      </c>
      <c r="E982" s="2">
        <v>-1.9988405952431401</v>
      </c>
    </row>
    <row r="983" spans="1:5" ht="13" x14ac:dyDescent="0.15">
      <c r="A983" s="1" t="s">
        <v>132</v>
      </c>
      <c r="B983" s="1" t="s">
        <v>116</v>
      </c>
      <c r="C983" s="1" t="s">
        <v>92</v>
      </c>
      <c r="D983" s="2">
        <v>0.49407201270906997</v>
      </c>
      <c r="E983" s="2">
        <v>-0.59355697884042202</v>
      </c>
    </row>
    <row r="984" spans="1:5" ht="13" x14ac:dyDescent="0.15">
      <c r="A984" s="1" t="s">
        <v>132</v>
      </c>
      <c r="B984" s="1" t="s">
        <v>117</v>
      </c>
      <c r="C984" s="1" t="s">
        <v>92</v>
      </c>
      <c r="D984" s="2">
        <v>2.7059763883766699E-2</v>
      </c>
      <c r="E984" s="2">
        <v>0.83872617668507199</v>
      </c>
    </row>
    <row r="985" spans="1:5" ht="13" x14ac:dyDescent="0.15">
      <c r="A985" s="1" t="s">
        <v>132</v>
      </c>
      <c r="B985" s="1" t="s">
        <v>118</v>
      </c>
      <c r="C985" s="1" t="s">
        <v>92</v>
      </c>
      <c r="D985" s="2">
        <v>0.25944313451276002</v>
      </c>
      <c r="E985" s="2">
        <v>8.76546380679218E-2</v>
      </c>
    </row>
    <row r="986" spans="1:5" ht="13" x14ac:dyDescent="0.15">
      <c r="A986" s="1" t="s">
        <v>132</v>
      </c>
      <c r="B986" s="1" t="s">
        <v>119</v>
      </c>
      <c r="C986" s="1" t="s">
        <v>92</v>
      </c>
      <c r="D986" s="2">
        <v>6.3882608322494303E-2</v>
      </c>
      <c r="E986" s="2">
        <v>0.78523450784456195</v>
      </c>
    </row>
    <row r="987" spans="1:5" ht="13" x14ac:dyDescent="0.15">
      <c r="A987" s="1" t="s">
        <v>132</v>
      </c>
      <c r="B987" s="1" t="s">
        <v>120</v>
      </c>
      <c r="C987" s="1" t="s">
        <v>92</v>
      </c>
      <c r="D987" s="2">
        <v>0.82814508734756098</v>
      </c>
      <c r="E987" s="2">
        <v>0.77015669743377402</v>
      </c>
    </row>
    <row r="988" spans="1:5" ht="13" x14ac:dyDescent="0.15">
      <c r="A988" s="1" t="s">
        <v>132</v>
      </c>
      <c r="B988" s="1" t="s">
        <v>121</v>
      </c>
      <c r="C988" s="1" t="s">
        <v>92</v>
      </c>
      <c r="D988" s="2">
        <v>0.94271502413280495</v>
      </c>
      <c r="E988" s="2">
        <v>-0.15437340500876501</v>
      </c>
    </row>
    <row r="989" spans="1:5" ht="13" x14ac:dyDescent="0.15">
      <c r="A989" s="1" t="s">
        <v>132</v>
      </c>
      <c r="B989" s="1" t="s">
        <v>122</v>
      </c>
      <c r="C989" s="1" t="s">
        <v>92</v>
      </c>
      <c r="D989" s="2">
        <v>0.98533478418353404</v>
      </c>
      <c r="E989" s="2">
        <v>-0.46419970209695999</v>
      </c>
    </row>
    <row r="990" spans="1:5" ht="13" x14ac:dyDescent="0.15">
      <c r="A990" s="1" t="s">
        <v>132</v>
      </c>
      <c r="B990" s="1" t="s">
        <v>123</v>
      </c>
      <c r="C990" s="1" t="s">
        <v>92</v>
      </c>
      <c r="D990" s="2">
        <v>0.23855371440033099</v>
      </c>
      <c r="E990" s="2">
        <v>0.96037049564204702</v>
      </c>
    </row>
    <row r="991" spans="1:5" ht="13" x14ac:dyDescent="0.15">
      <c r="A991" s="1" t="s">
        <v>132</v>
      </c>
      <c r="B991" s="1" t="s">
        <v>124</v>
      </c>
      <c r="C991" s="1" t="s">
        <v>92</v>
      </c>
      <c r="D991" s="2">
        <v>4.0845421289611604E-3</v>
      </c>
      <c r="E991" s="2">
        <v>-0.176337201106532</v>
      </c>
    </row>
    <row r="992" spans="1:5" ht="13" x14ac:dyDescent="0.15">
      <c r="A992" s="1" t="s">
        <v>132</v>
      </c>
      <c r="B992" s="1" t="s">
        <v>125</v>
      </c>
      <c r="C992" s="1" t="s">
        <v>92</v>
      </c>
      <c r="D992" s="2">
        <v>1.9902565091268602E-3</v>
      </c>
      <c r="E992" s="2">
        <v>0.21159853833400399</v>
      </c>
    </row>
    <row r="993" spans="1:5" ht="13" x14ac:dyDescent="0.15">
      <c r="A993" s="1" t="s">
        <v>132</v>
      </c>
      <c r="B993" s="1" t="s">
        <v>126</v>
      </c>
      <c r="C993" s="1" t="s">
        <v>92</v>
      </c>
      <c r="D993" s="2">
        <v>0.48802876351257402</v>
      </c>
      <c r="E993" s="2">
        <v>-0.36686996849159498</v>
      </c>
    </row>
    <row r="994" spans="1:5" ht="13" x14ac:dyDescent="0.15">
      <c r="A994" s="1" t="s">
        <v>132</v>
      </c>
      <c r="B994" s="1" t="s">
        <v>127</v>
      </c>
      <c r="C994" s="1" t="s">
        <v>92</v>
      </c>
      <c r="D994" s="2">
        <v>1.94455190512796E-2</v>
      </c>
      <c r="E994" s="2">
        <v>1.6537367662976501</v>
      </c>
    </row>
    <row r="995" spans="1:5" ht="13" x14ac:dyDescent="0.15">
      <c r="A995" s="1" t="s">
        <v>132</v>
      </c>
      <c r="B995" s="1" t="s">
        <v>119</v>
      </c>
      <c r="C995" s="1" t="s">
        <v>92</v>
      </c>
      <c r="D995" s="2">
        <v>6.3882608322494303E-2</v>
      </c>
      <c r="E995" s="2">
        <v>0.78523450784456195</v>
      </c>
    </row>
    <row r="996" spans="1:5" ht="13" x14ac:dyDescent="0.15">
      <c r="A996" s="1" t="s">
        <v>132</v>
      </c>
      <c r="B996" s="1" t="s">
        <v>120</v>
      </c>
      <c r="C996" s="1" t="s">
        <v>92</v>
      </c>
      <c r="D996" s="2">
        <v>0.82814508734756098</v>
      </c>
      <c r="E996" s="2">
        <v>0.77015669743377402</v>
      </c>
    </row>
    <row r="997" spans="1:5" ht="13" x14ac:dyDescent="0.15">
      <c r="A997" s="1" t="s">
        <v>132</v>
      </c>
      <c r="B997" s="1" t="s">
        <v>121</v>
      </c>
      <c r="C997" s="1" t="s">
        <v>92</v>
      </c>
      <c r="D997" s="2">
        <v>0.94271502413280495</v>
      </c>
      <c r="E997" s="2">
        <v>-0.15437340500876501</v>
      </c>
    </row>
    <row r="998" spans="1:5" ht="13" x14ac:dyDescent="0.15">
      <c r="A998" s="1" t="s">
        <v>132</v>
      </c>
      <c r="B998" s="1" t="s">
        <v>122</v>
      </c>
      <c r="C998" s="1" t="s">
        <v>92</v>
      </c>
      <c r="D998" s="2">
        <v>0.98533478418353404</v>
      </c>
      <c r="E998" s="2">
        <v>-0.46419970209695999</v>
      </c>
    </row>
    <row r="999" spans="1:5" ht="13" x14ac:dyDescent="0.15">
      <c r="A999" s="1" t="s">
        <v>132</v>
      </c>
      <c r="B999" s="1" t="s">
        <v>123</v>
      </c>
      <c r="C999" s="1" t="s">
        <v>92</v>
      </c>
      <c r="D999" s="2">
        <v>0.23855371440033099</v>
      </c>
      <c r="E999" s="2">
        <v>0.96037049564204702</v>
      </c>
    </row>
    <row r="1000" spans="1:5" ht="13" x14ac:dyDescent="0.15">
      <c r="A1000" s="1" t="s">
        <v>132</v>
      </c>
      <c r="B1000" s="1" t="s">
        <v>124</v>
      </c>
      <c r="C1000" s="1" t="s">
        <v>92</v>
      </c>
      <c r="D1000" s="2">
        <v>4.0845421289611604E-3</v>
      </c>
      <c r="E1000" s="2">
        <v>-0.176337201106532</v>
      </c>
    </row>
    <row r="1001" spans="1:5" ht="13" x14ac:dyDescent="0.15">
      <c r="A1001" s="1" t="s">
        <v>132</v>
      </c>
      <c r="B1001" s="1" t="s">
        <v>125</v>
      </c>
      <c r="C1001" s="1" t="s">
        <v>92</v>
      </c>
      <c r="D1001" s="2">
        <v>1.9902565091268602E-3</v>
      </c>
      <c r="E1001" s="2">
        <v>0.21159853833400399</v>
      </c>
    </row>
    <row r="1002" spans="1:5" ht="13" x14ac:dyDescent="0.15">
      <c r="A1002" s="1" t="s">
        <v>132</v>
      </c>
      <c r="B1002" s="1" t="s">
        <v>126</v>
      </c>
      <c r="C1002" s="1" t="s">
        <v>92</v>
      </c>
      <c r="D1002" s="2">
        <v>0.48802876351257402</v>
      </c>
      <c r="E1002" s="2">
        <v>-0.36686996849159498</v>
      </c>
    </row>
    <row r="1003" spans="1:5" ht="13" x14ac:dyDescent="0.15">
      <c r="A1003" s="1" t="s">
        <v>132</v>
      </c>
      <c r="B1003" s="1" t="s">
        <v>127</v>
      </c>
      <c r="C1003" s="1" t="s">
        <v>92</v>
      </c>
      <c r="D1003" s="2">
        <v>1.94455190512796E-2</v>
      </c>
      <c r="E1003" s="2">
        <v>1.6537367662976501</v>
      </c>
    </row>
    <row r="1004" spans="1:5" ht="13" x14ac:dyDescent="0.15">
      <c r="A1004" s="1" t="s">
        <v>133</v>
      </c>
      <c r="B1004" s="1" t="s">
        <v>85</v>
      </c>
      <c r="C1004" s="1" t="s">
        <v>86</v>
      </c>
      <c r="D1004" s="2">
        <v>5.4156366247243501E-2</v>
      </c>
      <c r="E1004" s="2">
        <v>-0.62730861295650198</v>
      </c>
    </row>
    <row r="1005" spans="1:5" ht="13" x14ac:dyDescent="0.15">
      <c r="A1005" s="1" t="s">
        <v>133</v>
      </c>
      <c r="B1005" s="1" t="s">
        <v>87</v>
      </c>
      <c r="C1005" s="1" t="s">
        <v>86</v>
      </c>
      <c r="D1005" s="2">
        <v>3.8063785479019699E-3</v>
      </c>
      <c r="E1005" s="2">
        <v>0.61631666132374796</v>
      </c>
    </row>
    <row r="1006" spans="1:5" ht="13" x14ac:dyDescent="0.15">
      <c r="A1006" s="1" t="s">
        <v>133</v>
      </c>
      <c r="B1006" s="1" t="s">
        <v>88</v>
      </c>
      <c r="C1006" s="1" t="s">
        <v>86</v>
      </c>
      <c r="D1006" s="2">
        <v>0.111527572663125</v>
      </c>
      <c r="E1006" s="2">
        <v>-0.87241521723596704</v>
      </c>
    </row>
    <row r="1007" spans="1:5" ht="13" x14ac:dyDescent="0.15">
      <c r="A1007" s="1" t="s">
        <v>133</v>
      </c>
      <c r="B1007" s="1" t="s">
        <v>89</v>
      </c>
      <c r="C1007" s="1" t="s">
        <v>86</v>
      </c>
      <c r="D1007" s="2">
        <v>0.45163658856234701</v>
      </c>
      <c r="E1007" s="2">
        <v>-0.220272998433023</v>
      </c>
    </row>
    <row r="1008" spans="1:5" ht="13" x14ac:dyDescent="0.15">
      <c r="A1008" s="1" t="s">
        <v>133</v>
      </c>
      <c r="B1008" s="1" t="s">
        <v>90</v>
      </c>
      <c r="C1008" s="1" t="s">
        <v>86</v>
      </c>
      <c r="D1008" s="2">
        <v>0.40802880593253399</v>
      </c>
      <c r="E1008" s="2">
        <v>9.3811415108919702E-2</v>
      </c>
    </row>
    <row r="1009" spans="1:5" ht="13" x14ac:dyDescent="0.15">
      <c r="A1009" s="1" t="s">
        <v>133</v>
      </c>
      <c r="B1009" s="1" t="s">
        <v>91</v>
      </c>
      <c r="C1009" s="1" t="s">
        <v>92</v>
      </c>
      <c r="D1009" s="2">
        <v>5.4156366247243501E-2</v>
      </c>
      <c r="E1009" s="2">
        <v>-0.62730861295650198</v>
      </c>
    </row>
    <row r="1010" spans="1:5" ht="13" x14ac:dyDescent="0.15">
      <c r="A1010" s="1" t="s">
        <v>133</v>
      </c>
      <c r="B1010" s="1" t="s">
        <v>93</v>
      </c>
      <c r="C1010" s="1" t="s">
        <v>92</v>
      </c>
      <c r="D1010" s="2">
        <v>0.32471918022294499</v>
      </c>
      <c r="E1010" s="2">
        <v>-0.37442995992243</v>
      </c>
    </row>
    <row r="1011" spans="1:5" ht="13" x14ac:dyDescent="0.15">
      <c r="A1011" s="1" t="s">
        <v>133</v>
      </c>
      <c r="B1011" s="1" t="s">
        <v>94</v>
      </c>
      <c r="C1011" s="1" t="s">
        <v>92</v>
      </c>
      <c r="D1011" s="2">
        <v>5.7588071858989399E-5</v>
      </c>
      <c r="E1011" s="2">
        <v>1.09474379388521</v>
      </c>
    </row>
    <row r="1012" spans="1:5" ht="13" x14ac:dyDescent="0.15">
      <c r="A1012" s="1" t="s">
        <v>133</v>
      </c>
      <c r="B1012" s="1" t="s">
        <v>95</v>
      </c>
      <c r="C1012" s="1" t="s">
        <v>92</v>
      </c>
      <c r="D1012" s="2">
        <v>1.28589795559696E-2</v>
      </c>
      <c r="E1012" s="2">
        <v>3.3196097776939499</v>
      </c>
    </row>
    <row r="1013" spans="1:5" ht="13" x14ac:dyDescent="0.15">
      <c r="A1013" s="1" t="s">
        <v>133</v>
      </c>
      <c r="B1013" s="1" t="s">
        <v>96</v>
      </c>
      <c r="C1013" s="1" t="s">
        <v>92</v>
      </c>
      <c r="D1013" s="2">
        <v>9.2127780487136195E-3</v>
      </c>
      <c r="E1013" s="2">
        <v>0.38703122108716398</v>
      </c>
    </row>
    <row r="1014" spans="1:5" ht="13" x14ac:dyDescent="0.15">
      <c r="A1014" s="1" t="s">
        <v>133</v>
      </c>
      <c r="B1014" s="1" t="s">
        <v>97</v>
      </c>
      <c r="C1014" s="1" t="s">
        <v>92</v>
      </c>
      <c r="D1014" s="2">
        <v>0.142702807084928</v>
      </c>
      <c r="E1014" s="2">
        <v>-0.20781194522360499</v>
      </c>
    </row>
    <row r="1015" spans="1:5" ht="13" x14ac:dyDescent="0.15">
      <c r="A1015" s="1" t="s">
        <v>133</v>
      </c>
      <c r="B1015" s="1" t="s">
        <v>98</v>
      </c>
      <c r="C1015" s="1" t="s">
        <v>92</v>
      </c>
      <c r="D1015" s="2">
        <v>0.59764349565894304</v>
      </c>
      <c r="E1015" s="2">
        <v>-0.44311762925176501</v>
      </c>
    </row>
    <row r="1016" spans="1:5" ht="13" x14ac:dyDescent="0.15">
      <c r="A1016" s="1" t="s">
        <v>133</v>
      </c>
      <c r="B1016" s="1" t="s">
        <v>99</v>
      </c>
      <c r="C1016" s="1" t="s">
        <v>92</v>
      </c>
      <c r="D1016" s="2">
        <v>1.4293631815331701E-2</v>
      </c>
      <c r="E1016" s="2">
        <v>2.9063396203846001</v>
      </c>
    </row>
    <row r="1017" spans="1:5" ht="13" x14ac:dyDescent="0.15">
      <c r="A1017" s="1" t="s">
        <v>133</v>
      </c>
      <c r="B1017" s="1" t="s">
        <v>100</v>
      </c>
      <c r="C1017" s="1" t="s">
        <v>92</v>
      </c>
      <c r="D1017" s="2">
        <v>5.0806109593231001E-2</v>
      </c>
      <c r="E1017" s="2">
        <v>-1.3029369274962901</v>
      </c>
    </row>
    <row r="1018" spans="1:5" ht="13" x14ac:dyDescent="0.15">
      <c r="A1018" s="1" t="s">
        <v>133</v>
      </c>
      <c r="B1018" s="1" t="s">
        <v>101</v>
      </c>
      <c r="C1018" s="1" t="s">
        <v>92</v>
      </c>
      <c r="D1018" s="2">
        <v>4.2972778147554902E-2</v>
      </c>
      <c r="E1018" s="2">
        <v>-2.25320221131458</v>
      </c>
    </row>
    <row r="1019" spans="1:5" ht="13" x14ac:dyDescent="0.15">
      <c r="A1019" s="1" t="s">
        <v>133</v>
      </c>
      <c r="B1019" s="1" t="s">
        <v>102</v>
      </c>
      <c r="C1019" s="1" t="s">
        <v>92</v>
      </c>
      <c r="D1019" s="2">
        <v>2.4015321275553301E-3</v>
      </c>
      <c r="E1019" s="2">
        <v>0.48728979345224099</v>
      </c>
    </row>
    <row r="1020" spans="1:5" ht="13" x14ac:dyDescent="0.15">
      <c r="A1020" s="1" t="s">
        <v>133</v>
      </c>
      <c r="B1020" s="1" t="s">
        <v>103</v>
      </c>
      <c r="C1020" s="1" t="s">
        <v>92</v>
      </c>
      <c r="D1020" s="2">
        <v>0.65316802678229802</v>
      </c>
      <c r="E1020" s="2">
        <v>0.35944803430956501</v>
      </c>
    </row>
    <row r="1021" spans="1:5" ht="13" x14ac:dyDescent="0.15">
      <c r="A1021" s="1" t="s">
        <v>133</v>
      </c>
      <c r="B1021" s="1" t="s">
        <v>104</v>
      </c>
      <c r="C1021" s="1" t="s">
        <v>92</v>
      </c>
      <c r="D1021" s="2">
        <v>0.57913368255864806</v>
      </c>
      <c r="E1021" s="2">
        <v>-0.28250612386228302</v>
      </c>
    </row>
    <row r="1022" spans="1:5" ht="13" x14ac:dyDescent="0.15">
      <c r="A1022" s="1" t="s">
        <v>133</v>
      </c>
      <c r="B1022" s="1" t="s">
        <v>105</v>
      </c>
      <c r="C1022" s="1" t="s">
        <v>92</v>
      </c>
      <c r="D1022" s="2">
        <v>0.35193080008633298</v>
      </c>
      <c r="E1022" s="2">
        <v>-1.07367038286951</v>
      </c>
    </row>
    <row r="1023" spans="1:5" ht="13" x14ac:dyDescent="0.15">
      <c r="A1023" s="1" t="s">
        <v>133</v>
      </c>
      <c r="B1023" s="1" t="s">
        <v>106</v>
      </c>
      <c r="C1023" s="1" t="s">
        <v>92</v>
      </c>
      <c r="D1023" s="2">
        <v>0.15842372958918799</v>
      </c>
      <c r="E1023" s="2">
        <v>-0.16324745988438799</v>
      </c>
    </row>
    <row r="1024" spans="1:5" ht="13" x14ac:dyDescent="0.15">
      <c r="A1024" s="1" t="s">
        <v>133</v>
      </c>
      <c r="B1024" s="1" t="s">
        <v>107</v>
      </c>
      <c r="C1024" s="1" t="s">
        <v>92</v>
      </c>
      <c r="D1024" s="2">
        <v>0.83409791683349299</v>
      </c>
      <c r="E1024" s="2">
        <v>-0.82662551032792497</v>
      </c>
    </row>
    <row r="1025" spans="1:5" ht="13" x14ac:dyDescent="0.15">
      <c r="A1025" s="1" t="s">
        <v>133</v>
      </c>
      <c r="B1025" s="1" t="s">
        <v>108</v>
      </c>
      <c r="C1025" s="1" t="s">
        <v>92</v>
      </c>
      <c r="D1025" s="2">
        <v>0.18589164906351399</v>
      </c>
      <c r="E1025" s="2">
        <v>0.13465592240440499</v>
      </c>
    </row>
    <row r="1026" spans="1:5" ht="13" x14ac:dyDescent="0.15">
      <c r="A1026" s="1" t="s">
        <v>133</v>
      </c>
      <c r="B1026" s="1" t="s">
        <v>109</v>
      </c>
      <c r="C1026" s="1" t="s">
        <v>92</v>
      </c>
      <c r="D1026" s="2">
        <v>0.36425087688284002</v>
      </c>
      <c r="E1026" s="2">
        <v>-0.97400451537362298</v>
      </c>
    </row>
    <row r="1027" spans="1:5" ht="13" x14ac:dyDescent="0.15">
      <c r="A1027" s="1" t="s">
        <v>133</v>
      </c>
      <c r="B1027" s="1" t="s">
        <v>110</v>
      </c>
      <c r="C1027" s="1" t="s">
        <v>92</v>
      </c>
      <c r="D1027" s="2">
        <v>0.26608991726049203</v>
      </c>
      <c r="E1027" s="2">
        <v>7.3595696708021893E-2</v>
      </c>
    </row>
    <row r="1028" spans="1:5" ht="13" x14ac:dyDescent="0.15">
      <c r="A1028" s="1" t="s">
        <v>133</v>
      </c>
      <c r="B1028" s="1" t="s">
        <v>111</v>
      </c>
      <c r="C1028" s="1" t="s">
        <v>92</v>
      </c>
      <c r="D1028" s="2">
        <v>0.526161786306514</v>
      </c>
      <c r="E1028" s="2">
        <v>2.3217669871459599</v>
      </c>
    </row>
    <row r="1029" spans="1:5" ht="13" x14ac:dyDescent="0.15">
      <c r="A1029" s="1" t="s">
        <v>133</v>
      </c>
      <c r="B1029" s="1" t="s">
        <v>112</v>
      </c>
      <c r="C1029" s="1" t="s">
        <v>92</v>
      </c>
      <c r="D1029" s="2">
        <v>0.92635421075416302</v>
      </c>
      <c r="E1029" s="2">
        <v>-0.39137832434755299</v>
      </c>
    </row>
    <row r="1030" spans="1:5" ht="13" x14ac:dyDescent="0.15">
      <c r="A1030" s="1" t="s">
        <v>133</v>
      </c>
      <c r="B1030" s="1" t="s">
        <v>113</v>
      </c>
      <c r="C1030" s="1" t="s">
        <v>92</v>
      </c>
      <c r="D1030" s="2">
        <v>7.7498473722978106E-2</v>
      </c>
      <c r="E1030" s="2">
        <v>5.2103244120093498E-2</v>
      </c>
    </row>
    <row r="1031" spans="1:5" ht="13" x14ac:dyDescent="0.15">
      <c r="A1031" s="1" t="s">
        <v>133</v>
      </c>
      <c r="B1031" s="1" t="s">
        <v>114</v>
      </c>
      <c r="C1031" s="1" t="s">
        <v>92</v>
      </c>
      <c r="D1031" s="2">
        <v>8.7984311393964496E-2</v>
      </c>
      <c r="E1031" s="2">
        <v>0.26570291007000602</v>
      </c>
    </row>
    <row r="1032" spans="1:5" ht="13" x14ac:dyDescent="0.15">
      <c r="A1032" s="1" t="s">
        <v>133</v>
      </c>
      <c r="B1032" s="1" t="s">
        <v>115</v>
      </c>
      <c r="C1032" s="1" t="s">
        <v>92</v>
      </c>
      <c r="D1032" s="2">
        <v>4.3150178020631501E-4</v>
      </c>
      <c r="E1032" s="2">
        <v>1.4317457236758</v>
      </c>
    </row>
    <row r="1033" spans="1:5" ht="13" x14ac:dyDescent="0.15">
      <c r="A1033" s="1" t="s">
        <v>133</v>
      </c>
      <c r="B1033" s="1" t="s">
        <v>116</v>
      </c>
      <c r="C1033" s="1" t="s">
        <v>92</v>
      </c>
      <c r="D1033" s="2">
        <v>0.63287135799542904</v>
      </c>
      <c r="E1033" s="2">
        <v>0.35580683597237001</v>
      </c>
    </row>
    <row r="1034" spans="1:5" ht="13" x14ac:dyDescent="0.15">
      <c r="A1034" s="1" t="s">
        <v>133</v>
      </c>
      <c r="B1034" s="1" t="s">
        <v>117</v>
      </c>
      <c r="C1034" s="1" t="s">
        <v>92</v>
      </c>
      <c r="D1034" s="2">
        <v>8.7695409043500594E-3</v>
      </c>
      <c r="E1034" s="2">
        <v>-0.55647166065888498</v>
      </c>
    </row>
    <row r="1035" spans="1:5" ht="13" x14ac:dyDescent="0.15">
      <c r="A1035" s="1" t="s">
        <v>133</v>
      </c>
      <c r="B1035" s="1" t="s">
        <v>118</v>
      </c>
      <c r="C1035" s="1" t="s">
        <v>92</v>
      </c>
      <c r="D1035" s="2">
        <v>0.24140938661682701</v>
      </c>
      <c r="E1035" s="2">
        <v>-6.93142410020509E-2</v>
      </c>
    </row>
    <row r="1036" spans="1:5" ht="13" x14ac:dyDescent="0.15">
      <c r="A1036" s="1" t="s">
        <v>133</v>
      </c>
      <c r="B1036" s="1" t="s">
        <v>119</v>
      </c>
      <c r="C1036" s="1" t="s">
        <v>92</v>
      </c>
      <c r="D1036" s="2">
        <v>0.85283996788358196</v>
      </c>
      <c r="E1036" s="2">
        <v>0.44947954585500299</v>
      </c>
    </row>
    <row r="1037" spans="1:5" ht="13" x14ac:dyDescent="0.15">
      <c r="A1037" s="1" t="s">
        <v>133</v>
      </c>
      <c r="B1037" s="1" t="s">
        <v>120</v>
      </c>
      <c r="C1037" s="1" t="s">
        <v>92</v>
      </c>
      <c r="D1037" s="2">
        <v>0.56354191418858501</v>
      </c>
      <c r="E1037" s="2">
        <v>-0.69054766749638596</v>
      </c>
    </row>
    <row r="1038" spans="1:5" ht="13" x14ac:dyDescent="0.15">
      <c r="A1038" s="1" t="s">
        <v>133</v>
      </c>
      <c r="B1038" s="1" t="s">
        <v>121</v>
      </c>
      <c r="C1038" s="1" t="s">
        <v>92</v>
      </c>
      <c r="D1038" s="2">
        <v>0.33767761529266999</v>
      </c>
      <c r="E1038" s="2">
        <v>-0.20403839099652701</v>
      </c>
    </row>
    <row r="1039" spans="1:5" ht="13" x14ac:dyDescent="0.15">
      <c r="A1039" s="1" t="s">
        <v>133</v>
      </c>
      <c r="B1039" s="1" t="s">
        <v>122</v>
      </c>
      <c r="C1039" s="1" t="s">
        <v>92</v>
      </c>
      <c r="D1039" s="2">
        <v>0.260041894156891</v>
      </c>
      <c r="E1039" s="2">
        <v>0.106749336471756</v>
      </c>
    </row>
    <row r="1040" spans="1:5" ht="13" x14ac:dyDescent="0.15">
      <c r="A1040" s="1" t="s">
        <v>133</v>
      </c>
      <c r="B1040" s="1" t="s">
        <v>123</v>
      </c>
      <c r="C1040" s="1" t="s">
        <v>92</v>
      </c>
      <c r="D1040" s="2">
        <v>2.7342287970642701E-4</v>
      </c>
      <c r="E1040" s="2">
        <v>0.58621848959887202</v>
      </c>
    </row>
    <row r="1041" spans="1:5" ht="13" x14ac:dyDescent="0.15">
      <c r="A1041" s="1" t="s">
        <v>133</v>
      </c>
      <c r="B1041" s="1" t="s">
        <v>124</v>
      </c>
      <c r="C1041" s="1" t="s">
        <v>92</v>
      </c>
      <c r="D1041" s="2">
        <v>0.105945876530174</v>
      </c>
      <c r="E1041" s="2">
        <v>0.19312754736174301</v>
      </c>
    </row>
    <row r="1042" spans="1:5" ht="13" x14ac:dyDescent="0.15">
      <c r="A1042" s="1" t="s">
        <v>133</v>
      </c>
      <c r="B1042" s="1" t="s">
        <v>125</v>
      </c>
      <c r="C1042" s="1" t="s">
        <v>92</v>
      </c>
      <c r="D1042" s="2">
        <v>6.3706064971642097E-5</v>
      </c>
      <c r="E1042" s="2">
        <v>0.89119946942545802</v>
      </c>
    </row>
    <row r="1043" spans="1:5" ht="13" x14ac:dyDescent="0.15">
      <c r="A1043" s="1" t="s">
        <v>133</v>
      </c>
      <c r="B1043" s="1" t="s">
        <v>126</v>
      </c>
      <c r="C1043" s="1" t="s">
        <v>92</v>
      </c>
      <c r="D1043" s="2">
        <v>0.59358090761557603</v>
      </c>
      <c r="E1043" s="2">
        <v>-0.25772970873422402</v>
      </c>
    </row>
    <row r="1044" spans="1:5" ht="13" x14ac:dyDescent="0.15">
      <c r="A1044" s="1" t="s">
        <v>133</v>
      </c>
      <c r="B1044" s="1" t="s">
        <v>127</v>
      </c>
      <c r="C1044" s="1" t="s">
        <v>92</v>
      </c>
      <c r="D1044" s="2">
        <v>1.5522747848489499E-3</v>
      </c>
      <c r="E1044" s="2">
        <v>-1.7549554362689499</v>
      </c>
    </row>
    <row r="1045" spans="1:5" ht="13" x14ac:dyDescent="0.15">
      <c r="A1045" s="1" t="s">
        <v>133</v>
      </c>
      <c r="B1045" s="1" t="s">
        <v>119</v>
      </c>
      <c r="C1045" s="1" t="s">
        <v>92</v>
      </c>
      <c r="D1045" s="2">
        <v>0.85283996788358196</v>
      </c>
      <c r="E1045" s="2">
        <v>0.44947954585500299</v>
      </c>
    </row>
    <row r="1046" spans="1:5" ht="13" x14ac:dyDescent="0.15">
      <c r="A1046" s="1" t="s">
        <v>133</v>
      </c>
      <c r="B1046" s="1" t="s">
        <v>120</v>
      </c>
      <c r="C1046" s="1" t="s">
        <v>92</v>
      </c>
      <c r="D1046" s="2">
        <v>0.56354191418858501</v>
      </c>
      <c r="E1046" s="2">
        <v>-0.69054766749638596</v>
      </c>
    </row>
    <row r="1047" spans="1:5" ht="13" x14ac:dyDescent="0.15">
      <c r="A1047" s="1" t="s">
        <v>133</v>
      </c>
      <c r="B1047" s="1" t="s">
        <v>121</v>
      </c>
      <c r="C1047" s="1" t="s">
        <v>92</v>
      </c>
      <c r="D1047" s="2">
        <v>0.33767761529266999</v>
      </c>
      <c r="E1047" s="2">
        <v>-0.20403839099652701</v>
      </c>
    </row>
    <row r="1048" spans="1:5" ht="13" x14ac:dyDescent="0.15">
      <c r="A1048" s="1" t="s">
        <v>133</v>
      </c>
      <c r="B1048" s="1" t="s">
        <v>122</v>
      </c>
      <c r="C1048" s="1" t="s">
        <v>92</v>
      </c>
      <c r="D1048" s="2">
        <v>0.260041894156891</v>
      </c>
      <c r="E1048" s="2">
        <v>0.106749336471756</v>
      </c>
    </row>
    <row r="1049" spans="1:5" ht="13" x14ac:dyDescent="0.15">
      <c r="A1049" s="1" t="s">
        <v>133</v>
      </c>
      <c r="B1049" s="1" t="s">
        <v>123</v>
      </c>
      <c r="C1049" s="1" t="s">
        <v>92</v>
      </c>
      <c r="D1049" s="2">
        <v>2.7342287970642701E-4</v>
      </c>
      <c r="E1049" s="2">
        <v>0.58621848959887202</v>
      </c>
    </row>
    <row r="1050" spans="1:5" ht="13" x14ac:dyDescent="0.15">
      <c r="A1050" s="1" t="s">
        <v>133</v>
      </c>
      <c r="B1050" s="1" t="s">
        <v>124</v>
      </c>
      <c r="C1050" s="1" t="s">
        <v>92</v>
      </c>
      <c r="D1050" s="2">
        <v>0.105945876530174</v>
      </c>
      <c r="E1050" s="2">
        <v>0.19312754736174301</v>
      </c>
    </row>
    <row r="1051" spans="1:5" ht="13" x14ac:dyDescent="0.15">
      <c r="A1051" s="1" t="s">
        <v>133</v>
      </c>
      <c r="B1051" s="1" t="s">
        <v>125</v>
      </c>
      <c r="C1051" s="1" t="s">
        <v>92</v>
      </c>
      <c r="D1051" s="2">
        <v>6.3706064971642097E-5</v>
      </c>
      <c r="E1051" s="2">
        <v>0.89119946942545802</v>
      </c>
    </row>
    <row r="1052" spans="1:5" ht="13" x14ac:dyDescent="0.15">
      <c r="A1052" s="1" t="s">
        <v>133</v>
      </c>
      <c r="B1052" s="1" t="s">
        <v>126</v>
      </c>
      <c r="C1052" s="1" t="s">
        <v>92</v>
      </c>
      <c r="D1052" s="2">
        <v>0.59358090761557603</v>
      </c>
      <c r="E1052" s="2">
        <v>-0.25772970873422402</v>
      </c>
    </row>
    <row r="1053" spans="1:5" ht="13" x14ac:dyDescent="0.15">
      <c r="A1053" s="1" t="s">
        <v>133</v>
      </c>
      <c r="B1053" s="1" t="s">
        <v>127</v>
      </c>
      <c r="C1053" s="1" t="s">
        <v>92</v>
      </c>
      <c r="D1053" s="2">
        <v>1.5522747848489499E-3</v>
      </c>
      <c r="E1053" s="2">
        <v>-1.7549554362689499</v>
      </c>
    </row>
    <row r="1054" spans="1:5" ht="13" x14ac:dyDescent="0.15">
      <c r="A1054" s="1" t="s">
        <v>134</v>
      </c>
      <c r="B1054" s="1" t="s">
        <v>85</v>
      </c>
      <c r="C1054" s="1" t="s">
        <v>86</v>
      </c>
      <c r="D1054" s="2">
        <v>0.69852602066118896</v>
      </c>
      <c r="E1054" s="2">
        <v>9.2410099098653498E-2</v>
      </c>
    </row>
    <row r="1055" spans="1:5" ht="13" x14ac:dyDescent="0.15">
      <c r="A1055" s="1" t="s">
        <v>134</v>
      </c>
      <c r="B1055" s="1" t="s">
        <v>87</v>
      </c>
      <c r="C1055" s="1" t="s">
        <v>86</v>
      </c>
      <c r="D1055" s="2">
        <v>0.51843948385483796</v>
      </c>
      <c r="E1055" s="2">
        <v>-0.66588997167233899</v>
      </c>
    </row>
    <row r="1056" spans="1:5" ht="13" x14ac:dyDescent="0.15">
      <c r="A1056" s="1" t="s">
        <v>134</v>
      </c>
      <c r="B1056" s="1" t="s">
        <v>88</v>
      </c>
      <c r="C1056" s="1" t="s">
        <v>86</v>
      </c>
      <c r="D1056" s="2">
        <v>0.92084185030316901</v>
      </c>
      <c r="E1056" s="2">
        <v>-2.05092856060568</v>
      </c>
    </row>
    <row r="1057" spans="1:5" ht="13" x14ac:dyDescent="0.15">
      <c r="A1057" s="1" t="s">
        <v>134</v>
      </c>
      <c r="B1057" s="1" t="s">
        <v>89</v>
      </c>
      <c r="C1057" s="1" t="s">
        <v>86</v>
      </c>
      <c r="D1057" s="2">
        <v>0.415131431636515</v>
      </c>
      <c r="E1057" s="2">
        <v>-5.9133706425902002E-2</v>
      </c>
    </row>
    <row r="1058" spans="1:5" ht="13" x14ac:dyDescent="0.15">
      <c r="A1058" s="1" t="s">
        <v>134</v>
      </c>
      <c r="B1058" s="1" t="s">
        <v>90</v>
      </c>
      <c r="C1058" s="1" t="s">
        <v>86</v>
      </c>
      <c r="D1058" s="2">
        <v>0.42897223005143598</v>
      </c>
      <c r="E1058" s="2">
        <v>-0.123932531822294</v>
      </c>
    </row>
    <row r="1059" spans="1:5" ht="13" x14ac:dyDescent="0.15">
      <c r="A1059" s="1" t="s">
        <v>134</v>
      </c>
      <c r="B1059" s="1" t="s">
        <v>91</v>
      </c>
      <c r="C1059" s="1" t="s">
        <v>92</v>
      </c>
      <c r="D1059" s="2">
        <v>0.69852602066118896</v>
      </c>
      <c r="E1059" s="2">
        <v>9.2410099098653498E-2</v>
      </c>
    </row>
    <row r="1060" spans="1:5" ht="13" x14ac:dyDescent="0.15">
      <c r="A1060" s="1" t="s">
        <v>134</v>
      </c>
      <c r="B1060" s="1" t="s">
        <v>93</v>
      </c>
      <c r="C1060" s="1" t="s">
        <v>92</v>
      </c>
      <c r="D1060" s="2">
        <v>6.3040741056223107E-2</v>
      </c>
      <c r="E1060" s="2">
        <v>-0.80249586459135802</v>
      </c>
    </row>
    <row r="1061" spans="1:5" ht="13" x14ac:dyDescent="0.15">
      <c r="A1061" s="1" t="s">
        <v>134</v>
      </c>
      <c r="B1061" s="1" t="s">
        <v>94</v>
      </c>
      <c r="C1061" s="1" t="s">
        <v>92</v>
      </c>
      <c r="D1061" s="2">
        <v>4.04274803775862E-2</v>
      </c>
      <c r="E1061" s="2">
        <v>-0.39354213703004398</v>
      </c>
    </row>
    <row r="1062" spans="1:5" ht="13" x14ac:dyDescent="0.15">
      <c r="A1062" s="1" t="s">
        <v>134</v>
      </c>
      <c r="B1062" s="1" t="s">
        <v>95</v>
      </c>
      <c r="C1062" s="1" t="s">
        <v>92</v>
      </c>
      <c r="D1062" s="2">
        <v>0.302538299193441</v>
      </c>
      <c r="E1062" s="2">
        <v>-1.09437304794863</v>
      </c>
    </row>
    <row r="1063" spans="1:5" ht="13" x14ac:dyDescent="0.15">
      <c r="A1063" s="1" t="s">
        <v>134</v>
      </c>
      <c r="B1063" s="1" t="s">
        <v>96</v>
      </c>
      <c r="C1063" s="1" t="s">
        <v>92</v>
      </c>
      <c r="D1063" s="2">
        <v>0.45528647447174098</v>
      </c>
      <c r="E1063" s="2">
        <v>-0.90119159337800903</v>
      </c>
    </row>
    <row r="1064" spans="1:5" ht="13" x14ac:dyDescent="0.15">
      <c r="A1064" s="1" t="s">
        <v>134</v>
      </c>
      <c r="B1064" s="1" t="s">
        <v>97</v>
      </c>
      <c r="C1064" s="1" t="s">
        <v>92</v>
      </c>
      <c r="D1064" s="2">
        <v>1.77305450625372E-3</v>
      </c>
      <c r="E1064" s="2">
        <v>-0.48181937331758401</v>
      </c>
    </row>
    <row r="1065" spans="1:5" ht="13" x14ac:dyDescent="0.15">
      <c r="A1065" s="1" t="s">
        <v>134</v>
      </c>
      <c r="B1065" s="1" t="s">
        <v>98</v>
      </c>
      <c r="C1065" s="1" t="s">
        <v>92</v>
      </c>
      <c r="D1065" s="2">
        <v>0.71825841570306903</v>
      </c>
      <c r="E1065" s="2">
        <v>-3.5679447783740499</v>
      </c>
    </row>
    <row r="1066" spans="1:5" ht="13" x14ac:dyDescent="0.15">
      <c r="A1066" s="1" t="s">
        <v>134</v>
      </c>
      <c r="B1066" s="1" t="s">
        <v>99</v>
      </c>
      <c r="C1066" s="1" t="s">
        <v>92</v>
      </c>
      <c r="D1066" s="2">
        <v>0.252998361082657</v>
      </c>
      <c r="E1066" s="2">
        <v>-4.81425444934181</v>
      </c>
    </row>
    <row r="1067" spans="1:5" ht="13" x14ac:dyDescent="0.15">
      <c r="A1067" s="1" t="s">
        <v>134</v>
      </c>
      <c r="B1067" s="1" t="s">
        <v>100</v>
      </c>
      <c r="C1067" s="1" t="s">
        <v>92</v>
      </c>
      <c r="D1067" s="2">
        <v>8.3888776874370699E-2</v>
      </c>
      <c r="E1067" s="2">
        <v>-1.467405244007</v>
      </c>
    </row>
    <row r="1068" spans="1:5" ht="13" x14ac:dyDescent="0.15">
      <c r="A1068" s="1" t="s">
        <v>134</v>
      </c>
      <c r="B1068" s="1" t="s">
        <v>101</v>
      </c>
      <c r="C1068" s="1" t="s">
        <v>92</v>
      </c>
      <c r="D1068" s="2">
        <v>2.59339807790963E-2</v>
      </c>
      <c r="E1068" s="2">
        <v>-4.4945044351018097</v>
      </c>
    </row>
    <row r="1069" spans="1:5" ht="13" x14ac:dyDescent="0.15">
      <c r="A1069" s="1" t="s">
        <v>134</v>
      </c>
      <c r="B1069" s="1" t="s">
        <v>102</v>
      </c>
      <c r="C1069" s="1" t="s">
        <v>92</v>
      </c>
      <c r="D1069" s="2">
        <v>0.85151664455564502</v>
      </c>
      <c r="E1069" s="2">
        <v>-0.246770331048973</v>
      </c>
    </row>
    <row r="1070" spans="1:5" ht="13" x14ac:dyDescent="0.15">
      <c r="A1070" s="1" t="s">
        <v>134</v>
      </c>
      <c r="B1070" s="1" t="s">
        <v>103</v>
      </c>
      <c r="C1070" s="1" t="s">
        <v>92</v>
      </c>
      <c r="D1070" s="2">
        <v>0.87802548137275105</v>
      </c>
      <c r="E1070" s="2">
        <v>0.42362545342045999</v>
      </c>
    </row>
    <row r="1071" spans="1:5" ht="13" x14ac:dyDescent="0.15">
      <c r="A1071" s="1" t="s">
        <v>134</v>
      </c>
      <c r="B1071" s="1" t="s">
        <v>104</v>
      </c>
      <c r="C1071" s="1" t="s">
        <v>92</v>
      </c>
      <c r="D1071" s="2">
        <v>0.52722229637724904</v>
      </c>
      <c r="E1071" s="2">
        <v>-4.3848743533381099E-2</v>
      </c>
    </row>
    <row r="1072" spans="1:5" ht="13" x14ac:dyDescent="0.15">
      <c r="A1072" s="1" t="s">
        <v>134</v>
      </c>
      <c r="B1072" s="1" t="s">
        <v>105</v>
      </c>
      <c r="C1072" s="1" t="s">
        <v>92</v>
      </c>
      <c r="D1072" s="2">
        <v>0.120675979636978</v>
      </c>
      <c r="E1072" s="2">
        <v>-4.75059383012578</v>
      </c>
    </row>
    <row r="1073" spans="1:5" ht="13" x14ac:dyDescent="0.15">
      <c r="A1073" s="1" t="s">
        <v>134</v>
      </c>
      <c r="B1073" s="1" t="s">
        <v>106</v>
      </c>
      <c r="C1073" s="1" t="s">
        <v>92</v>
      </c>
      <c r="D1073" s="2">
        <v>0.186605051835849</v>
      </c>
      <c r="E1073" s="2">
        <v>0.39543407380646201</v>
      </c>
    </row>
    <row r="1074" spans="1:5" ht="13" x14ac:dyDescent="0.15">
      <c r="A1074" s="1" t="s">
        <v>134</v>
      </c>
      <c r="B1074" s="1" t="s">
        <v>107</v>
      </c>
      <c r="C1074" s="1" t="s">
        <v>92</v>
      </c>
      <c r="D1074" s="2">
        <v>0.21791911110082501</v>
      </c>
      <c r="E1074" s="2">
        <v>-3.0289486286576199</v>
      </c>
    </row>
    <row r="1075" spans="1:5" ht="13" x14ac:dyDescent="0.15">
      <c r="A1075" s="1" t="s">
        <v>134</v>
      </c>
      <c r="B1075" s="1" t="s">
        <v>108</v>
      </c>
      <c r="C1075" s="1" t="s">
        <v>92</v>
      </c>
      <c r="D1075" s="2">
        <v>0.21021462089499299</v>
      </c>
      <c r="E1075" s="2">
        <v>-0.65434321452127997</v>
      </c>
    </row>
    <row r="1076" spans="1:5" ht="13" x14ac:dyDescent="0.15">
      <c r="A1076" s="1" t="s">
        <v>134</v>
      </c>
      <c r="B1076" s="1" t="s">
        <v>109</v>
      </c>
      <c r="C1076" s="1" t="s">
        <v>92</v>
      </c>
      <c r="D1076" s="2">
        <v>0.95296459952404</v>
      </c>
      <c r="E1076" s="2">
        <v>-1.6860545074034501</v>
      </c>
    </row>
    <row r="1077" spans="1:5" ht="13" x14ac:dyDescent="0.15">
      <c r="A1077" s="1" t="s">
        <v>134</v>
      </c>
      <c r="B1077" s="1" t="s">
        <v>110</v>
      </c>
      <c r="C1077" s="1" t="s">
        <v>92</v>
      </c>
      <c r="D1077" s="2">
        <v>0.110484919674031</v>
      </c>
      <c r="E1077" s="2">
        <v>0.352019607988246</v>
      </c>
    </row>
    <row r="1078" spans="1:5" ht="13" x14ac:dyDescent="0.15">
      <c r="A1078" s="1" t="s">
        <v>134</v>
      </c>
      <c r="B1078" s="1" t="s">
        <v>111</v>
      </c>
      <c r="C1078" s="1" t="s">
        <v>92</v>
      </c>
      <c r="D1078" s="2">
        <v>8.4578530853817599E-2</v>
      </c>
      <c r="E1078" s="2">
        <v>-3.02387238610339</v>
      </c>
    </row>
    <row r="1079" spans="1:5" ht="13" x14ac:dyDescent="0.15">
      <c r="A1079" s="1" t="s">
        <v>134</v>
      </c>
      <c r="B1079" s="1" t="s">
        <v>112</v>
      </c>
      <c r="C1079" s="1" t="s">
        <v>92</v>
      </c>
      <c r="D1079" s="2">
        <v>0.44145585044026697</v>
      </c>
      <c r="E1079" s="2">
        <v>-0.17324840064712199</v>
      </c>
    </row>
    <row r="1080" spans="1:5" ht="13" x14ac:dyDescent="0.15">
      <c r="A1080" s="1" t="s">
        <v>134</v>
      </c>
      <c r="B1080" s="1" t="s">
        <v>113</v>
      </c>
      <c r="C1080" s="1" t="s">
        <v>92</v>
      </c>
      <c r="D1080" s="2">
        <v>1.04637451028829E-2</v>
      </c>
      <c r="E1080" s="2">
        <v>0.57008333565385505</v>
      </c>
    </row>
    <row r="1081" spans="1:5" ht="13" x14ac:dyDescent="0.15">
      <c r="A1081" s="1" t="s">
        <v>134</v>
      </c>
      <c r="B1081" s="1" t="s">
        <v>114</v>
      </c>
      <c r="C1081" s="1" t="s">
        <v>92</v>
      </c>
      <c r="D1081" s="2">
        <v>0.83667301011828799</v>
      </c>
      <c r="E1081" s="2">
        <v>0.13498506727360701</v>
      </c>
    </row>
    <row r="1082" spans="1:5" ht="13" x14ac:dyDescent="0.15">
      <c r="A1082" s="1" t="s">
        <v>134</v>
      </c>
      <c r="B1082" s="1" t="s">
        <v>115</v>
      </c>
      <c r="C1082" s="1" t="s">
        <v>92</v>
      </c>
      <c r="D1082" s="2">
        <v>0.66383927887966299</v>
      </c>
      <c r="E1082" s="2">
        <v>-1.41161069755976</v>
      </c>
    </row>
    <row r="1083" spans="1:5" ht="13" x14ac:dyDescent="0.15">
      <c r="A1083" s="1" t="s">
        <v>134</v>
      </c>
      <c r="B1083" s="1" t="s">
        <v>116</v>
      </c>
      <c r="C1083" s="1" t="s">
        <v>92</v>
      </c>
      <c r="D1083" s="2">
        <v>0.48490450177429201</v>
      </c>
      <c r="E1083" s="2">
        <v>0.51094892056321495</v>
      </c>
    </row>
    <row r="1084" spans="1:5" ht="13" x14ac:dyDescent="0.15">
      <c r="A1084" s="1" t="s">
        <v>134</v>
      </c>
      <c r="B1084" s="1" t="s">
        <v>117</v>
      </c>
      <c r="C1084" s="1" t="s">
        <v>92</v>
      </c>
      <c r="D1084" s="2">
        <v>0.123024662319151</v>
      </c>
      <c r="E1084" s="2">
        <v>-0.31671051530546501</v>
      </c>
    </row>
    <row r="1085" spans="1:5" ht="13" x14ac:dyDescent="0.15">
      <c r="A1085" s="1" t="s">
        <v>134</v>
      </c>
      <c r="B1085" s="1" t="s">
        <v>118</v>
      </c>
      <c r="C1085" s="1" t="s">
        <v>92</v>
      </c>
      <c r="D1085" s="2">
        <v>0.81411272370556997</v>
      </c>
      <c r="E1085" s="2">
        <v>-0.29715432274216302</v>
      </c>
    </row>
    <row r="1086" spans="1:5" ht="13" x14ac:dyDescent="0.15">
      <c r="A1086" s="1" t="s">
        <v>134</v>
      </c>
      <c r="B1086" s="1" t="s">
        <v>119</v>
      </c>
      <c r="C1086" s="1" t="s">
        <v>92</v>
      </c>
      <c r="D1086" s="2">
        <v>0.28460715315268098</v>
      </c>
      <c r="E1086" s="2">
        <v>-0.70387609990016997</v>
      </c>
    </row>
    <row r="1087" spans="1:5" ht="13" x14ac:dyDescent="0.15">
      <c r="A1087" s="1" t="s">
        <v>134</v>
      </c>
      <c r="B1087" s="1" t="s">
        <v>120</v>
      </c>
      <c r="C1087" s="1" t="s">
        <v>92</v>
      </c>
      <c r="D1087" s="2">
        <v>0.35075935060383501</v>
      </c>
      <c r="E1087" s="2">
        <v>-0.19125560073963199</v>
      </c>
    </row>
    <row r="1088" spans="1:5" ht="13" x14ac:dyDescent="0.15">
      <c r="A1088" s="1" t="s">
        <v>134</v>
      </c>
      <c r="B1088" s="1" t="s">
        <v>121</v>
      </c>
      <c r="C1088" s="1" t="s">
        <v>92</v>
      </c>
      <c r="D1088" s="2">
        <v>0.40701240275365702</v>
      </c>
      <c r="E1088" s="2">
        <v>0.189114838190232</v>
      </c>
    </row>
    <row r="1089" spans="1:5" ht="13" x14ac:dyDescent="0.15">
      <c r="A1089" s="1" t="s">
        <v>134</v>
      </c>
      <c r="B1089" s="1" t="s">
        <v>122</v>
      </c>
      <c r="C1089" s="1" t="s">
        <v>92</v>
      </c>
      <c r="D1089" s="2">
        <v>0.45861426113874598</v>
      </c>
      <c r="E1089" s="2">
        <v>0.37048412986625301</v>
      </c>
    </row>
    <row r="1090" spans="1:5" ht="13" x14ac:dyDescent="0.15">
      <c r="A1090" s="1" t="s">
        <v>134</v>
      </c>
      <c r="B1090" s="1" t="s">
        <v>123</v>
      </c>
      <c r="C1090" s="1" t="s">
        <v>92</v>
      </c>
      <c r="D1090" s="2">
        <v>0.23517396760272499</v>
      </c>
      <c r="E1090" s="2">
        <v>-1.7598062087506201</v>
      </c>
    </row>
    <row r="1091" spans="1:5" ht="13" x14ac:dyDescent="0.15">
      <c r="A1091" s="1" t="s">
        <v>134</v>
      </c>
      <c r="B1091" s="1" t="s">
        <v>124</v>
      </c>
      <c r="C1091" s="1" t="s">
        <v>92</v>
      </c>
      <c r="D1091" s="2">
        <v>0.44520088373715699</v>
      </c>
      <c r="E1091" s="2">
        <v>-0.31151628616209998</v>
      </c>
    </row>
    <row r="1092" spans="1:5" ht="13" x14ac:dyDescent="0.15">
      <c r="A1092" s="1" t="s">
        <v>134</v>
      </c>
      <c r="B1092" s="1" t="s">
        <v>125</v>
      </c>
      <c r="C1092" s="1" t="s">
        <v>92</v>
      </c>
      <c r="D1092" s="2">
        <v>4.64162186794138E-4</v>
      </c>
      <c r="E1092" s="2">
        <v>-2.7514232753831702E-2</v>
      </c>
    </row>
    <row r="1093" spans="1:5" ht="13" x14ac:dyDescent="0.15">
      <c r="A1093" s="1" t="s">
        <v>134</v>
      </c>
      <c r="B1093" s="1" t="s">
        <v>126</v>
      </c>
      <c r="C1093" s="1" t="s">
        <v>92</v>
      </c>
      <c r="D1093" s="2">
        <v>0.60759200394290203</v>
      </c>
      <c r="E1093" s="2">
        <v>-0.43138891753161901</v>
      </c>
    </row>
    <row r="1094" spans="1:5" ht="13" x14ac:dyDescent="0.15">
      <c r="A1094" s="1" t="s">
        <v>134</v>
      </c>
      <c r="B1094" s="1" t="s">
        <v>127</v>
      </c>
      <c r="C1094" s="1" t="s">
        <v>92</v>
      </c>
      <c r="D1094" s="2">
        <v>0.98033975779296501</v>
      </c>
      <c r="E1094" s="2">
        <v>-0.41638070633295698</v>
      </c>
    </row>
    <row r="1095" spans="1:5" ht="13" x14ac:dyDescent="0.15">
      <c r="A1095" s="1" t="s">
        <v>134</v>
      </c>
      <c r="B1095" s="1" t="s">
        <v>119</v>
      </c>
      <c r="C1095" s="1" t="s">
        <v>92</v>
      </c>
      <c r="D1095" s="2">
        <v>0.28460715315268098</v>
      </c>
      <c r="E1095" s="2">
        <v>-0.70387609990016997</v>
      </c>
    </row>
    <row r="1096" spans="1:5" ht="13" x14ac:dyDescent="0.15">
      <c r="A1096" s="1" t="s">
        <v>134</v>
      </c>
      <c r="B1096" s="1" t="s">
        <v>120</v>
      </c>
      <c r="C1096" s="1" t="s">
        <v>92</v>
      </c>
      <c r="D1096" s="2">
        <v>0.35075935060383501</v>
      </c>
      <c r="E1096" s="2">
        <v>-0.19125560073963199</v>
      </c>
    </row>
    <row r="1097" spans="1:5" ht="13" x14ac:dyDescent="0.15">
      <c r="A1097" s="1" t="s">
        <v>134</v>
      </c>
      <c r="B1097" s="1" t="s">
        <v>121</v>
      </c>
      <c r="C1097" s="1" t="s">
        <v>92</v>
      </c>
      <c r="D1097" s="2">
        <v>0.40701240275365702</v>
      </c>
      <c r="E1097" s="2">
        <v>0.189114838190232</v>
      </c>
    </row>
    <row r="1098" spans="1:5" ht="13" x14ac:dyDescent="0.15">
      <c r="A1098" s="1" t="s">
        <v>134</v>
      </c>
      <c r="B1098" s="1" t="s">
        <v>122</v>
      </c>
      <c r="C1098" s="1" t="s">
        <v>92</v>
      </c>
      <c r="D1098" s="2">
        <v>0.45861426113874598</v>
      </c>
      <c r="E1098" s="2">
        <v>0.37048412986625301</v>
      </c>
    </row>
    <row r="1099" spans="1:5" ht="13" x14ac:dyDescent="0.15">
      <c r="A1099" s="1" t="s">
        <v>134</v>
      </c>
      <c r="B1099" s="1" t="s">
        <v>123</v>
      </c>
      <c r="C1099" s="1" t="s">
        <v>92</v>
      </c>
      <c r="D1099" s="2">
        <v>0.23517396760272499</v>
      </c>
      <c r="E1099" s="2">
        <v>-1.7598062087506201</v>
      </c>
    </row>
    <row r="1100" spans="1:5" ht="13" x14ac:dyDescent="0.15">
      <c r="A1100" s="1" t="s">
        <v>134</v>
      </c>
      <c r="B1100" s="1" t="s">
        <v>124</v>
      </c>
      <c r="C1100" s="1" t="s">
        <v>92</v>
      </c>
      <c r="D1100" s="2">
        <v>0.44520088373715699</v>
      </c>
      <c r="E1100" s="2">
        <v>-0.31151628616209998</v>
      </c>
    </row>
    <row r="1101" spans="1:5" ht="13" x14ac:dyDescent="0.15">
      <c r="A1101" s="1" t="s">
        <v>134</v>
      </c>
      <c r="B1101" s="1" t="s">
        <v>125</v>
      </c>
      <c r="C1101" s="1" t="s">
        <v>92</v>
      </c>
      <c r="D1101" s="2">
        <v>4.64162186794138E-4</v>
      </c>
      <c r="E1101" s="2">
        <v>-2.7514232753831702E-2</v>
      </c>
    </row>
    <row r="1102" spans="1:5" ht="13" x14ac:dyDescent="0.15">
      <c r="A1102" s="1" t="s">
        <v>134</v>
      </c>
      <c r="B1102" s="1" t="s">
        <v>126</v>
      </c>
      <c r="C1102" s="1" t="s">
        <v>92</v>
      </c>
      <c r="D1102" s="2">
        <v>0.60759200394290203</v>
      </c>
      <c r="E1102" s="2">
        <v>-0.43138891753161901</v>
      </c>
    </row>
    <row r="1103" spans="1:5" ht="13" x14ac:dyDescent="0.15">
      <c r="A1103" s="1" t="s">
        <v>134</v>
      </c>
      <c r="B1103" s="1" t="s">
        <v>127</v>
      </c>
      <c r="C1103" s="1" t="s">
        <v>92</v>
      </c>
      <c r="D1103" s="2">
        <v>0.98033975779296501</v>
      </c>
      <c r="E1103" s="2">
        <v>-0.41638070633295698</v>
      </c>
    </row>
    <row r="1104" spans="1:5" ht="13" x14ac:dyDescent="0.15">
      <c r="A1104" s="1" t="s">
        <v>135</v>
      </c>
      <c r="B1104" s="1" t="s">
        <v>85</v>
      </c>
      <c r="C1104" s="1" t="s">
        <v>86</v>
      </c>
      <c r="D1104" s="2">
        <v>1.01038776644841E-2</v>
      </c>
      <c r="E1104" s="2">
        <v>6.5371112209069507E-2</v>
      </c>
    </row>
    <row r="1105" spans="1:5" ht="13" x14ac:dyDescent="0.15">
      <c r="A1105" s="1" t="s">
        <v>135</v>
      </c>
      <c r="B1105" s="1" t="s">
        <v>87</v>
      </c>
      <c r="C1105" s="1" t="s">
        <v>86</v>
      </c>
      <c r="D1105" s="2">
        <v>0.63710141036169499</v>
      </c>
      <c r="E1105" s="2">
        <v>9.9926735422249099E-2</v>
      </c>
    </row>
    <row r="1106" spans="1:5" ht="13" x14ac:dyDescent="0.15">
      <c r="A1106" s="1" t="s">
        <v>135</v>
      </c>
      <c r="B1106" s="1" t="s">
        <v>88</v>
      </c>
      <c r="C1106" s="1" t="s">
        <v>86</v>
      </c>
      <c r="D1106" s="2">
        <v>0.110741309815031</v>
      </c>
      <c r="E1106" s="2">
        <v>-1.1657995694629799</v>
      </c>
    </row>
    <row r="1107" spans="1:5" ht="13" x14ac:dyDescent="0.15">
      <c r="A1107" s="1" t="s">
        <v>135</v>
      </c>
      <c r="B1107" s="1" t="s">
        <v>89</v>
      </c>
      <c r="C1107" s="1" t="s">
        <v>86</v>
      </c>
      <c r="D1107" s="2">
        <v>0.62446581099979204</v>
      </c>
      <c r="E1107" s="2">
        <v>5.9230132900942201E-2</v>
      </c>
    </row>
    <row r="1108" spans="1:5" ht="13" x14ac:dyDescent="0.15">
      <c r="A1108" s="1" t="s">
        <v>135</v>
      </c>
      <c r="B1108" s="1" t="s">
        <v>90</v>
      </c>
      <c r="C1108" s="1" t="s">
        <v>86</v>
      </c>
      <c r="D1108" s="2">
        <v>0.54980272381876705</v>
      </c>
      <c r="E1108" s="2">
        <v>-4.9075464796260997E-3</v>
      </c>
    </row>
    <row r="1109" spans="1:5" ht="13" x14ac:dyDescent="0.15">
      <c r="A1109" s="1" t="s">
        <v>135</v>
      </c>
      <c r="B1109" s="1" t="s">
        <v>91</v>
      </c>
      <c r="C1109" s="1" t="s">
        <v>92</v>
      </c>
      <c r="D1109" s="2">
        <v>1.01038776644841E-2</v>
      </c>
      <c r="E1109" s="2">
        <v>6.5371112209069507E-2</v>
      </c>
    </row>
    <row r="1110" spans="1:5" ht="13" x14ac:dyDescent="0.15">
      <c r="A1110" s="1" t="s">
        <v>135</v>
      </c>
      <c r="B1110" s="1" t="s">
        <v>93</v>
      </c>
      <c r="C1110" s="1" t="s">
        <v>92</v>
      </c>
      <c r="D1110" s="2">
        <v>0.67914992500834404</v>
      </c>
      <c r="E1110" s="2">
        <v>0.40735594920964302</v>
      </c>
    </row>
    <row r="1111" spans="1:5" ht="13" x14ac:dyDescent="0.15">
      <c r="A1111" s="1" t="s">
        <v>135</v>
      </c>
      <c r="B1111" s="1" t="s">
        <v>94</v>
      </c>
      <c r="C1111" s="1" t="s">
        <v>92</v>
      </c>
      <c r="D1111" s="2">
        <v>1.3670129181994899E-4</v>
      </c>
      <c r="E1111" s="2">
        <v>-0.46157754559994202</v>
      </c>
    </row>
    <row r="1112" spans="1:5" ht="13" x14ac:dyDescent="0.15">
      <c r="A1112" s="1" t="s">
        <v>135</v>
      </c>
      <c r="B1112" s="1" t="s">
        <v>95</v>
      </c>
      <c r="C1112" s="1" t="s">
        <v>92</v>
      </c>
      <c r="D1112" s="2">
        <v>3.6607992052239899E-3</v>
      </c>
      <c r="E1112" s="2">
        <v>-3.1871399812232801</v>
      </c>
    </row>
    <row r="1113" spans="1:5" ht="13" x14ac:dyDescent="0.15">
      <c r="A1113" s="1" t="s">
        <v>135</v>
      </c>
      <c r="B1113" s="1" t="s">
        <v>96</v>
      </c>
      <c r="C1113" s="1" t="s">
        <v>92</v>
      </c>
      <c r="D1113" s="2">
        <v>0.85065566884175403</v>
      </c>
      <c r="E1113" s="2">
        <v>0.41459561439082399</v>
      </c>
    </row>
    <row r="1114" spans="1:5" ht="13" x14ac:dyDescent="0.15">
      <c r="A1114" s="1" t="s">
        <v>135</v>
      </c>
      <c r="B1114" s="1" t="s">
        <v>97</v>
      </c>
      <c r="C1114" s="1" t="s">
        <v>92</v>
      </c>
      <c r="D1114" s="2">
        <v>0.95132421267343703</v>
      </c>
      <c r="E1114" s="2">
        <v>0.60602518846159703</v>
      </c>
    </row>
    <row r="1115" spans="1:5" ht="13" x14ac:dyDescent="0.15">
      <c r="A1115" s="1" t="s">
        <v>135</v>
      </c>
      <c r="B1115" s="1" t="s">
        <v>98</v>
      </c>
      <c r="C1115" s="1" t="s">
        <v>92</v>
      </c>
      <c r="D1115" s="2">
        <v>4.2559603976027698E-2</v>
      </c>
      <c r="E1115" s="2">
        <v>2.6626180920432598</v>
      </c>
    </row>
    <row r="1116" spans="1:5" ht="13" x14ac:dyDescent="0.15">
      <c r="A1116" s="1" t="s">
        <v>135</v>
      </c>
      <c r="B1116" s="1" t="s">
        <v>99</v>
      </c>
      <c r="C1116" s="1" t="s">
        <v>92</v>
      </c>
      <c r="D1116" s="2">
        <v>0.54154667061890305</v>
      </c>
      <c r="E1116" s="2">
        <v>-2.1876743473652001</v>
      </c>
    </row>
    <row r="1117" spans="1:5" ht="13" x14ac:dyDescent="0.15">
      <c r="A1117" s="1" t="s">
        <v>135</v>
      </c>
      <c r="B1117" s="1" t="s">
        <v>100</v>
      </c>
      <c r="C1117" s="1" t="s">
        <v>92</v>
      </c>
      <c r="D1117" s="2">
        <v>7.1945061667399502E-4</v>
      </c>
      <c r="E1117" s="2">
        <v>-2.87501738152966</v>
      </c>
    </row>
    <row r="1118" spans="1:5" ht="13" x14ac:dyDescent="0.15">
      <c r="A1118" s="1" t="s">
        <v>135</v>
      </c>
      <c r="B1118" s="1" t="s">
        <v>101</v>
      </c>
      <c r="C1118" s="1" t="s">
        <v>92</v>
      </c>
      <c r="D1118" s="2">
        <v>0.93986831824427597</v>
      </c>
      <c r="E1118" s="2">
        <v>-2.4647946126616702</v>
      </c>
    </row>
    <row r="1119" spans="1:5" ht="13" x14ac:dyDescent="0.15">
      <c r="A1119" s="1" t="s">
        <v>135</v>
      </c>
      <c r="B1119" s="1" t="s">
        <v>102</v>
      </c>
      <c r="C1119" s="1" t="s">
        <v>92</v>
      </c>
      <c r="D1119" s="2">
        <v>3.0435897723506703E-4</v>
      </c>
      <c r="E1119" s="2">
        <v>-0.239571502673429</v>
      </c>
    </row>
    <row r="1120" spans="1:5" ht="13" x14ac:dyDescent="0.15">
      <c r="A1120" s="1" t="s">
        <v>135</v>
      </c>
      <c r="B1120" s="1" t="s">
        <v>103</v>
      </c>
      <c r="C1120" s="1" t="s">
        <v>92</v>
      </c>
      <c r="D1120" s="2">
        <v>0.30801692880950599</v>
      </c>
      <c r="E1120" s="2">
        <v>0.15358388839041701</v>
      </c>
    </row>
    <row r="1121" spans="1:5" ht="13" x14ac:dyDescent="0.15">
      <c r="A1121" s="1" t="s">
        <v>135</v>
      </c>
      <c r="B1121" s="1" t="s">
        <v>104</v>
      </c>
      <c r="C1121" s="1" t="s">
        <v>92</v>
      </c>
      <c r="D1121" s="2">
        <v>0.59676494799520796</v>
      </c>
      <c r="E1121" s="2">
        <v>7.8670719175776005E-2</v>
      </c>
    </row>
    <row r="1122" spans="1:5" ht="13" x14ac:dyDescent="0.15">
      <c r="A1122" s="1" t="s">
        <v>135</v>
      </c>
      <c r="B1122" s="1" t="s">
        <v>105</v>
      </c>
      <c r="C1122" s="1" t="s">
        <v>92</v>
      </c>
      <c r="D1122" s="2">
        <v>0.90630088103163797</v>
      </c>
      <c r="E1122" s="2">
        <v>2.83000021239851</v>
      </c>
    </row>
    <row r="1123" spans="1:5" ht="13" x14ac:dyDescent="0.15">
      <c r="A1123" s="1" t="s">
        <v>135</v>
      </c>
      <c r="B1123" s="1" t="s">
        <v>106</v>
      </c>
      <c r="C1123" s="1" t="s">
        <v>92</v>
      </c>
      <c r="D1123" s="2">
        <v>0.23818652248516101</v>
      </c>
      <c r="E1123" s="2">
        <v>-0.236831835317839</v>
      </c>
    </row>
    <row r="1124" spans="1:5" ht="13" x14ac:dyDescent="0.15">
      <c r="A1124" s="1" t="s">
        <v>135</v>
      </c>
      <c r="B1124" s="1" t="s">
        <v>107</v>
      </c>
      <c r="C1124" s="1" t="s">
        <v>92</v>
      </c>
      <c r="D1124" s="2">
        <v>0.91043188099753103</v>
      </c>
      <c r="E1124" s="2">
        <v>-1.2919947145261099</v>
      </c>
    </row>
    <row r="1125" spans="1:5" ht="13" x14ac:dyDescent="0.15">
      <c r="A1125" s="1" t="s">
        <v>135</v>
      </c>
      <c r="B1125" s="1" t="s">
        <v>108</v>
      </c>
      <c r="C1125" s="1" t="s">
        <v>92</v>
      </c>
      <c r="D1125" s="2">
        <v>0.52573965268901901</v>
      </c>
      <c r="E1125" s="2">
        <v>0.39164213638333401</v>
      </c>
    </row>
    <row r="1126" spans="1:5" ht="13" x14ac:dyDescent="0.15">
      <c r="A1126" s="1" t="s">
        <v>135</v>
      </c>
      <c r="B1126" s="1" t="s">
        <v>109</v>
      </c>
      <c r="C1126" s="1" t="s">
        <v>92</v>
      </c>
      <c r="D1126" s="2">
        <v>0.430022461106146</v>
      </c>
      <c r="E1126" s="2">
        <v>-0.58799172831346802</v>
      </c>
    </row>
    <row r="1127" spans="1:5" ht="13" x14ac:dyDescent="0.15">
      <c r="A1127" s="1" t="s">
        <v>135</v>
      </c>
      <c r="B1127" s="1" t="s">
        <v>110</v>
      </c>
      <c r="C1127" s="1" t="s">
        <v>92</v>
      </c>
      <c r="D1127" s="2">
        <v>0.245024756956745</v>
      </c>
      <c r="E1127" s="2">
        <v>-0.16229697475206001</v>
      </c>
    </row>
    <row r="1128" spans="1:5" ht="13" x14ac:dyDescent="0.15">
      <c r="A1128" s="1" t="s">
        <v>135</v>
      </c>
      <c r="B1128" s="1" t="s">
        <v>111</v>
      </c>
      <c r="C1128" s="1" t="s">
        <v>92</v>
      </c>
      <c r="D1128" s="2">
        <v>0.63993831596235495</v>
      </c>
      <c r="E1128" s="2">
        <v>-1.2641305663596001</v>
      </c>
    </row>
    <row r="1129" spans="1:5" ht="13" x14ac:dyDescent="0.15">
      <c r="A1129" s="1" t="s">
        <v>135</v>
      </c>
      <c r="B1129" s="1" t="s">
        <v>112</v>
      </c>
      <c r="C1129" s="1" t="s">
        <v>92</v>
      </c>
      <c r="D1129" s="2">
        <v>6.4242250782134594E-2</v>
      </c>
      <c r="E1129" s="2">
        <v>0.125374427131102</v>
      </c>
    </row>
    <row r="1130" spans="1:5" ht="13" x14ac:dyDescent="0.15">
      <c r="A1130" s="1" t="s">
        <v>135</v>
      </c>
      <c r="B1130" s="1" t="s">
        <v>113</v>
      </c>
      <c r="C1130" s="1" t="s">
        <v>92</v>
      </c>
      <c r="D1130" s="2">
        <v>0.81033621675968803</v>
      </c>
      <c r="E1130" s="2">
        <v>-0.77253751359230904</v>
      </c>
    </row>
    <row r="1131" spans="1:5" ht="13" x14ac:dyDescent="0.15">
      <c r="A1131" s="1" t="s">
        <v>135</v>
      </c>
      <c r="B1131" s="1" t="s">
        <v>114</v>
      </c>
      <c r="C1131" s="1" t="s">
        <v>92</v>
      </c>
      <c r="D1131" s="2">
        <v>0.88780384342926999</v>
      </c>
      <c r="E1131" s="2">
        <v>-0.33441484008647498</v>
      </c>
    </row>
    <row r="1132" spans="1:5" ht="13" x14ac:dyDescent="0.15">
      <c r="A1132" s="1" t="s">
        <v>135</v>
      </c>
      <c r="B1132" s="1" t="s">
        <v>115</v>
      </c>
      <c r="C1132" s="1" t="s">
        <v>92</v>
      </c>
      <c r="D1132" s="2">
        <v>0.34935244978082802</v>
      </c>
      <c r="E1132" s="2">
        <v>0.35824094563756098</v>
      </c>
    </row>
    <row r="1133" spans="1:5" ht="13" x14ac:dyDescent="0.15">
      <c r="A1133" s="1" t="s">
        <v>135</v>
      </c>
      <c r="B1133" s="1" t="s">
        <v>116</v>
      </c>
      <c r="C1133" s="1" t="s">
        <v>92</v>
      </c>
      <c r="D1133" s="2">
        <v>0.63813597142369005</v>
      </c>
      <c r="E1133" s="2">
        <v>-0.406159641292341</v>
      </c>
    </row>
    <row r="1134" spans="1:5" ht="13" x14ac:dyDescent="0.15">
      <c r="A1134" s="1" t="s">
        <v>135</v>
      </c>
      <c r="B1134" s="1" t="s">
        <v>117</v>
      </c>
      <c r="C1134" s="1" t="s">
        <v>92</v>
      </c>
      <c r="D1134" s="2">
        <v>0.374984782195942</v>
      </c>
      <c r="E1134" s="2">
        <v>-9.6537292362168098E-2</v>
      </c>
    </row>
    <row r="1135" spans="1:5" ht="13" x14ac:dyDescent="0.15">
      <c r="A1135" s="1" t="s">
        <v>135</v>
      </c>
      <c r="B1135" s="1" t="s">
        <v>118</v>
      </c>
      <c r="C1135" s="1" t="s">
        <v>92</v>
      </c>
      <c r="D1135" s="2">
        <v>1.5131622496262801E-2</v>
      </c>
      <c r="E1135" s="2">
        <v>0.21833586642358299</v>
      </c>
    </row>
    <row r="1136" spans="1:5" ht="13" x14ac:dyDescent="0.15">
      <c r="A1136" s="1" t="s">
        <v>135</v>
      </c>
      <c r="B1136" s="1" t="s">
        <v>119</v>
      </c>
      <c r="C1136" s="1" t="s">
        <v>92</v>
      </c>
      <c r="D1136" s="2">
        <v>0.57244983592240095</v>
      </c>
      <c r="E1136" s="2">
        <v>-0.85590461486393998</v>
      </c>
    </row>
    <row r="1137" spans="1:5" ht="13" x14ac:dyDescent="0.15">
      <c r="A1137" s="1" t="s">
        <v>135</v>
      </c>
      <c r="B1137" s="1" t="s">
        <v>120</v>
      </c>
      <c r="C1137" s="1" t="s">
        <v>92</v>
      </c>
      <c r="D1137" s="2">
        <v>0.10275206263354</v>
      </c>
      <c r="E1137" s="2">
        <v>-9.9755358207305207E-3</v>
      </c>
    </row>
    <row r="1138" spans="1:5" ht="13" x14ac:dyDescent="0.15">
      <c r="A1138" s="1" t="s">
        <v>135</v>
      </c>
      <c r="B1138" s="1" t="s">
        <v>121</v>
      </c>
      <c r="C1138" s="1" t="s">
        <v>92</v>
      </c>
      <c r="D1138" s="2">
        <v>0.79895015352841903</v>
      </c>
      <c r="E1138" s="2">
        <v>0.15520667296310101</v>
      </c>
    </row>
    <row r="1139" spans="1:5" ht="13" x14ac:dyDescent="0.15">
      <c r="A1139" s="1" t="s">
        <v>135</v>
      </c>
      <c r="B1139" s="1" t="s">
        <v>122</v>
      </c>
      <c r="C1139" s="1" t="s">
        <v>92</v>
      </c>
      <c r="D1139" s="2">
        <v>0.65171448610567695</v>
      </c>
      <c r="E1139" s="2">
        <v>-7.2206714799096003E-2</v>
      </c>
    </row>
    <row r="1140" spans="1:5" ht="13" x14ac:dyDescent="0.15">
      <c r="A1140" s="1" t="s">
        <v>135</v>
      </c>
      <c r="B1140" s="1" t="s">
        <v>123</v>
      </c>
      <c r="C1140" s="1" t="s">
        <v>92</v>
      </c>
      <c r="D1140" s="2">
        <v>0.15844824524349199</v>
      </c>
      <c r="E1140" s="2">
        <v>-0.65884209158137397</v>
      </c>
    </row>
    <row r="1141" spans="1:5" ht="13" x14ac:dyDescent="0.15">
      <c r="A1141" s="1" t="s">
        <v>135</v>
      </c>
      <c r="B1141" s="1" t="s">
        <v>124</v>
      </c>
      <c r="C1141" s="1" t="s">
        <v>92</v>
      </c>
      <c r="D1141" s="2">
        <v>7.4519850775133303E-2</v>
      </c>
      <c r="E1141" s="2">
        <v>0.19495400993697201</v>
      </c>
    </row>
    <row r="1142" spans="1:5" ht="13" x14ac:dyDescent="0.15">
      <c r="A1142" s="1" t="s">
        <v>135</v>
      </c>
      <c r="B1142" s="1" t="s">
        <v>125</v>
      </c>
      <c r="C1142" s="1" t="s">
        <v>92</v>
      </c>
      <c r="D1142" s="2">
        <v>3.19679830831755E-2</v>
      </c>
      <c r="E1142" s="2">
        <v>-1.5170055872269801</v>
      </c>
    </row>
    <row r="1143" spans="1:5" ht="13" x14ac:dyDescent="0.15">
      <c r="A1143" s="1" t="s">
        <v>135</v>
      </c>
      <c r="B1143" s="1" t="s">
        <v>126</v>
      </c>
      <c r="C1143" s="1" t="s">
        <v>92</v>
      </c>
      <c r="D1143" s="2">
        <v>0.72494053954800997</v>
      </c>
      <c r="E1143" s="2">
        <v>0.79018202568845597</v>
      </c>
    </row>
    <row r="1144" spans="1:5" ht="13" x14ac:dyDescent="0.15">
      <c r="A1144" s="1" t="s">
        <v>135</v>
      </c>
      <c r="B1144" s="1" t="s">
        <v>127</v>
      </c>
      <c r="C1144" s="1" t="s">
        <v>92</v>
      </c>
      <c r="D1144" s="2">
        <v>0.35448798448525898</v>
      </c>
      <c r="E1144" s="2">
        <v>-0.27147917482226502</v>
      </c>
    </row>
    <row r="1145" spans="1:5" ht="13" x14ac:dyDescent="0.15">
      <c r="A1145" s="1" t="s">
        <v>135</v>
      </c>
      <c r="B1145" s="1" t="s">
        <v>119</v>
      </c>
      <c r="C1145" s="1" t="s">
        <v>92</v>
      </c>
      <c r="D1145" s="2">
        <v>0.57244983592240095</v>
      </c>
      <c r="E1145" s="2">
        <v>-0.85590461486393998</v>
      </c>
    </row>
    <row r="1146" spans="1:5" ht="13" x14ac:dyDescent="0.15">
      <c r="A1146" s="1" t="s">
        <v>135</v>
      </c>
      <c r="B1146" s="1" t="s">
        <v>120</v>
      </c>
      <c r="C1146" s="1" t="s">
        <v>92</v>
      </c>
      <c r="D1146" s="2">
        <v>0.10275206263354</v>
      </c>
      <c r="E1146" s="2">
        <v>-9.9755358207305207E-3</v>
      </c>
    </row>
    <row r="1147" spans="1:5" ht="13" x14ac:dyDescent="0.15">
      <c r="A1147" s="1" t="s">
        <v>135</v>
      </c>
      <c r="B1147" s="1" t="s">
        <v>121</v>
      </c>
      <c r="C1147" s="1" t="s">
        <v>92</v>
      </c>
      <c r="D1147" s="2">
        <v>0.79895015352841903</v>
      </c>
      <c r="E1147" s="2">
        <v>0.15520667296310101</v>
      </c>
    </row>
    <row r="1148" spans="1:5" ht="13" x14ac:dyDescent="0.15">
      <c r="A1148" s="1" t="s">
        <v>135</v>
      </c>
      <c r="B1148" s="1" t="s">
        <v>122</v>
      </c>
      <c r="C1148" s="1" t="s">
        <v>92</v>
      </c>
      <c r="D1148" s="2">
        <v>0.65171448610567695</v>
      </c>
      <c r="E1148" s="2">
        <v>-7.2206714799096003E-2</v>
      </c>
    </row>
    <row r="1149" spans="1:5" ht="13" x14ac:dyDescent="0.15">
      <c r="A1149" s="1" t="s">
        <v>135</v>
      </c>
      <c r="B1149" s="1" t="s">
        <v>123</v>
      </c>
      <c r="C1149" s="1" t="s">
        <v>92</v>
      </c>
      <c r="D1149" s="2">
        <v>0.15844824524349199</v>
      </c>
      <c r="E1149" s="2">
        <v>-0.65884209158137397</v>
      </c>
    </row>
    <row r="1150" spans="1:5" ht="13" x14ac:dyDescent="0.15">
      <c r="A1150" s="1" t="s">
        <v>135</v>
      </c>
      <c r="B1150" s="1" t="s">
        <v>124</v>
      </c>
      <c r="C1150" s="1" t="s">
        <v>92</v>
      </c>
      <c r="D1150" s="2">
        <v>7.4519850775133303E-2</v>
      </c>
      <c r="E1150" s="2">
        <v>0.19495400993697201</v>
      </c>
    </row>
    <row r="1151" spans="1:5" ht="13" x14ac:dyDescent="0.15">
      <c r="A1151" s="1" t="s">
        <v>135</v>
      </c>
      <c r="B1151" s="1" t="s">
        <v>125</v>
      </c>
      <c r="C1151" s="1" t="s">
        <v>92</v>
      </c>
      <c r="D1151" s="2">
        <v>3.19679830831755E-2</v>
      </c>
      <c r="E1151" s="2">
        <v>-1.5170055872269801</v>
      </c>
    </row>
    <row r="1152" spans="1:5" ht="13" x14ac:dyDescent="0.15">
      <c r="A1152" s="1" t="s">
        <v>135</v>
      </c>
      <c r="B1152" s="1" t="s">
        <v>126</v>
      </c>
      <c r="C1152" s="1" t="s">
        <v>92</v>
      </c>
      <c r="D1152" s="2">
        <v>0.72494053954800997</v>
      </c>
      <c r="E1152" s="2">
        <v>0.79018202568845597</v>
      </c>
    </row>
    <row r="1153" spans="1:5" ht="13" x14ac:dyDescent="0.15">
      <c r="A1153" s="1" t="s">
        <v>135</v>
      </c>
      <c r="B1153" s="1" t="s">
        <v>127</v>
      </c>
      <c r="C1153" s="1" t="s">
        <v>92</v>
      </c>
      <c r="D1153" s="2">
        <v>0.35448798448525898</v>
      </c>
      <c r="E1153" s="2">
        <v>-0.27147917482226502</v>
      </c>
    </row>
    <row r="1154" spans="1:5" ht="13" x14ac:dyDescent="0.15">
      <c r="A1154" s="1" t="s">
        <v>39</v>
      </c>
      <c r="B1154" s="1" t="s">
        <v>85</v>
      </c>
      <c r="C1154" s="1" t="s">
        <v>86</v>
      </c>
      <c r="D1154" s="2">
        <v>0.38563573040885202</v>
      </c>
      <c r="E1154" s="2">
        <v>0.38893666676609601</v>
      </c>
    </row>
    <row r="1155" spans="1:5" ht="13" x14ac:dyDescent="0.15">
      <c r="A1155" s="1" t="s">
        <v>39</v>
      </c>
      <c r="B1155" s="1" t="s">
        <v>87</v>
      </c>
      <c r="C1155" s="1" t="s">
        <v>86</v>
      </c>
      <c r="D1155" s="2">
        <v>0.22531369777197899</v>
      </c>
      <c r="E1155" s="2">
        <v>-0.77898009847473204</v>
      </c>
    </row>
    <row r="1156" spans="1:5" ht="13" x14ac:dyDescent="0.15">
      <c r="A1156" s="1" t="s">
        <v>39</v>
      </c>
      <c r="B1156" s="1" t="s">
        <v>88</v>
      </c>
      <c r="C1156" s="1" t="s">
        <v>86</v>
      </c>
      <c r="D1156" s="2">
        <v>0.39111632253707701</v>
      </c>
      <c r="E1156" s="2">
        <v>-1.8830096800081499E-2</v>
      </c>
    </row>
    <row r="1157" spans="1:5" ht="13" x14ac:dyDescent="0.15">
      <c r="A1157" s="1" t="s">
        <v>39</v>
      </c>
      <c r="B1157" s="1" t="s">
        <v>89</v>
      </c>
      <c r="C1157" s="1" t="s">
        <v>86</v>
      </c>
      <c r="D1157" s="2">
        <v>0.285306857781429</v>
      </c>
      <c r="E1157" s="2">
        <v>4.32321313251295E-2</v>
      </c>
    </row>
    <row r="1158" spans="1:5" ht="13" x14ac:dyDescent="0.15">
      <c r="A1158" s="1" t="s">
        <v>39</v>
      </c>
      <c r="B1158" s="1" t="s">
        <v>90</v>
      </c>
      <c r="C1158" s="1" t="s">
        <v>86</v>
      </c>
      <c r="D1158" s="2">
        <v>0.96507454655007296</v>
      </c>
      <c r="E1158" s="2">
        <v>0.37647291748960299</v>
      </c>
    </row>
    <row r="1159" spans="1:5" ht="13" x14ac:dyDescent="0.15">
      <c r="A1159" s="1" t="s">
        <v>39</v>
      </c>
      <c r="B1159" s="1" t="s">
        <v>91</v>
      </c>
      <c r="C1159" s="1" t="s">
        <v>92</v>
      </c>
      <c r="D1159" s="2">
        <v>0.38563573040885202</v>
      </c>
      <c r="E1159" s="2">
        <v>0.38893666676609601</v>
      </c>
    </row>
    <row r="1160" spans="1:5" ht="13" x14ac:dyDescent="0.15">
      <c r="A1160" s="1" t="s">
        <v>39</v>
      </c>
      <c r="B1160" s="1" t="s">
        <v>93</v>
      </c>
      <c r="C1160" s="1" t="s">
        <v>92</v>
      </c>
      <c r="D1160" s="2">
        <v>0.78561904899034896</v>
      </c>
      <c r="E1160" s="2">
        <v>-0.15538777937236301</v>
      </c>
    </row>
    <row r="1161" spans="1:5" ht="13" x14ac:dyDescent="0.15">
      <c r="A1161" s="1" t="s">
        <v>39</v>
      </c>
      <c r="B1161" s="1" t="s">
        <v>94</v>
      </c>
      <c r="C1161" s="1" t="s">
        <v>92</v>
      </c>
      <c r="D1161" s="2">
        <v>0.49048340332835599</v>
      </c>
      <c r="E1161" s="2">
        <v>-0.97031579032550297</v>
      </c>
    </row>
    <row r="1162" spans="1:5" ht="13" x14ac:dyDescent="0.15">
      <c r="A1162" s="1" t="s">
        <v>39</v>
      </c>
      <c r="B1162" s="1" t="s">
        <v>95</v>
      </c>
      <c r="C1162" s="1" t="s">
        <v>92</v>
      </c>
      <c r="D1162" s="2">
        <v>0.64029173526356897</v>
      </c>
      <c r="E1162" s="2">
        <v>-5.2816086174251202</v>
      </c>
    </row>
    <row r="1163" spans="1:5" ht="13" x14ac:dyDescent="0.15">
      <c r="A1163" s="1" t="s">
        <v>39</v>
      </c>
      <c r="B1163" s="1" t="s">
        <v>96</v>
      </c>
      <c r="C1163" s="1" t="s">
        <v>92</v>
      </c>
      <c r="D1163" s="2">
        <v>1.53928390769644E-2</v>
      </c>
      <c r="E1163" s="2">
        <v>-0.62662609088059995</v>
      </c>
    </row>
    <row r="1164" spans="1:5" ht="13" x14ac:dyDescent="0.15">
      <c r="A1164" s="1" t="s">
        <v>39</v>
      </c>
      <c r="B1164" s="1" t="s">
        <v>97</v>
      </c>
      <c r="C1164" s="1" t="s">
        <v>92</v>
      </c>
      <c r="D1164" s="2">
        <v>0.99151236381174401</v>
      </c>
      <c r="E1164" s="2">
        <v>-4.7858103866496</v>
      </c>
    </row>
    <row r="1165" spans="1:5" ht="13" x14ac:dyDescent="0.15">
      <c r="A1165" s="1" t="s">
        <v>39</v>
      </c>
      <c r="B1165" s="1" t="s">
        <v>98</v>
      </c>
      <c r="C1165" s="1" t="s">
        <v>92</v>
      </c>
      <c r="D1165" s="2">
        <v>0.111016797150654</v>
      </c>
      <c r="E1165" s="2">
        <v>-1.4657986867980899</v>
      </c>
    </row>
    <row r="1166" spans="1:5" ht="13" x14ac:dyDescent="0.15">
      <c r="A1166" s="1" t="s">
        <v>39</v>
      </c>
      <c r="B1166" s="1" t="s">
        <v>99</v>
      </c>
      <c r="C1166" s="1" t="s">
        <v>92</v>
      </c>
      <c r="D1166" s="2">
        <v>0.17237399862549599</v>
      </c>
      <c r="E1166" s="2">
        <v>0.136708079122704</v>
      </c>
    </row>
    <row r="1167" spans="1:5" ht="13" x14ac:dyDescent="0.15">
      <c r="A1167" s="1" t="s">
        <v>39</v>
      </c>
      <c r="B1167" s="1" t="s">
        <v>100</v>
      </c>
      <c r="C1167" s="1" t="s">
        <v>92</v>
      </c>
      <c r="D1167" s="2">
        <v>0.75356511834360795</v>
      </c>
      <c r="E1167" s="2">
        <v>0.51228095673209695</v>
      </c>
    </row>
    <row r="1168" spans="1:5" ht="13" x14ac:dyDescent="0.15">
      <c r="A1168" s="1" t="s">
        <v>39</v>
      </c>
      <c r="B1168" s="1" t="s">
        <v>101</v>
      </c>
      <c r="C1168" s="1" t="s">
        <v>92</v>
      </c>
      <c r="D1168" s="2">
        <v>0.67332111672446904</v>
      </c>
      <c r="E1168" s="2">
        <v>-4.9241123799895696</v>
      </c>
    </row>
    <row r="1169" spans="1:5" ht="13" x14ac:dyDescent="0.15">
      <c r="A1169" s="1" t="s">
        <v>39</v>
      </c>
      <c r="B1169" s="1" t="s">
        <v>102</v>
      </c>
      <c r="C1169" s="1" t="s">
        <v>92</v>
      </c>
      <c r="D1169" s="2">
        <v>0.831504248544915</v>
      </c>
      <c r="E1169" s="2">
        <v>0.107584841369307</v>
      </c>
    </row>
    <row r="1170" spans="1:5" ht="13" x14ac:dyDescent="0.15">
      <c r="A1170" s="1" t="s">
        <v>39</v>
      </c>
      <c r="B1170" s="1" t="s">
        <v>103</v>
      </c>
      <c r="C1170" s="1" t="s">
        <v>92</v>
      </c>
      <c r="D1170" s="2">
        <v>0.89760645576821196</v>
      </c>
      <c r="E1170" s="2">
        <v>1.8659852264100201</v>
      </c>
    </row>
    <row r="1171" spans="1:5" ht="13" x14ac:dyDescent="0.15">
      <c r="A1171" s="1" t="s">
        <v>39</v>
      </c>
      <c r="B1171" s="1" t="s">
        <v>104</v>
      </c>
      <c r="C1171" s="1" t="s">
        <v>92</v>
      </c>
      <c r="D1171" s="2">
        <v>0.35846704095138598</v>
      </c>
      <c r="E1171" s="2">
        <v>3.7286192587515997E-2</v>
      </c>
    </row>
    <row r="1172" spans="1:5" ht="13" x14ac:dyDescent="0.15">
      <c r="A1172" s="1" t="s">
        <v>39</v>
      </c>
      <c r="B1172" s="1" t="s">
        <v>105</v>
      </c>
      <c r="C1172" s="1" t="s">
        <v>92</v>
      </c>
      <c r="D1172" s="2">
        <v>0.46590192774246802</v>
      </c>
      <c r="E1172" s="2">
        <v>-1.59943112611369</v>
      </c>
    </row>
    <row r="1173" spans="1:5" ht="13" x14ac:dyDescent="0.15">
      <c r="A1173" s="1" t="s">
        <v>39</v>
      </c>
      <c r="B1173" s="1" t="s">
        <v>106</v>
      </c>
      <c r="C1173" s="1" t="s">
        <v>92</v>
      </c>
      <c r="D1173" s="2">
        <v>0.75441347420466198</v>
      </c>
      <c r="E1173" s="2">
        <v>1.0982994661327199</v>
      </c>
    </row>
    <row r="1174" spans="1:5" ht="13" x14ac:dyDescent="0.15">
      <c r="A1174" s="1" t="s">
        <v>39</v>
      </c>
      <c r="B1174" s="1" t="s">
        <v>107</v>
      </c>
      <c r="C1174" s="1" t="s">
        <v>92</v>
      </c>
      <c r="D1174" s="2">
        <v>0.54601899549229904</v>
      </c>
      <c r="E1174" s="2">
        <v>0.54786957796534996</v>
      </c>
    </row>
    <row r="1175" spans="1:5" ht="13" x14ac:dyDescent="0.15">
      <c r="A1175" s="1" t="s">
        <v>39</v>
      </c>
      <c r="B1175" s="1" t="s">
        <v>108</v>
      </c>
      <c r="C1175" s="1" t="s">
        <v>92</v>
      </c>
      <c r="D1175" s="2">
        <v>0.124180176544726</v>
      </c>
      <c r="E1175" s="2">
        <v>1.1835961762587299</v>
      </c>
    </row>
    <row r="1176" spans="1:5" ht="13" x14ac:dyDescent="0.15">
      <c r="A1176" s="1" t="s">
        <v>39</v>
      </c>
      <c r="B1176" s="1" t="s">
        <v>109</v>
      </c>
      <c r="C1176" s="1" t="s">
        <v>92</v>
      </c>
      <c r="D1176" s="2">
        <v>0.300020155247328</v>
      </c>
      <c r="E1176" s="2">
        <v>-2.17086403038742</v>
      </c>
    </row>
    <row r="1177" spans="1:5" ht="13" x14ac:dyDescent="0.15">
      <c r="A1177" s="1" t="s">
        <v>39</v>
      </c>
      <c r="B1177" s="1" t="s">
        <v>110</v>
      </c>
      <c r="C1177" s="1" t="s">
        <v>92</v>
      </c>
      <c r="D1177" s="2">
        <v>0.41469223774417202</v>
      </c>
      <c r="E1177" s="2">
        <v>1.1340088765719001</v>
      </c>
    </row>
    <row r="1178" spans="1:5" ht="13" x14ac:dyDescent="0.15">
      <c r="A1178" s="1" t="s">
        <v>39</v>
      </c>
      <c r="B1178" s="1" t="s">
        <v>111</v>
      </c>
      <c r="C1178" s="1" t="s">
        <v>92</v>
      </c>
      <c r="D1178" s="2">
        <v>0.39723544570221497</v>
      </c>
      <c r="E1178" s="2">
        <v>-0.43984211531739198</v>
      </c>
    </row>
    <row r="1179" spans="1:5" ht="13" x14ac:dyDescent="0.15">
      <c r="A1179" s="1" t="s">
        <v>39</v>
      </c>
      <c r="B1179" s="1" t="s">
        <v>112</v>
      </c>
      <c r="C1179" s="1" t="s">
        <v>92</v>
      </c>
      <c r="D1179" s="2">
        <v>0.60450690572770305</v>
      </c>
      <c r="E1179" s="2">
        <v>1.3496698787018599</v>
      </c>
    </row>
    <row r="1180" spans="1:5" ht="13" x14ac:dyDescent="0.15">
      <c r="A1180" s="1" t="s">
        <v>39</v>
      </c>
      <c r="B1180" s="1" t="s">
        <v>113</v>
      </c>
      <c r="C1180" s="1" t="s">
        <v>92</v>
      </c>
      <c r="D1180" s="2">
        <v>5.4270243872751499E-2</v>
      </c>
      <c r="E1180" s="2">
        <v>1.05618159708132</v>
      </c>
    </row>
    <row r="1181" spans="1:5" ht="13" x14ac:dyDescent="0.15">
      <c r="A1181" s="1" t="s">
        <v>39</v>
      </c>
      <c r="B1181" s="1" t="s">
        <v>114</v>
      </c>
      <c r="C1181" s="1" t="s">
        <v>92</v>
      </c>
      <c r="D1181" s="2">
        <v>5.4922442201464403E-2</v>
      </c>
      <c r="E1181" s="2">
        <v>-0.22682844778354599</v>
      </c>
    </row>
    <row r="1182" spans="1:5" ht="13" x14ac:dyDescent="0.15">
      <c r="A1182" s="1" t="s">
        <v>39</v>
      </c>
      <c r="B1182" s="1" t="s">
        <v>115</v>
      </c>
      <c r="C1182" s="1" t="s">
        <v>92</v>
      </c>
      <c r="D1182" s="2">
        <v>0.54941542154034895</v>
      </c>
      <c r="E1182" s="2">
        <v>-1.00581990692616</v>
      </c>
    </row>
    <row r="1183" spans="1:5" ht="13" x14ac:dyDescent="0.15">
      <c r="A1183" s="1" t="s">
        <v>39</v>
      </c>
      <c r="B1183" s="1" t="s">
        <v>116</v>
      </c>
      <c r="C1183" s="1" t="s">
        <v>92</v>
      </c>
      <c r="D1183" s="2">
        <v>0.63939534991045699</v>
      </c>
      <c r="E1183" s="2">
        <v>1.36800695634573</v>
      </c>
    </row>
    <row r="1184" spans="1:5" ht="13" x14ac:dyDescent="0.15">
      <c r="A1184" s="1" t="s">
        <v>39</v>
      </c>
      <c r="B1184" s="1" t="s">
        <v>117</v>
      </c>
      <c r="C1184" s="1" t="s">
        <v>92</v>
      </c>
      <c r="D1184" s="2">
        <v>0.18189287740065899</v>
      </c>
      <c r="E1184" s="2">
        <v>1.52701945255361</v>
      </c>
    </row>
    <row r="1185" spans="1:5" ht="13" x14ac:dyDescent="0.15">
      <c r="A1185" s="1" t="s">
        <v>39</v>
      </c>
      <c r="B1185" s="1" t="s">
        <v>118</v>
      </c>
      <c r="C1185" s="1" t="s">
        <v>92</v>
      </c>
      <c r="D1185" s="2">
        <v>0.103112544971988</v>
      </c>
      <c r="E1185" s="2">
        <v>-0.81374815124625499</v>
      </c>
    </row>
    <row r="1186" spans="1:5" ht="13" x14ac:dyDescent="0.15">
      <c r="A1186" s="1" t="s">
        <v>39</v>
      </c>
      <c r="B1186" s="1" t="s">
        <v>119</v>
      </c>
      <c r="C1186" s="1" t="s">
        <v>92</v>
      </c>
      <c r="D1186" s="2">
        <v>0.98327948129879095</v>
      </c>
      <c r="E1186" s="2">
        <v>-0.71601221386561398</v>
      </c>
    </row>
    <row r="1187" spans="1:5" ht="13" x14ac:dyDescent="0.15">
      <c r="A1187" s="1" t="s">
        <v>39</v>
      </c>
      <c r="B1187" s="1" t="s">
        <v>120</v>
      </c>
      <c r="C1187" s="1" t="s">
        <v>92</v>
      </c>
      <c r="D1187" s="2">
        <v>0.115889399480485</v>
      </c>
      <c r="E1187" s="2">
        <v>-0.24669060820938901</v>
      </c>
    </row>
    <row r="1188" spans="1:5" ht="13" x14ac:dyDescent="0.15">
      <c r="A1188" s="1" t="s">
        <v>39</v>
      </c>
      <c r="B1188" s="1" t="s">
        <v>121</v>
      </c>
      <c r="C1188" s="1" t="s">
        <v>92</v>
      </c>
      <c r="D1188" s="2">
        <v>0.46236384948225401</v>
      </c>
      <c r="E1188" s="2">
        <v>0.97651695957181595</v>
      </c>
    </row>
    <row r="1189" spans="1:5" ht="13" x14ac:dyDescent="0.15">
      <c r="A1189" s="1" t="s">
        <v>39</v>
      </c>
      <c r="B1189" s="1" t="s">
        <v>122</v>
      </c>
      <c r="C1189" s="1" t="s">
        <v>92</v>
      </c>
      <c r="D1189" s="2">
        <v>0.23608402821143201</v>
      </c>
      <c r="E1189" s="2">
        <v>1.07352867954067</v>
      </c>
    </row>
    <row r="1190" spans="1:5" ht="13" x14ac:dyDescent="0.15">
      <c r="A1190" s="1" t="s">
        <v>39</v>
      </c>
      <c r="B1190" s="1" t="s">
        <v>123</v>
      </c>
      <c r="C1190" s="1" t="s">
        <v>92</v>
      </c>
      <c r="D1190" s="2">
        <v>0.67684796015053705</v>
      </c>
      <c r="E1190" s="2">
        <v>0.76429450230615603</v>
      </c>
    </row>
    <row r="1191" spans="1:5" ht="13" x14ac:dyDescent="0.15">
      <c r="A1191" s="1" t="s">
        <v>39</v>
      </c>
      <c r="B1191" s="1" t="s">
        <v>124</v>
      </c>
      <c r="C1191" s="1" t="s">
        <v>92</v>
      </c>
      <c r="D1191" s="2">
        <v>0.718456119046879</v>
      </c>
      <c r="E1191" s="2">
        <v>0.15934730579659601</v>
      </c>
    </row>
    <row r="1192" spans="1:5" ht="13" x14ac:dyDescent="0.15">
      <c r="A1192" s="1" t="s">
        <v>39</v>
      </c>
      <c r="B1192" s="1" t="s">
        <v>125</v>
      </c>
      <c r="C1192" s="1" t="s">
        <v>92</v>
      </c>
      <c r="D1192" s="2">
        <v>0.2557681808435</v>
      </c>
      <c r="E1192" s="2">
        <v>2.3761443880043798E-2</v>
      </c>
    </row>
    <row r="1193" spans="1:5" ht="13" x14ac:dyDescent="0.15">
      <c r="A1193" s="1" t="s">
        <v>39</v>
      </c>
      <c r="B1193" s="1" t="s">
        <v>126</v>
      </c>
      <c r="C1193" s="1" t="s">
        <v>92</v>
      </c>
      <c r="D1193" s="2">
        <v>0.26678006494442402</v>
      </c>
      <c r="E1193" s="2">
        <v>-0.87952082976137902</v>
      </c>
    </row>
    <row r="1194" spans="1:5" ht="13" x14ac:dyDescent="0.15">
      <c r="A1194" s="1" t="s">
        <v>39</v>
      </c>
      <c r="B1194" s="1" t="s">
        <v>127</v>
      </c>
      <c r="C1194" s="1" t="s">
        <v>92</v>
      </c>
      <c r="D1194" s="2">
        <v>0.50554220644691095</v>
      </c>
      <c r="E1194" s="2">
        <v>-1.02587647926989</v>
      </c>
    </row>
    <row r="1195" spans="1:5" ht="13" x14ac:dyDescent="0.15">
      <c r="A1195" s="1" t="s">
        <v>39</v>
      </c>
      <c r="B1195" s="1" t="s">
        <v>119</v>
      </c>
      <c r="C1195" s="1" t="s">
        <v>92</v>
      </c>
      <c r="D1195" s="2">
        <v>0.98327948129879095</v>
      </c>
      <c r="E1195" s="2">
        <v>-0.71601221386561398</v>
      </c>
    </row>
    <row r="1196" spans="1:5" ht="13" x14ac:dyDescent="0.15">
      <c r="A1196" s="1" t="s">
        <v>39</v>
      </c>
      <c r="B1196" s="1" t="s">
        <v>120</v>
      </c>
      <c r="C1196" s="1" t="s">
        <v>92</v>
      </c>
      <c r="D1196" s="2">
        <v>0.115889399480485</v>
      </c>
      <c r="E1196" s="2">
        <v>-0.24669060820938901</v>
      </c>
    </row>
    <row r="1197" spans="1:5" ht="13" x14ac:dyDescent="0.15">
      <c r="A1197" s="1" t="s">
        <v>39</v>
      </c>
      <c r="B1197" s="1" t="s">
        <v>121</v>
      </c>
      <c r="C1197" s="1" t="s">
        <v>92</v>
      </c>
      <c r="D1197" s="2">
        <v>0.46236384948225401</v>
      </c>
      <c r="E1197" s="2">
        <v>0.97651695957181595</v>
      </c>
    </row>
    <row r="1198" spans="1:5" ht="13" x14ac:dyDescent="0.15">
      <c r="A1198" s="1" t="s">
        <v>39</v>
      </c>
      <c r="B1198" s="1" t="s">
        <v>122</v>
      </c>
      <c r="C1198" s="1" t="s">
        <v>92</v>
      </c>
      <c r="D1198" s="2">
        <v>0.23608402821143201</v>
      </c>
      <c r="E1198" s="2">
        <v>1.07352867954067</v>
      </c>
    </row>
    <row r="1199" spans="1:5" ht="13" x14ac:dyDescent="0.15">
      <c r="A1199" s="1" t="s">
        <v>39</v>
      </c>
      <c r="B1199" s="1" t="s">
        <v>123</v>
      </c>
      <c r="C1199" s="1" t="s">
        <v>92</v>
      </c>
      <c r="D1199" s="2">
        <v>0.67684796015053705</v>
      </c>
      <c r="E1199" s="2">
        <v>0.76429450230615603</v>
      </c>
    </row>
    <row r="1200" spans="1:5" ht="13" x14ac:dyDescent="0.15">
      <c r="A1200" s="1" t="s">
        <v>39</v>
      </c>
      <c r="B1200" s="1" t="s">
        <v>124</v>
      </c>
      <c r="C1200" s="1" t="s">
        <v>92</v>
      </c>
      <c r="D1200" s="2">
        <v>0.718456119046879</v>
      </c>
      <c r="E1200" s="2">
        <v>0.15934730579659601</v>
      </c>
    </row>
    <row r="1201" spans="1:5" ht="13" x14ac:dyDescent="0.15">
      <c r="A1201" s="1" t="s">
        <v>39</v>
      </c>
      <c r="B1201" s="1" t="s">
        <v>125</v>
      </c>
      <c r="C1201" s="1" t="s">
        <v>92</v>
      </c>
      <c r="D1201" s="2">
        <v>0.2557681808435</v>
      </c>
      <c r="E1201" s="2">
        <v>2.3761443880043798E-2</v>
      </c>
    </row>
    <row r="1202" spans="1:5" ht="13" x14ac:dyDescent="0.15">
      <c r="A1202" s="1" t="s">
        <v>39</v>
      </c>
      <c r="B1202" s="1" t="s">
        <v>126</v>
      </c>
      <c r="C1202" s="1" t="s">
        <v>92</v>
      </c>
      <c r="D1202" s="2">
        <v>0.26678006494442402</v>
      </c>
      <c r="E1202" s="2">
        <v>-0.87952082976137902</v>
      </c>
    </row>
    <row r="1203" spans="1:5" ht="13" x14ac:dyDescent="0.15">
      <c r="A1203" s="1" t="s">
        <v>39</v>
      </c>
      <c r="B1203" s="1" t="s">
        <v>127</v>
      </c>
      <c r="C1203" s="1" t="s">
        <v>92</v>
      </c>
      <c r="D1203" s="2">
        <v>0.50554220644691095</v>
      </c>
      <c r="E1203" s="2">
        <v>-1.02587647926989</v>
      </c>
    </row>
    <row r="1204" spans="1:5" ht="13" x14ac:dyDescent="0.15">
      <c r="A1204" s="1" t="s">
        <v>40</v>
      </c>
      <c r="B1204" s="1" t="s">
        <v>85</v>
      </c>
      <c r="C1204" s="1" t="s">
        <v>86</v>
      </c>
      <c r="D1204" s="2">
        <v>0.36064463563859001</v>
      </c>
      <c r="E1204" s="2">
        <v>-0.43638039011124102</v>
      </c>
    </row>
    <row r="1205" spans="1:5" ht="13" x14ac:dyDescent="0.15">
      <c r="A1205" s="1" t="s">
        <v>40</v>
      </c>
      <c r="B1205" s="1" t="s">
        <v>87</v>
      </c>
      <c r="C1205" s="1" t="s">
        <v>86</v>
      </c>
      <c r="D1205" s="2">
        <v>0.60827259303600401</v>
      </c>
      <c r="E1205" s="2">
        <v>0.18842880709409901</v>
      </c>
    </row>
    <row r="1206" spans="1:5" ht="13" x14ac:dyDescent="0.15">
      <c r="A1206" s="1" t="s">
        <v>40</v>
      </c>
      <c r="B1206" s="1" t="s">
        <v>88</v>
      </c>
      <c r="C1206" s="1" t="s">
        <v>86</v>
      </c>
      <c r="D1206" s="2">
        <v>0.51713753057341505</v>
      </c>
      <c r="E1206" s="2">
        <v>1.47952186399983</v>
      </c>
    </row>
    <row r="1207" spans="1:5" ht="13" x14ac:dyDescent="0.15">
      <c r="A1207" s="1" t="s">
        <v>40</v>
      </c>
      <c r="B1207" s="1" t="s">
        <v>89</v>
      </c>
      <c r="C1207" s="1" t="s">
        <v>86</v>
      </c>
      <c r="D1207" s="2">
        <v>0.68777162303620398</v>
      </c>
      <c r="E1207" s="2">
        <v>0.53298655912415205</v>
      </c>
    </row>
    <row r="1208" spans="1:5" ht="13" x14ac:dyDescent="0.15">
      <c r="A1208" s="1" t="s">
        <v>40</v>
      </c>
      <c r="B1208" s="1" t="s">
        <v>90</v>
      </c>
      <c r="C1208" s="1" t="s">
        <v>86</v>
      </c>
      <c r="D1208" s="2">
        <v>0.48625985134786198</v>
      </c>
      <c r="E1208" s="2">
        <v>0.24419378095929001</v>
      </c>
    </row>
    <row r="1209" spans="1:5" ht="13" x14ac:dyDescent="0.15">
      <c r="A1209" s="1" t="s">
        <v>40</v>
      </c>
      <c r="B1209" s="1" t="s">
        <v>91</v>
      </c>
      <c r="C1209" s="1" t="s">
        <v>92</v>
      </c>
      <c r="D1209" s="2">
        <v>0.36064463563859001</v>
      </c>
      <c r="E1209" s="2">
        <v>-0.43638039011124102</v>
      </c>
    </row>
    <row r="1210" spans="1:5" ht="13" x14ac:dyDescent="0.15">
      <c r="A1210" s="1" t="s">
        <v>40</v>
      </c>
      <c r="B1210" s="1" t="s">
        <v>93</v>
      </c>
      <c r="C1210" s="1" t="s">
        <v>92</v>
      </c>
      <c r="D1210" s="2">
        <v>0.35321142603030498</v>
      </c>
      <c r="E1210" s="2">
        <v>0.32303278352782</v>
      </c>
    </row>
    <row r="1211" spans="1:5" ht="13" x14ac:dyDescent="0.15">
      <c r="A1211" s="1" t="s">
        <v>40</v>
      </c>
      <c r="B1211" s="1" t="s">
        <v>94</v>
      </c>
      <c r="C1211" s="1" t="s">
        <v>92</v>
      </c>
      <c r="D1211" s="2">
        <v>0.74229647458398695</v>
      </c>
      <c r="E1211" s="2">
        <v>-5.2190980062687103E-2</v>
      </c>
    </row>
    <row r="1212" spans="1:5" ht="13" x14ac:dyDescent="0.15">
      <c r="A1212" s="1" t="s">
        <v>40</v>
      </c>
      <c r="B1212" s="1" t="s">
        <v>95</v>
      </c>
      <c r="C1212" s="1" t="s">
        <v>92</v>
      </c>
      <c r="D1212" s="2">
        <v>0.310186355153102</v>
      </c>
      <c r="E1212" s="2">
        <v>2.2111760340962801</v>
      </c>
    </row>
    <row r="1213" spans="1:5" ht="13" x14ac:dyDescent="0.15">
      <c r="A1213" s="1" t="s">
        <v>40</v>
      </c>
      <c r="B1213" s="1" t="s">
        <v>96</v>
      </c>
      <c r="C1213" s="1" t="s">
        <v>92</v>
      </c>
      <c r="D1213" s="2">
        <v>0.372258333260368</v>
      </c>
      <c r="E1213" s="2">
        <v>0.379221883402584</v>
      </c>
    </row>
    <row r="1214" spans="1:5" ht="13" x14ac:dyDescent="0.15">
      <c r="A1214" s="1" t="s">
        <v>40</v>
      </c>
      <c r="B1214" s="1" t="s">
        <v>97</v>
      </c>
      <c r="C1214" s="1" t="s">
        <v>92</v>
      </c>
      <c r="D1214" s="2">
        <v>0.685958827410309</v>
      </c>
      <c r="E1214" s="2">
        <v>-0.21153097233549401</v>
      </c>
    </row>
    <row r="1215" spans="1:5" ht="13" x14ac:dyDescent="0.15">
      <c r="A1215" s="1" t="s">
        <v>40</v>
      </c>
      <c r="B1215" s="1" t="s">
        <v>98</v>
      </c>
      <c r="C1215" s="1" t="s">
        <v>92</v>
      </c>
      <c r="D1215" s="2">
        <v>0.29191595253328201</v>
      </c>
      <c r="E1215" s="2">
        <v>2.9411268684891998</v>
      </c>
    </row>
    <row r="1216" spans="1:5" ht="13" x14ac:dyDescent="0.15">
      <c r="A1216" s="1" t="s">
        <v>40</v>
      </c>
      <c r="B1216" s="1" t="s">
        <v>99</v>
      </c>
      <c r="C1216" s="1" t="s">
        <v>92</v>
      </c>
      <c r="D1216" s="2">
        <v>5.34836632848361E-2</v>
      </c>
      <c r="E1216" s="2">
        <v>2.0125152135561</v>
      </c>
    </row>
    <row r="1217" spans="1:5" ht="13" x14ac:dyDescent="0.15">
      <c r="A1217" s="1" t="s">
        <v>40</v>
      </c>
      <c r="B1217" s="1" t="s">
        <v>100</v>
      </c>
      <c r="C1217" s="1" t="s">
        <v>92</v>
      </c>
      <c r="D1217" s="2">
        <v>0.86008880207970995</v>
      </c>
      <c r="E1217" s="2">
        <v>1.8523774122672001</v>
      </c>
    </row>
    <row r="1218" spans="1:5" ht="13" x14ac:dyDescent="0.15">
      <c r="A1218" s="1" t="s">
        <v>40</v>
      </c>
      <c r="B1218" s="1" t="s">
        <v>101</v>
      </c>
      <c r="C1218" s="1" t="s">
        <v>92</v>
      </c>
      <c r="D1218" s="2">
        <v>0.40631531126133402</v>
      </c>
      <c r="E1218" s="2">
        <v>-0.34521729465627399</v>
      </c>
    </row>
    <row r="1219" spans="1:5" ht="13" x14ac:dyDescent="0.15">
      <c r="A1219" s="1" t="s">
        <v>40</v>
      </c>
      <c r="B1219" s="1" t="s">
        <v>102</v>
      </c>
      <c r="C1219" s="1" t="s">
        <v>92</v>
      </c>
      <c r="D1219" s="2">
        <v>9.4020295535927903E-2</v>
      </c>
      <c r="E1219" s="2">
        <v>-0.49502314683706</v>
      </c>
    </row>
    <row r="1220" spans="1:5" ht="13" x14ac:dyDescent="0.15">
      <c r="A1220" s="1" t="s">
        <v>40</v>
      </c>
      <c r="B1220" s="1" t="s">
        <v>103</v>
      </c>
      <c r="C1220" s="1" t="s">
        <v>92</v>
      </c>
      <c r="D1220" s="2">
        <v>0.37281403477585001</v>
      </c>
      <c r="E1220" s="2">
        <v>0.374760496771187</v>
      </c>
    </row>
    <row r="1221" spans="1:5" ht="13" x14ac:dyDescent="0.15">
      <c r="A1221" s="1" t="s">
        <v>40</v>
      </c>
      <c r="B1221" s="1" t="s">
        <v>104</v>
      </c>
      <c r="C1221" s="1" t="s">
        <v>92</v>
      </c>
      <c r="D1221" s="2">
        <v>0.83126182077717503</v>
      </c>
      <c r="E1221" s="2">
        <v>0.61625029588156299</v>
      </c>
    </row>
    <row r="1222" spans="1:5" ht="13" x14ac:dyDescent="0.15">
      <c r="A1222" s="1" t="s">
        <v>40</v>
      </c>
      <c r="B1222" s="1" t="s">
        <v>105</v>
      </c>
      <c r="C1222" s="1" t="s">
        <v>92</v>
      </c>
      <c r="D1222" s="2">
        <v>0.90768115821865303</v>
      </c>
      <c r="E1222" s="2">
        <v>2.6038993186311701</v>
      </c>
    </row>
    <row r="1223" spans="1:5" ht="13" x14ac:dyDescent="0.15">
      <c r="A1223" s="1" t="s">
        <v>40</v>
      </c>
      <c r="B1223" s="1" t="s">
        <v>106</v>
      </c>
      <c r="C1223" s="1" t="s">
        <v>92</v>
      </c>
      <c r="D1223" s="2">
        <v>0.75643375150469905</v>
      </c>
      <c r="E1223" s="2">
        <v>1.0380130307811599</v>
      </c>
    </row>
    <row r="1224" spans="1:5" ht="13" x14ac:dyDescent="0.15">
      <c r="A1224" s="1" t="s">
        <v>40</v>
      </c>
      <c r="B1224" s="1" t="s">
        <v>107</v>
      </c>
      <c r="C1224" s="1" t="s">
        <v>92</v>
      </c>
      <c r="D1224" s="2">
        <v>0.57512552355745605</v>
      </c>
      <c r="E1224" s="2">
        <v>1.30799409132874</v>
      </c>
    </row>
    <row r="1225" spans="1:5" ht="13" x14ac:dyDescent="0.15">
      <c r="A1225" s="1" t="s">
        <v>40</v>
      </c>
      <c r="B1225" s="1" t="s">
        <v>108</v>
      </c>
      <c r="C1225" s="1" t="s">
        <v>92</v>
      </c>
      <c r="D1225" s="2">
        <v>0.63366830809068597</v>
      </c>
      <c r="E1225" s="2">
        <v>-1.1526617150785701</v>
      </c>
    </row>
    <row r="1226" spans="1:5" ht="13" x14ac:dyDescent="0.15">
      <c r="A1226" s="1" t="s">
        <v>40</v>
      </c>
      <c r="B1226" s="1" t="s">
        <v>109</v>
      </c>
      <c r="C1226" s="1" t="s">
        <v>92</v>
      </c>
      <c r="D1226" s="2">
        <v>1.87410809653328E-3</v>
      </c>
      <c r="E1226" s="2">
        <v>-1.23399239601314</v>
      </c>
    </row>
    <row r="1227" spans="1:5" ht="13" x14ac:dyDescent="0.15">
      <c r="A1227" s="1" t="s">
        <v>40</v>
      </c>
      <c r="B1227" s="1" t="s">
        <v>110</v>
      </c>
      <c r="C1227" s="1" t="s">
        <v>92</v>
      </c>
      <c r="D1227" s="2">
        <v>0.26541085278703502</v>
      </c>
      <c r="E1227" s="2">
        <v>0.27829288365791999</v>
      </c>
    </row>
    <row r="1228" spans="1:5" ht="13" x14ac:dyDescent="0.15">
      <c r="A1228" s="1" t="s">
        <v>40</v>
      </c>
      <c r="B1228" s="1" t="s">
        <v>111</v>
      </c>
      <c r="C1228" s="1" t="s">
        <v>92</v>
      </c>
      <c r="D1228" s="2">
        <v>0.32820374946105502</v>
      </c>
      <c r="E1228" s="2">
        <v>1.5308821103991299</v>
      </c>
    </row>
    <row r="1229" spans="1:5" ht="13" x14ac:dyDescent="0.15">
      <c r="A1229" s="1" t="s">
        <v>40</v>
      </c>
      <c r="B1229" s="1" t="s">
        <v>112</v>
      </c>
      <c r="C1229" s="1" t="s">
        <v>92</v>
      </c>
      <c r="D1229" s="2">
        <v>6.9119096823756498E-2</v>
      </c>
      <c r="E1229" s="2">
        <v>9.4946717434297695E-2</v>
      </c>
    </row>
    <row r="1230" spans="1:5" ht="13" x14ac:dyDescent="0.15">
      <c r="A1230" s="1" t="s">
        <v>40</v>
      </c>
      <c r="B1230" s="1" t="s">
        <v>113</v>
      </c>
      <c r="C1230" s="1" t="s">
        <v>92</v>
      </c>
      <c r="D1230" s="2">
        <v>0.155336816981234</v>
      </c>
      <c r="E1230" s="2">
        <v>0.383982597797764</v>
      </c>
    </row>
    <row r="1231" spans="1:5" ht="13" x14ac:dyDescent="0.15">
      <c r="A1231" s="1" t="s">
        <v>40</v>
      </c>
      <c r="B1231" s="1" t="s">
        <v>114</v>
      </c>
      <c r="C1231" s="1" t="s">
        <v>92</v>
      </c>
      <c r="D1231" s="2">
        <v>0.585000493929973</v>
      </c>
      <c r="E1231" s="2">
        <v>0.31320079303605097</v>
      </c>
    </row>
    <row r="1232" spans="1:5" ht="13" x14ac:dyDescent="0.15">
      <c r="A1232" s="1" t="s">
        <v>40</v>
      </c>
      <c r="B1232" s="1" t="s">
        <v>115</v>
      </c>
      <c r="C1232" s="1" t="s">
        <v>92</v>
      </c>
      <c r="D1232" s="2">
        <v>0.89349971081192203</v>
      </c>
      <c r="E1232" s="2">
        <v>0.93087118621409504</v>
      </c>
    </row>
    <row r="1233" spans="1:5" ht="13" x14ac:dyDescent="0.15">
      <c r="A1233" s="1" t="s">
        <v>40</v>
      </c>
      <c r="B1233" s="1" t="s">
        <v>116</v>
      </c>
      <c r="C1233" s="1" t="s">
        <v>92</v>
      </c>
      <c r="D1233" s="2">
        <v>6.4509795220407201E-2</v>
      </c>
      <c r="E1233" s="2">
        <v>0.195533245877066</v>
      </c>
    </row>
    <row r="1234" spans="1:5" ht="13" x14ac:dyDescent="0.15">
      <c r="A1234" s="1" t="s">
        <v>40</v>
      </c>
      <c r="B1234" s="1" t="s">
        <v>117</v>
      </c>
      <c r="C1234" s="1" t="s">
        <v>92</v>
      </c>
      <c r="D1234" s="2">
        <v>0.67846333319159102</v>
      </c>
      <c r="E1234" s="2">
        <v>-0.47721011947238801</v>
      </c>
    </row>
    <row r="1235" spans="1:5" ht="13" x14ac:dyDescent="0.15">
      <c r="A1235" s="1" t="s">
        <v>40</v>
      </c>
      <c r="B1235" s="1" t="s">
        <v>118</v>
      </c>
      <c r="C1235" s="1" t="s">
        <v>92</v>
      </c>
      <c r="D1235" s="2">
        <v>0.166971390699545</v>
      </c>
      <c r="E1235" s="2">
        <v>0.93300756154838105</v>
      </c>
    </row>
    <row r="1236" spans="1:5" ht="13" x14ac:dyDescent="0.15">
      <c r="A1236" s="1" t="s">
        <v>40</v>
      </c>
      <c r="B1236" s="1" t="s">
        <v>119</v>
      </c>
      <c r="C1236" s="1" t="s">
        <v>92</v>
      </c>
      <c r="D1236" s="2">
        <v>0.40833804636405802</v>
      </c>
      <c r="E1236" s="2">
        <v>0.319375267105935</v>
      </c>
    </row>
    <row r="1237" spans="1:5" ht="13" x14ac:dyDescent="0.15">
      <c r="A1237" s="1" t="s">
        <v>40</v>
      </c>
      <c r="B1237" s="1" t="s">
        <v>120</v>
      </c>
      <c r="C1237" s="1" t="s">
        <v>92</v>
      </c>
      <c r="D1237" s="2">
        <v>0.48969326162774901</v>
      </c>
      <c r="E1237" s="2">
        <v>-0.11565404235828999</v>
      </c>
    </row>
    <row r="1238" spans="1:5" ht="13" x14ac:dyDescent="0.15">
      <c r="A1238" s="1" t="s">
        <v>40</v>
      </c>
      <c r="B1238" s="1" t="s">
        <v>121</v>
      </c>
      <c r="C1238" s="1" t="s">
        <v>92</v>
      </c>
      <c r="D1238" s="2">
        <v>0.70275232534475895</v>
      </c>
      <c r="E1238" s="2">
        <v>-0.17720665898798099</v>
      </c>
    </row>
    <row r="1239" spans="1:5" ht="13" x14ac:dyDescent="0.15">
      <c r="A1239" s="1" t="s">
        <v>40</v>
      </c>
      <c r="B1239" s="1" t="s">
        <v>122</v>
      </c>
      <c r="C1239" s="1" t="s">
        <v>92</v>
      </c>
      <c r="D1239" s="2">
        <v>0.68608576115004205</v>
      </c>
      <c r="E1239" s="2">
        <v>-0.54846483495996601</v>
      </c>
    </row>
    <row r="1240" spans="1:5" ht="13" x14ac:dyDescent="0.15">
      <c r="A1240" s="1" t="s">
        <v>40</v>
      </c>
      <c r="B1240" s="1" t="s">
        <v>123</v>
      </c>
      <c r="C1240" s="1" t="s">
        <v>92</v>
      </c>
      <c r="D1240" s="2">
        <v>0.63986250539051903</v>
      </c>
      <c r="E1240" s="2">
        <v>0.29751188779857302</v>
      </c>
    </row>
    <row r="1241" spans="1:5" ht="13" x14ac:dyDescent="0.15">
      <c r="A1241" s="1" t="s">
        <v>40</v>
      </c>
      <c r="B1241" s="1" t="s">
        <v>124</v>
      </c>
      <c r="C1241" s="1" t="s">
        <v>92</v>
      </c>
      <c r="D1241" s="2">
        <v>0.37498245921763801</v>
      </c>
      <c r="E1241" s="2">
        <v>0.42853689904957598</v>
      </c>
    </row>
    <row r="1242" spans="1:5" ht="13" x14ac:dyDescent="0.15">
      <c r="A1242" s="1" t="s">
        <v>40</v>
      </c>
      <c r="B1242" s="1" t="s">
        <v>125</v>
      </c>
      <c r="C1242" s="1" t="s">
        <v>92</v>
      </c>
      <c r="D1242" s="2">
        <v>0.64041872038705305</v>
      </c>
      <c r="E1242" s="2">
        <v>-0.29041079698032601</v>
      </c>
    </row>
    <row r="1243" spans="1:5" ht="13" x14ac:dyDescent="0.15">
      <c r="A1243" s="1" t="s">
        <v>40</v>
      </c>
      <c r="B1243" s="1" t="s">
        <v>126</v>
      </c>
      <c r="C1243" s="1" t="s">
        <v>92</v>
      </c>
      <c r="D1243" s="2">
        <v>0.54655613224549504</v>
      </c>
      <c r="E1243" s="2">
        <v>1.6989893791635801E-2</v>
      </c>
    </row>
    <row r="1244" spans="1:5" ht="13" x14ac:dyDescent="0.15">
      <c r="A1244" s="1" t="s">
        <v>40</v>
      </c>
      <c r="B1244" s="1" t="s">
        <v>127</v>
      </c>
      <c r="C1244" s="1" t="s">
        <v>92</v>
      </c>
      <c r="D1244" s="2">
        <v>2.06553215898055E-2</v>
      </c>
      <c r="E1244" s="2">
        <v>-1.3536115174999499</v>
      </c>
    </row>
    <row r="1245" spans="1:5" ht="13" x14ac:dyDescent="0.15">
      <c r="A1245" s="1" t="s">
        <v>40</v>
      </c>
      <c r="B1245" s="1" t="s">
        <v>118</v>
      </c>
      <c r="C1245" s="1" t="s">
        <v>92</v>
      </c>
      <c r="D1245" s="2">
        <v>0.166971390699545</v>
      </c>
      <c r="E1245" s="2">
        <v>0.93300756154838105</v>
      </c>
    </row>
    <row r="1246" spans="1:5" ht="13" x14ac:dyDescent="0.15">
      <c r="A1246" s="1" t="s">
        <v>40</v>
      </c>
      <c r="B1246" s="1" t="s">
        <v>119</v>
      </c>
      <c r="C1246" s="1" t="s">
        <v>92</v>
      </c>
      <c r="D1246" s="2">
        <v>0.40833804636405802</v>
      </c>
      <c r="E1246" s="2">
        <v>0.319375267105935</v>
      </c>
    </row>
    <row r="1247" spans="1:5" ht="13" x14ac:dyDescent="0.15">
      <c r="A1247" s="1" t="s">
        <v>40</v>
      </c>
      <c r="B1247" s="1" t="s">
        <v>120</v>
      </c>
      <c r="C1247" s="1" t="s">
        <v>92</v>
      </c>
      <c r="D1247" s="2">
        <v>0.48969326162774901</v>
      </c>
      <c r="E1247" s="2">
        <v>-0.11565404235828999</v>
      </c>
    </row>
    <row r="1248" spans="1:5" ht="13" x14ac:dyDescent="0.15">
      <c r="A1248" s="1" t="s">
        <v>40</v>
      </c>
      <c r="B1248" s="1" t="s">
        <v>121</v>
      </c>
      <c r="C1248" s="1" t="s">
        <v>92</v>
      </c>
      <c r="D1248" s="2">
        <v>0.70275232534475895</v>
      </c>
      <c r="E1248" s="2">
        <v>-0.17720665898798099</v>
      </c>
    </row>
    <row r="1249" spans="1:5" ht="13" x14ac:dyDescent="0.15">
      <c r="A1249" s="1" t="s">
        <v>40</v>
      </c>
      <c r="B1249" s="1" t="s">
        <v>122</v>
      </c>
      <c r="C1249" s="1" t="s">
        <v>92</v>
      </c>
      <c r="D1249" s="2">
        <v>0.68608576115004205</v>
      </c>
      <c r="E1249" s="2">
        <v>-0.54846483495996601</v>
      </c>
    </row>
    <row r="1250" spans="1:5" ht="13" x14ac:dyDescent="0.15">
      <c r="A1250" s="1" t="s">
        <v>40</v>
      </c>
      <c r="B1250" s="1" t="s">
        <v>123</v>
      </c>
      <c r="C1250" s="1" t="s">
        <v>92</v>
      </c>
      <c r="D1250" s="2">
        <v>0.63986250539051903</v>
      </c>
      <c r="E1250" s="2">
        <v>0.29751188779857302</v>
      </c>
    </row>
    <row r="1251" spans="1:5" ht="13" x14ac:dyDescent="0.15">
      <c r="A1251" s="1" t="s">
        <v>40</v>
      </c>
      <c r="B1251" s="1" t="s">
        <v>124</v>
      </c>
      <c r="C1251" s="1" t="s">
        <v>92</v>
      </c>
      <c r="D1251" s="2">
        <v>0.37498245921763801</v>
      </c>
      <c r="E1251" s="2">
        <v>0.42853689904957598</v>
      </c>
    </row>
    <row r="1252" spans="1:5" ht="13" x14ac:dyDescent="0.15">
      <c r="A1252" s="1" t="s">
        <v>40</v>
      </c>
      <c r="B1252" s="1" t="s">
        <v>125</v>
      </c>
      <c r="C1252" s="1" t="s">
        <v>92</v>
      </c>
      <c r="D1252" s="2">
        <v>0.64041872038705305</v>
      </c>
      <c r="E1252" s="2">
        <v>-0.29041079698032601</v>
      </c>
    </row>
    <row r="1253" spans="1:5" ht="13" x14ac:dyDescent="0.15">
      <c r="A1253" s="1" t="s">
        <v>40</v>
      </c>
      <c r="B1253" s="1" t="s">
        <v>126</v>
      </c>
      <c r="C1253" s="1" t="s">
        <v>92</v>
      </c>
      <c r="D1253" s="2">
        <v>0.54655613224549504</v>
      </c>
      <c r="E1253" s="2">
        <v>1.6989893791635801E-2</v>
      </c>
    </row>
    <row r="1254" spans="1:5" ht="13" x14ac:dyDescent="0.15">
      <c r="A1254" s="1" t="s">
        <v>40</v>
      </c>
      <c r="B1254" s="1" t="s">
        <v>127</v>
      </c>
      <c r="C1254" s="1" t="s">
        <v>92</v>
      </c>
      <c r="D1254" s="2">
        <v>2.06553215898055E-2</v>
      </c>
      <c r="E1254" s="2">
        <v>-1.3536115174999499</v>
      </c>
    </row>
    <row r="1255" spans="1:5" ht="13" x14ac:dyDescent="0.15">
      <c r="A1255" s="1" t="s">
        <v>41</v>
      </c>
      <c r="B1255" s="1" t="s">
        <v>85</v>
      </c>
      <c r="C1255" s="1" t="s">
        <v>86</v>
      </c>
      <c r="D1255" s="2">
        <v>0.62232701894326004</v>
      </c>
      <c r="E1255" s="2">
        <v>0.330487110577252</v>
      </c>
    </row>
    <row r="1256" spans="1:5" ht="13" x14ac:dyDescent="0.15">
      <c r="A1256" s="1" t="s">
        <v>41</v>
      </c>
      <c r="B1256" s="1" t="s">
        <v>87</v>
      </c>
      <c r="C1256" s="1" t="s">
        <v>86</v>
      </c>
      <c r="D1256" s="2">
        <v>0.90820940811942896</v>
      </c>
      <c r="E1256" s="2">
        <v>7.8019740540740401E-2</v>
      </c>
    </row>
    <row r="1257" spans="1:5" ht="13" x14ac:dyDescent="0.15">
      <c r="A1257" s="1" t="s">
        <v>41</v>
      </c>
      <c r="B1257" s="1" t="s">
        <v>88</v>
      </c>
      <c r="C1257" s="1" t="s">
        <v>86</v>
      </c>
      <c r="D1257" s="2">
        <v>0.44624810875159199</v>
      </c>
      <c r="E1257" s="2">
        <v>0.58718824605857101</v>
      </c>
    </row>
    <row r="1258" spans="1:5" ht="13" x14ac:dyDescent="0.15">
      <c r="A1258" s="1" t="s">
        <v>41</v>
      </c>
      <c r="B1258" s="1" t="s">
        <v>89</v>
      </c>
      <c r="C1258" s="1" t="s">
        <v>86</v>
      </c>
      <c r="D1258" s="2">
        <v>0.91552395283567201</v>
      </c>
      <c r="E1258" s="2">
        <v>-0.64549789551205305</v>
      </c>
    </row>
    <row r="1259" spans="1:5" ht="13" x14ac:dyDescent="0.15">
      <c r="A1259" s="1" t="s">
        <v>41</v>
      </c>
      <c r="B1259" s="1" t="s">
        <v>90</v>
      </c>
      <c r="C1259" s="1" t="s">
        <v>86</v>
      </c>
      <c r="D1259" s="2">
        <v>0.40753335915672001</v>
      </c>
      <c r="E1259" s="2">
        <v>7.5875275093417799E-3</v>
      </c>
    </row>
    <row r="1260" spans="1:5" ht="13" x14ac:dyDescent="0.15">
      <c r="A1260" s="1" t="s">
        <v>41</v>
      </c>
      <c r="B1260" s="1" t="s">
        <v>91</v>
      </c>
      <c r="C1260" s="1" t="s">
        <v>92</v>
      </c>
      <c r="D1260" s="2">
        <v>0.62232701894326004</v>
      </c>
      <c r="E1260" s="2">
        <v>0.330487110577252</v>
      </c>
    </row>
    <row r="1261" spans="1:5" ht="13" x14ac:dyDescent="0.15">
      <c r="A1261" s="1" t="s">
        <v>41</v>
      </c>
      <c r="B1261" s="1" t="s">
        <v>93</v>
      </c>
      <c r="C1261" s="1" t="s">
        <v>92</v>
      </c>
      <c r="D1261" s="2">
        <v>0.68911923909710004</v>
      </c>
      <c r="E1261" s="2">
        <v>-0.50914610181273201</v>
      </c>
    </row>
    <row r="1262" spans="1:5" ht="13" x14ac:dyDescent="0.15">
      <c r="A1262" s="1" t="s">
        <v>41</v>
      </c>
      <c r="B1262" s="1" t="s">
        <v>94</v>
      </c>
      <c r="C1262" s="1" t="s">
        <v>92</v>
      </c>
      <c r="D1262" s="2">
        <v>0.55333774850891504</v>
      </c>
      <c r="E1262" s="2">
        <v>-0.53652319566632001</v>
      </c>
    </row>
    <row r="1263" spans="1:5" ht="13" x14ac:dyDescent="0.15">
      <c r="A1263" s="1" t="s">
        <v>41</v>
      </c>
      <c r="B1263" s="1" t="s">
        <v>95</v>
      </c>
      <c r="C1263" s="1" t="s">
        <v>92</v>
      </c>
      <c r="D1263" s="2">
        <v>0.79014484365042603</v>
      </c>
      <c r="E1263" s="2">
        <v>5.9784781573403801E-3</v>
      </c>
    </row>
    <row r="1264" spans="1:5" ht="13" x14ac:dyDescent="0.15">
      <c r="A1264" s="1" t="s">
        <v>41</v>
      </c>
      <c r="B1264" s="1" t="s">
        <v>96</v>
      </c>
      <c r="C1264" s="1" t="s">
        <v>92</v>
      </c>
      <c r="D1264" s="2">
        <v>0.61479604895067796</v>
      </c>
      <c r="E1264" s="2">
        <v>0.77638964253291498</v>
      </c>
    </row>
    <row r="1265" spans="1:5" ht="13" x14ac:dyDescent="0.15">
      <c r="A1265" s="1" t="s">
        <v>41</v>
      </c>
      <c r="B1265" s="1" t="s">
        <v>97</v>
      </c>
      <c r="C1265" s="1" t="s">
        <v>92</v>
      </c>
      <c r="D1265" s="2">
        <v>0.193279596311206</v>
      </c>
      <c r="E1265" s="2">
        <v>-1.3365802634128401</v>
      </c>
    </row>
    <row r="1266" spans="1:5" ht="13" x14ac:dyDescent="0.15">
      <c r="A1266" s="1" t="s">
        <v>41</v>
      </c>
      <c r="B1266" s="1" t="s">
        <v>98</v>
      </c>
      <c r="C1266" s="1" t="s">
        <v>92</v>
      </c>
      <c r="D1266" s="2">
        <v>0.59533355109289099</v>
      </c>
      <c r="E1266" s="2">
        <v>-2.9336840835038598</v>
      </c>
    </row>
    <row r="1267" spans="1:5" ht="13" x14ac:dyDescent="0.15">
      <c r="A1267" s="1" t="s">
        <v>41</v>
      </c>
      <c r="B1267" s="1" t="s">
        <v>99</v>
      </c>
      <c r="C1267" s="1" t="s">
        <v>92</v>
      </c>
      <c r="D1267" s="2">
        <v>0.61930259252269304</v>
      </c>
      <c r="E1267" s="2">
        <v>-2.21869078416267</v>
      </c>
    </row>
    <row r="1268" spans="1:5" ht="13" x14ac:dyDescent="0.15">
      <c r="A1268" s="1" t="s">
        <v>41</v>
      </c>
      <c r="B1268" s="1" t="s">
        <v>100</v>
      </c>
      <c r="C1268" s="1" t="s">
        <v>92</v>
      </c>
      <c r="D1268" s="2">
        <v>0.16661444958312199</v>
      </c>
      <c r="E1268" s="2">
        <v>1.8373290462443399</v>
      </c>
    </row>
    <row r="1269" spans="1:5" ht="13" x14ac:dyDescent="0.15">
      <c r="A1269" s="1" t="s">
        <v>41</v>
      </c>
      <c r="B1269" s="1" t="s">
        <v>101</v>
      </c>
      <c r="C1269" s="1" t="s">
        <v>92</v>
      </c>
      <c r="D1269" s="2">
        <v>0.568742462285169</v>
      </c>
      <c r="E1269" s="2">
        <v>-0.13394588966302701</v>
      </c>
    </row>
    <row r="1270" spans="1:5" ht="13" x14ac:dyDescent="0.15">
      <c r="A1270" s="1" t="s">
        <v>41</v>
      </c>
      <c r="B1270" s="1" t="s">
        <v>102</v>
      </c>
      <c r="C1270" s="1" t="s">
        <v>92</v>
      </c>
      <c r="D1270" s="2">
        <v>0.76217446563770397</v>
      </c>
      <c r="E1270" s="2">
        <v>0.41510501636147401</v>
      </c>
    </row>
    <row r="1271" spans="1:5" ht="13" x14ac:dyDescent="0.15">
      <c r="A1271" s="1" t="s">
        <v>41</v>
      </c>
      <c r="B1271" s="1" t="s">
        <v>103</v>
      </c>
      <c r="C1271" s="1" t="s">
        <v>92</v>
      </c>
      <c r="D1271" s="2">
        <v>3.47380780402806E-3</v>
      </c>
      <c r="E1271" s="2">
        <v>-2.93001890855215</v>
      </c>
    </row>
    <row r="1272" spans="1:5" ht="13" x14ac:dyDescent="0.15">
      <c r="A1272" s="1" t="s">
        <v>41</v>
      </c>
      <c r="B1272" s="1" t="s">
        <v>104</v>
      </c>
      <c r="C1272" s="1" t="s">
        <v>92</v>
      </c>
      <c r="D1272" s="2">
        <v>0.88288781594465904</v>
      </c>
      <c r="E1272" s="2">
        <v>-0.71666667644529203</v>
      </c>
    </row>
    <row r="1273" spans="1:5" ht="13" x14ac:dyDescent="0.15">
      <c r="A1273" s="1" t="s">
        <v>41</v>
      </c>
      <c r="B1273" s="1" t="s">
        <v>105</v>
      </c>
      <c r="C1273" s="1" t="s">
        <v>92</v>
      </c>
      <c r="D1273" s="2">
        <v>9.7472045936755902E-3</v>
      </c>
      <c r="E1273" s="2">
        <v>2.7626975651187502</v>
      </c>
    </row>
    <row r="1274" spans="1:5" ht="13" x14ac:dyDescent="0.15">
      <c r="A1274" s="1" t="s">
        <v>41</v>
      </c>
      <c r="B1274" s="1" t="s">
        <v>106</v>
      </c>
      <c r="C1274" s="1" t="s">
        <v>92</v>
      </c>
      <c r="D1274" s="2">
        <v>0.549315774431824</v>
      </c>
      <c r="E1274" s="2">
        <v>-0.73221185165815805</v>
      </c>
    </row>
    <row r="1275" spans="1:5" ht="13" x14ac:dyDescent="0.15">
      <c r="A1275" s="1" t="s">
        <v>41</v>
      </c>
      <c r="B1275" s="1" t="s">
        <v>107</v>
      </c>
      <c r="C1275" s="1" t="s">
        <v>92</v>
      </c>
      <c r="D1275" s="2">
        <v>0.320046868355917</v>
      </c>
      <c r="E1275" s="2">
        <v>-1.45833295391753</v>
      </c>
    </row>
    <row r="1276" spans="1:5" ht="13" x14ac:dyDescent="0.15">
      <c r="A1276" s="1" t="s">
        <v>41</v>
      </c>
      <c r="B1276" s="1" t="s">
        <v>108</v>
      </c>
      <c r="C1276" s="1" t="s">
        <v>92</v>
      </c>
      <c r="D1276" s="2">
        <v>0.57426486185793102</v>
      </c>
      <c r="E1276" s="2">
        <v>-0.77830321376490896</v>
      </c>
    </row>
    <row r="1277" spans="1:5" ht="13" x14ac:dyDescent="0.15">
      <c r="A1277" s="1" t="s">
        <v>41</v>
      </c>
      <c r="B1277" s="1" t="s">
        <v>109</v>
      </c>
      <c r="C1277" s="1" t="s">
        <v>92</v>
      </c>
      <c r="D1277" s="2">
        <v>0.472471094625463</v>
      </c>
      <c r="E1277" s="2">
        <v>1.7267125537691199</v>
      </c>
    </row>
    <row r="1278" spans="1:5" ht="13" x14ac:dyDescent="0.15">
      <c r="A1278" s="1" t="s">
        <v>41</v>
      </c>
      <c r="B1278" s="1" t="s">
        <v>110</v>
      </c>
      <c r="C1278" s="1" t="s">
        <v>92</v>
      </c>
      <c r="D1278" s="2">
        <v>0.87520710021032999</v>
      </c>
      <c r="E1278" s="2">
        <v>-2.59962090489743E-2</v>
      </c>
    </row>
    <row r="1279" spans="1:5" ht="13" x14ac:dyDescent="0.15">
      <c r="A1279" s="1" t="s">
        <v>41</v>
      </c>
      <c r="B1279" s="1" t="s">
        <v>111</v>
      </c>
      <c r="C1279" s="1" t="s">
        <v>92</v>
      </c>
      <c r="D1279" s="2">
        <v>0.37626996431598198</v>
      </c>
      <c r="E1279" s="2">
        <v>-0.63329791532095003</v>
      </c>
    </row>
    <row r="1280" spans="1:5" ht="13" x14ac:dyDescent="0.15">
      <c r="A1280" s="1" t="s">
        <v>41</v>
      </c>
      <c r="B1280" s="1" t="s">
        <v>112</v>
      </c>
      <c r="C1280" s="1" t="s">
        <v>92</v>
      </c>
      <c r="D1280" s="2">
        <v>0.25226082117102999</v>
      </c>
      <c r="E1280" s="2">
        <v>-0.81406274960800795</v>
      </c>
    </row>
    <row r="1281" spans="1:5" ht="13" x14ac:dyDescent="0.15">
      <c r="A1281" s="1" t="s">
        <v>41</v>
      </c>
      <c r="B1281" s="1" t="s">
        <v>113</v>
      </c>
      <c r="C1281" s="1" t="s">
        <v>92</v>
      </c>
      <c r="D1281" s="2">
        <v>0.109644321450968</v>
      </c>
      <c r="E1281" s="2">
        <v>-1.54098402166826E-2</v>
      </c>
    </row>
    <row r="1282" spans="1:5" ht="13" x14ac:dyDescent="0.15">
      <c r="A1282" s="1" t="s">
        <v>41</v>
      </c>
      <c r="B1282" s="1" t="s">
        <v>114</v>
      </c>
      <c r="C1282" s="1" t="s">
        <v>92</v>
      </c>
      <c r="D1282" s="2">
        <v>0.76882078581799695</v>
      </c>
      <c r="E1282" s="2">
        <v>0.150687124200135</v>
      </c>
    </row>
    <row r="1283" spans="1:5" ht="13" x14ac:dyDescent="0.15">
      <c r="A1283" s="1" t="s">
        <v>41</v>
      </c>
      <c r="B1283" s="1" t="s">
        <v>115</v>
      </c>
      <c r="C1283" s="1" t="s">
        <v>92</v>
      </c>
      <c r="D1283" s="2">
        <v>8.1647310982260995E-2</v>
      </c>
      <c r="E1283" s="2">
        <v>-0.36160445496424498</v>
      </c>
    </row>
    <row r="1284" spans="1:5" ht="13" x14ac:dyDescent="0.15">
      <c r="A1284" s="1" t="s">
        <v>41</v>
      </c>
      <c r="B1284" s="1" t="s">
        <v>116</v>
      </c>
      <c r="C1284" s="1" t="s">
        <v>92</v>
      </c>
      <c r="D1284" s="2">
        <v>0.13524020426007399</v>
      </c>
      <c r="E1284" s="2">
        <v>-1.51881073280252</v>
      </c>
    </row>
    <row r="1285" spans="1:5" ht="13" x14ac:dyDescent="0.15">
      <c r="A1285" s="1" t="s">
        <v>41</v>
      </c>
      <c r="B1285" s="1" t="s">
        <v>117</v>
      </c>
      <c r="C1285" s="1" t="s">
        <v>92</v>
      </c>
      <c r="D1285" s="2">
        <v>0.40730293379077298</v>
      </c>
      <c r="E1285" s="2">
        <v>-0.76130406901882297</v>
      </c>
    </row>
    <row r="1286" spans="1:5" ht="13" x14ac:dyDescent="0.15">
      <c r="A1286" s="1" t="s">
        <v>41</v>
      </c>
      <c r="B1286" s="1" t="s">
        <v>118</v>
      </c>
      <c r="C1286" s="1" t="s">
        <v>92</v>
      </c>
      <c r="D1286" s="2">
        <v>0.99632019744979095</v>
      </c>
      <c r="E1286" s="2">
        <v>-0.198541983430468</v>
      </c>
    </row>
    <row r="1287" spans="1:5" ht="13" x14ac:dyDescent="0.15">
      <c r="A1287" s="1" t="s">
        <v>41</v>
      </c>
      <c r="B1287" s="1" t="s">
        <v>119</v>
      </c>
      <c r="C1287" s="1" t="s">
        <v>92</v>
      </c>
      <c r="D1287" s="2">
        <v>0.36898544171090603</v>
      </c>
      <c r="E1287" s="2">
        <v>-1.08805792576039</v>
      </c>
    </row>
    <row r="1288" spans="1:5" ht="13" x14ac:dyDescent="0.15">
      <c r="A1288" s="1" t="s">
        <v>41</v>
      </c>
      <c r="B1288" s="1" t="s">
        <v>120</v>
      </c>
      <c r="C1288" s="1" t="s">
        <v>92</v>
      </c>
      <c r="D1288" s="2">
        <v>0.55478422441574005</v>
      </c>
      <c r="E1288" s="2">
        <v>6.0954623003639796E-3</v>
      </c>
    </row>
    <row r="1289" spans="1:5" ht="13" x14ac:dyDescent="0.15">
      <c r="A1289" s="1" t="s">
        <v>41</v>
      </c>
      <c r="B1289" s="1" t="s">
        <v>121</v>
      </c>
      <c r="C1289" s="1" t="s">
        <v>92</v>
      </c>
      <c r="D1289" s="2">
        <v>0.35168204552111798</v>
      </c>
      <c r="E1289" s="2">
        <v>0.12633134364517601</v>
      </c>
    </row>
    <row r="1290" spans="1:5" ht="13" x14ac:dyDescent="0.15">
      <c r="A1290" s="1" t="s">
        <v>41</v>
      </c>
      <c r="B1290" s="1" t="s">
        <v>122</v>
      </c>
      <c r="C1290" s="1" t="s">
        <v>92</v>
      </c>
      <c r="D1290" s="2">
        <v>0.35890217108225098</v>
      </c>
      <c r="E1290" s="2">
        <v>5.6950626578656398E-2</v>
      </c>
    </row>
    <row r="1291" spans="1:5" ht="13" x14ac:dyDescent="0.15">
      <c r="A1291" s="1" t="s">
        <v>41</v>
      </c>
      <c r="B1291" s="1" t="s">
        <v>123</v>
      </c>
      <c r="C1291" s="1" t="s">
        <v>92</v>
      </c>
      <c r="D1291" s="2">
        <v>0.94272693022519904</v>
      </c>
      <c r="E1291" s="2">
        <v>-0.102028857631609</v>
      </c>
    </row>
    <row r="1292" spans="1:5" ht="13" x14ac:dyDescent="0.15">
      <c r="A1292" s="1" t="s">
        <v>41</v>
      </c>
      <c r="B1292" s="1" t="s">
        <v>124</v>
      </c>
      <c r="C1292" s="1" t="s">
        <v>92</v>
      </c>
      <c r="D1292" s="2">
        <v>0.42212438467283803</v>
      </c>
      <c r="E1292" s="2">
        <v>0.37089678859052899</v>
      </c>
    </row>
    <row r="1293" spans="1:5" ht="13" x14ac:dyDescent="0.15">
      <c r="A1293" s="1" t="s">
        <v>41</v>
      </c>
      <c r="B1293" s="1" t="s">
        <v>125</v>
      </c>
      <c r="C1293" s="1" t="s">
        <v>92</v>
      </c>
      <c r="D1293" s="2">
        <v>7.9708644888168798E-2</v>
      </c>
      <c r="E1293" s="2">
        <v>0.16486973632379501</v>
      </c>
    </row>
    <row r="1294" spans="1:5" ht="13" x14ac:dyDescent="0.15">
      <c r="A1294" s="1" t="s">
        <v>41</v>
      </c>
      <c r="B1294" s="1" t="s">
        <v>126</v>
      </c>
      <c r="C1294" s="1" t="s">
        <v>92</v>
      </c>
      <c r="D1294" s="2">
        <v>0.13483169397583999</v>
      </c>
      <c r="E1294" s="2">
        <v>-1.4921414662678001</v>
      </c>
    </row>
    <row r="1295" spans="1:5" ht="13" x14ac:dyDescent="0.15">
      <c r="A1295" s="1" t="s">
        <v>41</v>
      </c>
      <c r="B1295" s="1" t="s">
        <v>127</v>
      </c>
      <c r="C1295" s="1" t="s">
        <v>92</v>
      </c>
      <c r="D1295" s="2">
        <v>0.985465518788047</v>
      </c>
      <c r="E1295" s="2">
        <v>-0.65777456014519098</v>
      </c>
    </row>
    <row r="1296" spans="1:5" ht="13" x14ac:dyDescent="0.15">
      <c r="A1296" s="1" t="s">
        <v>41</v>
      </c>
      <c r="B1296" s="1" t="s">
        <v>119</v>
      </c>
      <c r="C1296" s="1" t="s">
        <v>92</v>
      </c>
      <c r="D1296" s="2">
        <v>0.36898544171090603</v>
      </c>
      <c r="E1296" s="2">
        <v>-1.08805792576039</v>
      </c>
    </row>
    <row r="1297" spans="1:5" ht="13" x14ac:dyDescent="0.15">
      <c r="A1297" s="1" t="s">
        <v>41</v>
      </c>
      <c r="B1297" s="1" t="s">
        <v>120</v>
      </c>
      <c r="C1297" s="1" t="s">
        <v>92</v>
      </c>
      <c r="D1297" s="2">
        <v>0.55478422441574005</v>
      </c>
      <c r="E1297" s="2">
        <v>6.0954623003639796E-3</v>
      </c>
    </row>
    <row r="1298" spans="1:5" ht="13" x14ac:dyDescent="0.15">
      <c r="A1298" s="1" t="s">
        <v>41</v>
      </c>
      <c r="B1298" s="1" t="s">
        <v>121</v>
      </c>
      <c r="C1298" s="1" t="s">
        <v>92</v>
      </c>
      <c r="D1298" s="2">
        <v>0.35168204552111798</v>
      </c>
      <c r="E1298" s="2">
        <v>0.12633134364517601</v>
      </c>
    </row>
    <row r="1299" spans="1:5" ht="13" x14ac:dyDescent="0.15">
      <c r="A1299" s="1" t="s">
        <v>41</v>
      </c>
      <c r="B1299" s="1" t="s">
        <v>122</v>
      </c>
      <c r="C1299" s="1" t="s">
        <v>92</v>
      </c>
      <c r="D1299" s="2">
        <v>0.35890217108225098</v>
      </c>
      <c r="E1299" s="2">
        <v>5.6950626578656398E-2</v>
      </c>
    </row>
    <row r="1300" spans="1:5" ht="13" x14ac:dyDescent="0.15">
      <c r="A1300" s="1" t="s">
        <v>41</v>
      </c>
      <c r="B1300" s="1" t="s">
        <v>123</v>
      </c>
      <c r="C1300" s="1" t="s">
        <v>92</v>
      </c>
      <c r="D1300" s="2">
        <v>0.94272693022519904</v>
      </c>
      <c r="E1300" s="2">
        <v>-0.102028857631609</v>
      </c>
    </row>
    <row r="1301" spans="1:5" ht="13" x14ac:dyDescent="0.15">
      <c r="A1301" s="1" t="s">
        <v>41</v>
      </c>
      <c r="B1301" s="1" t="s">
        <v>124</v>
      </c>
      <c r="C1301" s="1" t="s">
        <v>92</v>
      </c>
      <c r="D1301" s="2">
        <v>0.42212438467283803</v>
      </c>
      <c r="E1301" s="2">
        <v>0.37089678859052899</v>
      </c>
    </row>
    <row r="1302" spans="1:5" ht="13" x14ac:dyDescent="0.15">
      <c r="A1302" s="1" t="s">
        <v>41</v>
      </c>
      <c r="B1302" s="1" t="s">
        <v>125</v>
      </c>
      <c r="C1302" s="1" t="s">
        <v>92</v>
      </c>
      <c r="D1302" s="2">
        <v>7.9708644888168798E-2</v>
      </c>
      <c r="E1302" s="2">
        <v>0.16486973632379501</v>
      </c>
    </row>
    <row r="1303" spans="1:5" ht="13" x14ac:dyDescent="0.15">
      <c r="A1303" s="1" t="s">
        <v>41</v>
      </c>
      <c r="B1303" s="1" t="s">
        <v>126</v>
      </c>
      <c r="C1303" s="1" t="s">
        <v>92</v>
      </c>
      <c r="D1303" s="2">
        <v>0.13483169397583999</v>
      </c>
      <c r="E1303" s="2">
        <v>-1.4921414662678001</v>
      </c>
    </row>
    <row r="1304" spans="1:5" ht="13" x14ac:dyDescent="0.15">
      <c r="A1304" s="1" t="s">
        <v>41</v>
      </c>
      <c r="B1304" s="1" t="s">
        <v>127</v>
      </c>
      <c r="C1304" s="1" t="s">
        <v>92</v>
      </c>
      <c r="D1304" s="2">
        <v>0.985465518788047</v>
      </c>
      <c r="E1304" s="2">
        <v>-0.65777456014519098</v>
      </c>
    </row>
    <row r="1305" spans="1:5" ht="13" x14ac:dyDescent="0.15"/>
    <row r="1306" spans="1:5" ht="13" x14ac:dyDescent="0.15"/>
    <row r="1307" spans="1:5" ht="13" x14ac:dyDescent="0.15"/>
    <row r="1308" spans="1:5" ht="13" x14ac:dyDescent="0.15"/>
    <row r="1309" spans="1:5" ht="13" x14ac:dyDescent="0.15"/>
    <row r="1310" spans="1:5" ht="13" x14ac:dyDescent="0.15"/>
    <row r="1311" spans="1:5" ht="13" x14ac:dyDescent="0.15"/>
    <row r="1312" spans="1:5" ht="13" x14ac:dyDescent="0.15"/>
    <row r="1313" ht="13" x14ac:dyDescent="0.15"/>
    <row r="1314" ht="13" x14ac:dyDescent="0.15"/>
    <row r="1315" ht="13" x14ac:dyDescent="0.15"/>
    <row r="1316" ht="13" x14ac:dyDescent="0.15"/>
    <row r="1317" ht="13" x14ac:dyDescent="0.15"/>
    <row r="1318" ht="13" x14ac:dyDescent="0.15"/>
    <row r="1319" ht="13" x14ac:dyDescent="0.15"/>
    <row r="1320" ht="13" x14ac:dyDescent="0.15"/>
    <row r="1321" ht="13" x14ac:dyDescent="0.15"/>
    <row r="1322" ht="13" x14ac:dyDescent="0.15"/>
    <row r="1323" ht="13" x14ac:dyDescent="0.15"/>
    <row r="1324" ht="13" x14ac:dyDescent="0.15"/>
    <row r="1325" ht="13" x14ac:dyDescent="0.15"/>
    <row r="1326" ht="13" x14ac:dyDescent="0.15"/>
    <row r="1327" ht="13" x14ac:dyDescent="0.15"/>
    <row r="1328" ht="13" x14ac:dyDescent="0.15"/>
    <row r="1329" ht="13" x14ac:dyDescent="0.15"/>
    <row r="1330" ht="13" x14ac:dyDescent="0.15"/>
    <row r="1331" ht="13" x14ac:dyDescent="0.15"/>
    <row r="1332" ht="13" x14ac:dyDescent="0.15"/>
    <row r="1333" ht="13" x14ac:dyDescent="0.15"/>
    <row r="1334" ht="13" x14ac:dyDescent="0.15"/>
    <row r="1335" ht="13" x14ac:dyDescent="0.15"/>
    <row r="1336" ht="13" x14ac:dyDescent="0.15"/>
    <row r="1337" ht="13" x14ac:dyDescent="0.15"/>
    <row r="1338" ht="13" x14ac:dyDescent="0.15"/>
    <row r="1339" ht="13" x14ac:dyDescent="0.15"/>
    <row r="1340" ht="13" x14ac:dyDescent="0.15"/>
    <row r="1341" ht="13" x14ac:dyDescent="0.15"/>
    <row r="1342" ht="13" x14ac:dyDescent="0.15"/>
    <row r="1343" ht="13" x14ac:dyDescent="0.15"/>
    <row r="1344" ht="13" x14ac:dyDescent="0.15"/>
    <row r="1345" ht="13" x14ac:dyDescent="0.15"/>
    <row r="1346" ht="13" x14ac:dyDescent="0.15"/>
    <row r="1347" ht="13" x14ac:dyDescent="0.15"/>
    <row r="1348" ht="13" x14ac:dyDescent="0.15"/>
    <row r="1349" ht="13" x14ac:dyDescent="0.15"/>
    <row r="1350" ht="13" x14ac:dyDescent="0.15"/>
    <row r="1351" ht="13" x14ac:dyDescent="0.15"/>
    <row r="1352" ht="13" x14ac:dyDescent="0.15"/>
    <row r="1353" ht="13" x14ac:dyDescent="0.15"/>
    <row r="1354" ht="13" x14ac:dyDescent="0.15"/>
    <row r="1355" ht="13" x14ac:dyDescent="0.15"/>
    <row r="1356" ht="13" x14ac:dyDescent="0.15"/>
    <row r="1357" ht="13" x14ac:dyDescent="0.15"/>
    <row r="1358" ht="13" x14ac:dyDescent="0.15"/>
    <row r="1359" ht="13" x14ac:dyDescent="0.15"/>
    <row r="1360" ht="13" x14ac:dyDescent="0.15"/>
    <row r="1361" ht="13" x14ac:dyDescent="0.15"/>
    <row r="1362" ht="13" x14ac:dyDescent="0.15"/>
    <row r="1363" ht="13" x14ac:dyDescent="0.15"/>
    <row r="1364" ht="13" x14ac:dyDescent="0.15"/>
    <row r="1365" ht="13" x14ac:dyDescent="0.15"/>
    <row r="1366" ht="13" x14ac:dyDescent="0.15"/>
    <row r="1367" ht="13" x14ac:dyDescent="0.15"/>
    <row r="1368" ht="13" x14ac:dyDescent="0.15"/>
    <row r="1369" ht="13" x14ac:dyDescent="0.15"/>
    <row r="1370" ht="13" x14ac:dyDescent="0.15"/>
    <row r="1371" ht="13" x14ac:dyDescent="0.15"/>
    <row r="1372" ht="13" x14ac:dyDescent="0.15"/>
    <row r="1373" ht="13" x14ac:dyDescent="0.15"/>
    <row r="1374" ht="13" x14ac:dyDescent="0.15"/>
    <row r="1375" ht="13" x14ac:dyDescent="0.15"/>
    <row r="1376" ht="13" x14ac:dyDescent="0.15"/>
    <row r="1377" ht="13" x14ac:dyDescent="0.15"/>
    <row r="1378" ht="13" x14ac:dyDescent="0.15"/>
    <row r="1379" ht="13" x14ac:dyDescent="0.15"/>
    <row r="1380" ht="13" x14ac:dyDescent="0.15"/>
    <row r="1381" ht="13" x14ac:dyDescent="0.15"/>
    <row r="1382" ht="13" x14ac:dyDescent="0.15"/>
    <row r="1383" ht="13" x14ac:dyDescent="0.15"/>
    <row r="1384" ht="13" x14ac:dyDescent="0.15"/>
    <row r="1385" ht="13" x14ac:dyDescent="0.15"/>
    <row r="1386" ht="13" x14ac:dyDescent="0.15"/>
    <row r="1387" ht="13" x14ac:dyDescent="0.15"/>
    <row r="1388" ht="13" x14ac:dyDescent="0.15"/>
    <row r="1389" ht="13" x14ac:dyDescent="0.15"/>
    <row r="1390" ht="13" x14ac:dyDescent="0.15"/>
    <row r="1391" ht="13" x14ac:dyDescent="0.15"/>
    <row r="1392" ht="13" x14ac:dyDescent="0.15"/>
    <row r="1393" ht="13" x14ac:dyDescent="0.15"/>
    <row r="1394" ht="13" x14ac:dyDescent="0.15"/>
    <row r="1395" ht="13" x14ac:dyDescent="0.15"/>
    <row r="1396" ht="13" x14ac:dyDescent="0.15"/>
    <row r="1397" ht="13" x14ac:dyDescent="0.15"/>
    <row r="1398" ht="13" x14ac:dyDescent="0.15"/>
    <row r="1399" ht="13" x14ac:dyDescent="0.15"/>
    <row r="1400" ht="13" x14ac:dyDescent="0.15"/>
    <row r="1401" ht="13" x14ac:dyDescent="0.15"/>
    <row r="1402" ht="13" x14ac:dyDescent="0.15"/>
    <row r="1403" ht="13" x14ac:dyDescent="0.15"/>
    <row r="1404" ht="13" x14ac:dyDescent="0.15"/>
    <row r="1405" ht="13" x14ac:dyDescent="0.15"/>
    <row r="1406" ht="13" x14ac:dyDescent="0.15"/>
    <row r="1407" ht="13" x14ac:dyDescent="0.15"/>
    <row r="1408" ht="13" x14ac:dyDescent="0.15"/>
    <row r="1409" ht="13" x14ac:dyDescent="0.15"/>
    <row r="1410" ht="13" x14ac:dyDescent="0.15"/>
    <row r="1411" ht="13" x14ac:dyDescent="0.15"/>
    <row r="1412" ht="13" x14ac:dyDescent="0.15"/>
    <row r="1413" ht="13" x14ac:dyDescent="0.15"/>
    <row r="1414" ht="13" x14ac:dyDescent="0.15"/>
    <row r="1415" ht="13" x14ac:dyDescent="0.15"/>
    <row r="1416" ht="13" x14ac:dyDescent="0.15"/>
    <row r="1417" ht="13" x14ac:dyDescent="0.15"/>
    <row r="1418" ht="13" x14ac:dyDescent="0.15"/>
    <row r="1419" ht="13" x14ac:dyDescent="0.15"/>
    <row r="1420" ht="13" x14ac:dyDescent="0.15"/>
    <row r="1421" ht="13" x14ac:dyDescent="0.15"/>
    <row r="1422" ht="13" x14ac:dyDescent="0.15"/>
    <row r="1423" ht="13" x14ac:dyDescent="0.15"/>
    <row r="1424" ht="13" x14ac:dyDescent="0.15"/>
    <row r="1425" ht="13" x14ac:dyDescent="0.15"/>
    <row r="1426" ht="13" x14ac:dyDescent="0.15"/>
    <row r="1427" ht="13" x14ac:dyDescent="0.15"/>
    <row r="1428" ht="13" x14ac:dyDescent="0.15"/>
    <row r="1429" ht="13" x14ac:dyDescent="0.15"/>
    <row r="1430" ht="13" x14ac:dyDescent="0.15"/>
    <row r="1431" ht="13" x14ac:dyDescent="0.15"/>
    <row r="1432" ht="13" x14ac:dyDescent="0.15"/>
    <row r="1433" ht="13" x14ac:dyDescent="0.15"/>
    <row r="1434" ht="13" x14ac:dyDescent="0.15"/>
    <row r="1435" ht="13" x14ac:dyDescent="0.15"/>
    <row r="1436" ht="13" x14ac:dyDescent="0.15"/>
    <row r="1437" ht="13" x14ac:dyDescent="0.15"/>
    <row r="1438" ht="13" x14ac:dyDescent="0.15"/>
    <row r="1439" ht="13" x14ac:dyDescent="0.15"/>
    <row r="1440" ht="13" x14ac:dyDescent="0.15"/>
    <row r="1441" ht="13" x14ac:dyDescent="0.15"/>
    <row r="1442" ht="13" x14ac:dyDescent="0.15"/>
    <row r="1443" ht="13" x14ac:dyDescent="0.15"/>
    <row r="1444" ht="13" x14ac:dyDescent="0.15"/>
    <row r="1445" ht="13" x14ac:dyDescent="0.15"/>
    <row r="1446" ht="13" x14ac:dyDescent="0.15"/>
    <row r="1447" ht="13" x14ac:dyDescent="0.15"/>
    <row r="1448" ht="13" x14ac:dyDescent="0.15"/>
    <row r="1449" ht="13" x14ac:dyDescent="0.15"/>
    <row r="1450" ht="13" x14ac:dyDescent="0.15"/>
    <row r="1451" ht="13" x14ac:dyDescent="0.15"/>
    <row r="1452" ht="13" x14ac:dyDescent="0.15"/>
    <row r="1453" ht="13" x14ac:dyDescent="0.15"/>
    <row r="1454" ht="13" x14ac:dyDescent="0.15"/>
    <row r="1455" ht="13" x14ac:dyDescent="0.15"/>
    <row r="1456" ht="13" x14ac:dyDescent="0.15"/>
    <row r="1457" ht="13" x14ac:dyDescent="0.15"/>
    <row r="1458" ht="13" x14ac:dyDescent="0.15"/>
    <row r="1459" ht="13" x14ac:dyDescent="0.15"/>
    <row r="1460" ht="13" x14ac:dyDescent="0.15"/>
    <row r="1461" ht="13" x14ac:dyDescent="0.15"/>
    <row r="1462" ht="13" x14ac:dyDescent="0.15"/>
    <row r="1463" ht="13" x14ac:dyDescent="0.15"/>
    <row r="1464" ht="13" x14ac:dyDescent="0.15"/>
    <row r="1465" ht="13" x14ac:dyDescent="0.15"/>
    <row r="1466" ht="13" x14ac:dyDescent="0.15"/>
    <row r="1467" ht="13" x14ac:dyDescent="0.15"/>
    <row r="1468" ht="13" x14ac:dyDescent="0.15"/>
    <row r="1469" ht="13" x14ac:dyDescent="0.15"/>
    <row r="1470" ht="13" x14ac:dyDescent="0.15"/>
    <row r="1471" ht="13" x14ac:dyDescent="0.15"/>
    <row r="1472" ht="13" x14ac:dyDescent="0.15"/>
    <row r="1473" ht="13" x14ac:dyDescent="0.15"/>
    <row r="1474" ht="13" x14ac:dyDescent="0.15"/>
    <row r="1475" ht="13" x14ac:dyDescent="0.15"/>
    <row r="1476" ht="13" x14ac:dyDescent="0.15"/>
    <row r="1477" ht="13" x14ac:dyDescent="0.15"/>
    <row r="1478" ht="13" x14ac:dyDescent="0.15"/>
    <row r="1479" ht="13" x14ac:dyDescent="0.15"/>
    <row r="1480" ht="13" x14ac:dyDescent="0.15"/>
    <row r="1481" ht="13" x14ac:dyDescent="0.15"/>
    <row r="1482" ht="13" x14ac:dyDescent="0.15"/>
    <row r="1483" ht="13" x14ac:dyDescent="0.15"/>
    <row r="1484" ht="13" x14ac:dyDescent="0.15"/>
    <row r="1485" ht="13" x14ac:dyDescent="0.15"/>
    <row r="1486" ht="13" x14ac:dyDescent="0.15"/>
    <row r="1487" ht="13" x14ac:dyDescent="0.15"/>
    <row r="1488" ht="13" x14ac:dyDescent="0.15"/>
    <row r="1489" ht="13" x14ac:dyDescent="0.15"/>
    <row r="1490" ht="13" x14ac:dyDescent="0.15"/>
    <row r="1491" ht="13" x14ac:dyDescent="0.15"/>
    <row r="1492" ht="13" x14ac:dyDescent="0.15"/>
    <row r="1493" ht="13" x14ac:dyDescent="0.15"/>
    <row r="1494" ht="13" x14ac:dyDescent="0.15"/>
    <row r="1495" ht="13" x14ac:dyDescent="0.15"/>
    <row r="1496" ht="13" x14ac:dyDescent="0.15"/>
    <row r="1497" ht="13" x14ac:dyDescent="0.15"/>
    <row r="1498" ht="13" x14ac:dyDescent="0.15"/>
    <row r="1499" ht="13" x14ac:dyDescent="0.15"/>
    <row r="1500" ht="13" x14ac:dyDescent="0.15"/>
    <row r="1501" ht="13" x14ac:dyDescent="0.15"/>
    <row r="1502" ht="13" x14ac:dyDescent="0.15"/>
    <row r="1503" ht="13" x14ac:dyDescent="0.15"/>
    <row r="1504" ht="13" x14ac:dyDescent="0.1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E1000"/>
  <sheetViews>
    <sheetView workbookViewId="0">
      <pane ySplit="1" topLeftCell="A2" activePane="bottomLeft" state="frozen"/>
      <selection pane="bottomLeft" activeCell="B37" sqref="B37"/>
    </sheetView>
  </sheetViews>
  <sheetFormatPr baseColWidth="10" defaultColWidth="12.6640625" defaultRowHeight="15.75" customHeight="1" x14ac:dyDescent="0.15"/>
  <cols>
    <col min="1" max="1" width="19.6640625" customWidth="1"/>
    <col min="3" max="3" width="14" customWidth="1"/>
    <col min="4" max="4" width="15.33203125" customWidth="1"/>
  </cols>
  <sheetData>
    <row r="1" spans="1:5" ht="15.75" customHeight="1" x14ac:dyDescent="0.15">
      <c r="A1" s="1" t="s">
        <v>42</v>
      </c>
      <c r="B1" s="7" t="s">
        <v>82</v>
      </c>
      <c r="C1" s="1" t="s">
        <v>83</v>
      </c>
      <c r="D1" s="8" t="s">
        <v>136</v>
      </c>
      <c r="E1" s="2" t="s">
        <v>4</v>
      </c>
    </row>
    <row r="2" spans="1:5" ht="15.75" customHeight="1" x14ac:dyDescent="0.15">
      <c r="A2" s="1" t="s">
        <v>13</v>
      </c>
      <c r="B2" s="1" t="s">
        <v>87</v>
      </c>
      <c r="C2" s="1" t="s">
        <v>86</v>
      </c>
      <c r="D2" s="2">
        <v>-7.14465109079888E-2</v>
      </c>
      <c r="E2" s="2">
        <v>6.9349728434320898E-2</v>
      </c>
    </row>
    <row r="3" spans="1:5" ht="15.75" customHeight="1" x14ac:dyDescent="0.15">
      <c r="A3" s="1" t="s">
        <v>13</v>
      </c>
      <c r="B3" s="1" t="s">
        <v>90</v>
      </c>
      <c r="C3" s="1" t="s">
        <v>86</v>
      </c>
      <c r="D3" s="2">
        <v>-0.108015183119636</v>
      </c>
      <c r="E3" s="2">
        <v>5.9552938210325201E-3</v>
      </c>
    </row>
    <row r="4" spans="1:5" ht="15.75" customHeight="1" x14ac:dyDescent="0.15">
      <c r="A4" s="1" t="s">
        <v>13</v>
      </c>
      <c r="B4" s="1" t="s">
        <v>88</v>
      </c>
      <c r="C4" s="1" t="s">
        <v>86</v>
      </c>
      <c r="D4" s="2">
        <v>2.1418564244438099E-2</v>
      </c>
      <c r="E4" s="2">
        <v>0.586568334374306</v>
      </c>
    </row>
    <row r="5" spans="1:5" ht="15.75" customHeight="1" x14ac:dyDescent="0.15">
      <c r="A5" s="1" t="s">
        <v>13</v>
      </c>
      <c r="B5" s="1" t="s">
        <v>85</v>
      </c>
      <c r="C5" s="1" t="s">
        <v>86</v>
      </c>
      <c r="D5" s="2">
        <v>-5.1063382681307598E-2</v>
      </c>
      <c r="E5" s="2">
        <v>0.19456483183338399</v>
      </c>
    </row>
    <row r="6" spans="1:5" ht="15.75" customHeight="1" x14ac:dyDescent="0.15">
      <c r="A6" s="1" t="s">
        <v>13</v>
      </c>
      <c r="B6" s="1" t="s">
        <v>89</v>
      </c>
      <c r="C6" s="1" t="s">
        <v>86</v>
      </c>
      <c r="D6" s="2">
        <v>-5.5444206578828897E-2</v>
      </c>
      <c r="E6" s="2">
        <v>0.15893980627270601</v>
      </c>
    </row>
    <row r="7" spans="1:5" ht="15.75" customHeight="1" x14ac:dyDescent="0.15">
      <c r="A7" s="1" t="s">
        <v>13</v>
      </c>
      <c r="B7" s="1" t="s">
        <v>96</v>
      </c>
      <c r="C7" s="1" t="s">
        <v>92</v>
      </c>
      <c r="D7" s="2">
        <v>-6.09183028196984E-2</v>
      </c>
      <c r="E7" s="2">
        <v>0.12162919386262799</v>
      </c>
    </row>
    <row r="8" spans="1:5" ht="15.75" customHeight="1" x14ac:dyDescent="0.15">
      <c r="A8" s="1" t="s">
        <v>13</v>
      </c>
      <c r="B8" s="1" t="s">
        <v>93</v>
      </c>
      <c r="C8" s="1" t="s">
        <v>92</v>
      </c>
      <c r="D8" s="2">
        <v>-3.9795002946874297E-2</v>
      </c>
      <c r="E8" s="2">
        <v>0.31217131346486698</v>
      </c>
    </row>
    <row r="9" spans="1:5" ht="15.75" customHeight="1" x14ac:dyDescent="0.15">
      <c r="A9" s="1" t="s">
        <v>13</v>
      </c>
      <c r="B9" s="1" t="s">
        <v>94</v>
      </c>
      <c r="C9" s="1" t="s">
        <v>92</v>
      </c>
      <c r="D9" s="2">
        <v>-3.9979120766609998E-2</v>
      </c>
      <c r="E9" s="2">
        <v>0.30993604761143501</v>
      </c>
    </row>
    <row r="10" spans="1:5" ht="15.75" customHeight="1" x14ac:dyDescent="0.15">
      <c r="A10" s="1" t="s">
        <v>13</v>
      </c>
      <c r="B10" s="1" t="s">
        <v>97</v>
      </c>
      <c r="C10" s="1" t="s">
        <v>92</v>
      </c>
      <c r="D10" s="2">
        <v>4.6186175974581899E-3</v>
      </c>
      <c r="E10" s="2">
        <v>0.90665916527136003</v>
      </c>
    </row>
    <row r="11" spans="1:5" ht="15.75" customHeight="1" x14ac:dyDescent="0.15">
      <c r="A11" s="1" t="s">
        <v>13</v>
      </c>
      <c r="B11" s="1" t="s">
        <v>95</v>
      </c>
      <c r="C11" s="1" t="s">
        <v>92</v>
      </c>
      <c r="D11" s="2">
        <v>5.9017018827441002E-2</v>
      </c>
      <c r="E11" s="2">
        <v>0.13372509651691</v>
      </c>
    </row>
    <row r="12" spans="1:5" ht="15.75" customHeight="1" x14ac:dyDescent="0.15">
      <c r="A12" s="1" t="s">
        <v>13</v>
      </c>
      <c r="B12" s="1" t="s">
        <v>124</v>
      </c>
      <c r="C12" s="1" t="s">
        <v>92</v>
      </c>
      <c r="D12" s="2">
        <v>-9.9279379799699599E-2</v>
      </c>
      <c r="E12" s="2">
        <v>1.15155819251022E-2</v>
      </c>
    </row>
    <row r="13" spans="1:5" ht="15.75" customHeight="1" x14ac:dyDescent="0.15">
      <c r="A13" s="1" t="s">
        <v>13</v>
      </c>
      <c r="B13" s="1" t="s">
        <v>110</v>
      </c>
      <c r="C13" s="1" t="s">
        <v>92</v>
      </c>
      <c r="D13" s="2">
        <v>2.5469369964406099E-2</v>
      </c>
      <c r="E13" s="2">
        <v>0.51782870078361198</v>
      </c>
    </row>
    <row r="14" spans="1:5" ht="15.75" customHeight="1" x14ac:dyDescent="0.15">
      <c r="A14" s="1" t="s">
        <v>13</v>
      </c>
      <c r="B14" s="1" t="s">
        <v>119</v>
      </c>
      <c r="C14" s="1" t="s">
        <v>92</v>
      </c>
      <c r="D14" s="2">
        <v>-4.8086195512887599E-2</v>
      </c>
      <c r="E14" s="2">
        <v>0.22190762088011301</v>
      </c>
    </row>
    <row r="15" spans="1:5" ht="15.75" customHeight="1" x14ac:dyDescent="0.15">
      <c r="A15" s="1" t="s">
        <v>13</v>
      </c>
      <c r="B15" s="1" t="s">
        <v>125</v>
      </c>
      <c r="C15" s="1" t="s">
        <v>92</v>
      </c>
      <c r="D15" s="2">
        <v>-8.5519436899761395E-2</v>
      </c>
      <c r="E15" s="2">
        <v>2.96249780687446E-2</v>
      </c>
    </row>
    <row r="16" spans="1:5" ht="15.75" customHeight="1" x14ac:dyDescent="0.15">
      <c r="A16" s="1" t="s">
        <v>13</v>
      </c>
      <c r="B16" s="1" t="s">
        <v>117</v>
      </c>
      <c r="C16" s="1" t="s">
        <v>92</v>
      </c>
      <c r="D16" s="2">
        <v>-3.2879934643787002E-2</v>
      </c>
      <c r="E16" s="2">
        <v>0.40374645776636903</v>
      </c>
    </row>
    <row r="17" spans="1:5" ht="15.75" customHeight="1" x14ac:dyDescent="0.15">
      <c r="A17" s="1" t="s">
        <v>13</v>
      </c>
      <c r="B17" s="1" t="s">
        <v>116</v>
      </c>
      <c r="C17" s="1" t="s">
        <v>92</v>
      </c>
      <c r="D17" s="2">
        <v>-4.58355981669357E-2</v>
      </c>
      <c r="E17" s="2">
        <v>0.24432649787039901</v>
      </c>
    </row>
    <row r="18" spans="1:5" ht="15.75" customHeight="1" x14ac:dyDescent="0.15">
      <c r="A18" s="1" t="s">
        <v>13</v>
      </c>
      <c r="B18" s="1" t="s">
        <v>115</v>
      </c>
      <c r="C18" s="1" t="s">
        <v>92</v>
      </c>
      <c r="D18" s="2">
        <v>8.2268379843054001E-3</v>
      </c>
      <c r="E18" s="2">
        <v>0.83455882735946296</v>
      </c>
    </row>
    <row r="19" spans="1:5" ht="15.75" customHeight="1" x14ac:dyDescent="0.15">
      <c r="A19" s="1" t="s">
        <v>13</v>
      </c>
      <c r="B19" s="1" t="s">
        <v>126</v>
      </c>
      <c r="C19" s="1" t="s">
        <v>92</v>
      </c>
      <c r="D19" s="2">
        <v>-6.8287629816163598E-2</v>
      </c>
      <c r="E19" s="2">
        <v>8.2626612352519099E-2</v>
      </c>
    </row>
    <row r="20" spans="1:5" ht="15.75" customHeight="1" x14ac:dyDescent="0.15">
      <c r="A20" s="1" t="s">
        <v>13</v>
      </c>
      <c r="B20" s="1" t="s">
        <v>127</v>
      </c>
      <c r="C20" s="1" t="s">
        <v>92</v>
      </c>
      <c r="D20" s="2">
        <v>-1.11812931947606E-2</v>
      </c>
      <c r="E20" s="2">
        <v>0.77651118959037502</v>
      </c>
    </row>
    <row r="21" spans="1:5" ht="15.75" customHeight="1" x14ac:dyDescent="0.15">
      <c r="A21" s="1" t="s">
        <v>13</v>
      </c>
      <c r="B21" s="1" t="s">
        <v>108</v>
      </c>
      <c r="C21" s="1" t="s">
        <v>92</v>
      </c>
      <c r="D21" s="2">
        <v>1.4013754617001301E-2</v>
      </c>
      <c r="E21" s="2">
        <v>0.72200175052078497</v>
      </c>
    </row>
    <row r="22" spans="1:5" ht="15.75" customHeight="1" x14ac:dyDescent="0.15">
      <c r="A22" s="1" t="s">
        <v>13</v>
      </c>
      <c r="B22" s="1" t="s">
        <v>113</v>
      </c>
      <c r="C22" s="1" t="s">
        <v>92</v>
      </c>
      <c r="D22" s="2">
        <v>-2.5606190353127899E-2</v>
      </c>
      <c r="E22" s="2">
        <v>0.51558165588695304</v>
      </c>
    </row>
    <row r="23" spans="1:5" ht="15.75" customHeight="1" x14ac:dyDescent="0.15">
      <c r="A23" s="1" t="s">
        <v>13</v>
      </c>
      <c r="B23" s="1" t="s">
        <v>121</v>
      </c>
      <c r="C23" s="1" t="s">
        <v>92</v>
      </c>
      <c r="D23" s="2">
        <v>-7.8055076642413804E-2</v>
      </c>
      <c r="E23" s="2">
        <v>4.7187486267997902E-2</v>
      </c>
    </row>
    <row r="24" spans="1:5" ht="15.75" customHeight="1" x14ac:dyDescent="0.15">
      <c r="A24" s="1" t="s">
        <v>13</v>
      </c>
      <c r="B24" s="1" t="s">
        <v>107</v>
      </c>
      <c r="C24" s="1" t="s">
        <v>92</v>
      </c>
      <c r="D24" s="2">
        <v>4.2480522152026599E-2</v>
      </c>
      <c r="E24" s="2">
        <v>0.28061427366351899</v>
      </c>
    </row>
    <row r="25" spans="1:5" ht="15.75" customHeight="1" x14ac:dyDescent="0.15">
      <c r="A25" s="1" t="s">
        <v>13</v>
      </c>
      <c r="B25" s="1" t="s">
        <v>111</v>
      </c>
      <c r="C25" s="1" t="s">
        <v>92</v>
      </c>
      <c r="D25" s="2">
        <v>2.8268697989949399E-2</v>
      </c>
      <c r="E25" s="2">
        <v>0.47287991861220702</v>
      </c>
    </row>
    <row r="26" spans="1:5" ht="15.75" customHeight="1" x14ac:dyDescent="0.15">
      <c r="A26" s="1" t="s">
        <v>13</v>
      </c>
      <c r="B26" s="1" t="s">
        <v>109</v>
      </c>
      <c r="C26" s="1" t="s">
        <v>92</v>
      </c>
      <c r="D26" s="2">
        <v>-4.3586430811822903E-2</v>
      </c>
      <c r="E26" s="2">
        <v>0.268270048990637</v>
      </c>
    </row>
    <row r="27" spans="1:5" ht="15.75" customHeight="1" x14ac:dyDescent="0.15">
      <c r="A27" s="1" t="s">
        <v>13</v>
      </c>
      <c r="B27" s="1" t="s">
        <v>114</v>
      </c>
      <c r="C27" s="1" t="s">
        <v>92</v>
      </c>
      <c r="D27" s="2">
        <v>-4.5848262412003703E-2</v>
      </c>
      <c r="E27" s="2">
        <v>0.244196060742465</v>
      </c>
    </row>
    <row r="28" spans="1:5" ht="15.75" customHeight="1" x14ac:dyDescent="0.15">
      <c r="A28" s="1" t="s">
        <v>13</v>
      </c>
      <c r="B28" s="1" t="s">
        <v>118</v>
      </c>
      <c r="C28" s="1" t="s">
        <v>92</v>
      </c>
      <c r="D28" s="2">
        <v>-0.115158903352256</v>
      </c>
      <c r="E28" s="2">
        <v>3.35375065487265E-3</v>
      </c>
    </row>
    <row r="29" spans="1:5" ht="15.75" customHeight="1" x14ac:dyDescent="0.15">
      <c r="A29" s="1" t="s">
        <v>13</v>
      </c>
      <c r="B29" s="1" t="s">
        <v>120</v>
      </c>
      <c r="C29" s="1" t="s">
        <v>92</v>
      </c>
      <c r="D29" s="2">
        <v>-0.106865908516796</v>
      </c>
      <c r="E29" s="2">
        <v>6.5123979883118998E-3</v>
      </c>
    </row>
    <row r="30" spans="1:5" ht="15.75" customHeight="1" x14ac:dyDescent="0.15">
      <c r="A30" s="1" t="s">
        <v>13</v>
      </c>
      <c r="B30" s="1" t="s">
        <v>106</v>
      </c>
      <c r="C30" s="1" t="s">
        <v>92</v>
      </c>
      <c r="D30" s="2">
        <v>-3.2298724576395203E-2</v>
      </c>
      <c r="E30" s="2">
        <v>0.412112367977089</v>
      </c>
    </row>
    <row r="31" spans="1:5" ht="15.75" customHeight="1" x14ac:dyDescent="0.15">
      <c r="A31" s="1" t="s">
        <v>13</v>
      </c>
      <c r="B31" s="1" t="s">
        <v>122</v>
      </c>
      <c r="C31" s="1" t="s">
        <v>92</v>
      </c>
      <c r="D31" s="2">
        <v>-8.0921850040402796E-2</v>
      </c>
      <c r="E31" s="2">
        <v>3.9615168126877702E-2</v>
      </c>
    </row>
    <row r="32" spans="1:5" ht="15.75" customHeight="1" x14ac:dyDescent="0.15">
      <c r="A32" s="1" t="s">
        <v>13</v>
      </c>
      <c r="B32" s="1" t="s">
        <v>123</v>
      </c>
      <c r="C32" s="1" t="s">
        <v>92</v>
      </c>
      <c r="D32" s="2">
        <v>-4.1808245093042602E-2</v>
      </c>
      <c r="E32" s="2">
        <v>0.28830352585014202</v>
      </c>
    </row>
    <row r="33" spans="1:5" ht="15.75" customHeight="1" x14ac:dyDescent="0.15">
      <c r="A33" s="1" t="s">
        <v>13</v>
      </c>
      <c r="B33" s="1" t="s">
        <v>112</v>
      </c>
      <c r="C33" s="1" t="s">
        <v>92</v>
      </c>
      <c r="D33" s="2">
        <v>-4.1643669581121603E-2</v>
      </c>
      <c r="E33" s="2">
        <v>0.29020727147627401</v>
      </c>
    </row>
    <row r="34" spans="1:5" ht="15.75" customHeight="1" x14ac:dyDescent="0.15">
      <c r="A34" s="1" t="s">
        <v>13</v>
      </c>
      <c r="B34" s="1" t="s">
        <v>101</v>
      </c>
      <c r="C34" s="1" t="s">
        <v>92</v>
      </c>
      <c r="D34" s="2">
        <v>3.2884041722919803E-2</v>
      </c>
      <c r="E34" s="2">
        <v>0.40368770393493902</v>
      </c>
    </row>
    <row r="35" spans="1:5" ht="15.75" customHeight="1" x14ac:dyDescent="0.15">
      <c r="A35" s="1" t="s">
        <v>13</v>
      </c>
      <c r="B35" s="1" t="s">
        <v>100</v>
      </c>
      <c r="C35" s="1" t="s">
        <v>92</v>
      </c>
      <c r="D35" s="2">
        <v>1.0405853393428401E-2</v>
      </c>
      <c r="E35" s="2">
        <v>0.79164072846712996</v>
      </c>
    </row>
    <row r="36" spans="1:5" ht="15.75" customHeight="1" x14ac:dyDescent="0.15">
      <c r="A36" s="1" t="s">
        <v>13</v>
      </c>
      <c r="B36" s="1" t="s">
        <v>98</v>
      </c>
      <c r="C36" s="1" t="s">
        <v>92</v>
      </c>
      <c r="D36" s="2">
        <v>-3.7020638101763399E-3</v>
      </c>
      <c r="E36" s="2">
        <v>0.92512135266917594</v>
      </c>
    </row>
    <row r="37" spans="1:5" ht="15.75" customHeight="1" x14ac:dyDescent="0.15">
      <c r="A37" s="1" t="s">
        <v>13</v>
      </c>
      <c r="B37" s="1" t="s">
        <v>99</v>
      </c>
      <c r="C37" s="1" t="s">
        <v>92</v>
      </c>
      <c r="D37" s="2">
        <v>7.9588632636800605E-2</v>
      </c>
      <c r="E37" s="2">
        <v>4.2998105803322702E-2</v>
      </c>
    </row>
    <row r="38" spans="1:5" ht="15.75" customHeight="1" x14ac:dyDescent="0.15">
      <c r="A38" s="1" t="s">
        <v>13</v>
      </c>
      <c r="B38" s="1" t="s">
        <v>91</v>
      </c>
      <c r="C38" s="1" t="s">
        <v>92</v>
      </c>
      <c r="D38" s="2">
        <v>-5.1063382681307598E-2</v>
      </c>
      <c r="E38" s="2">
        <v>0.19456483183338399</v>
      </c>
    </row>
    <row r="39" spans="1:5" ht="15.75" customHeight="1" x14ac:dyDescent="0.15">
      <c r="A39" s="1" t="s">
        <v>13</v>
      </c>
      <c r="B39" s="1" t="s">
        <v>104</v>
      </c>
      <c r="C39" s="1" t="s">
        <v>92</v>
      </c>
      <c r="D39" s="2">
        <v>-5.8056945322525998E-2</v>
      </c>
      <c r="E39" s="2">
        <v>0.14017583062477901</v>
      </c>
    </row>
    <row r="40" spans="1:5" ht="15.75" customHeight="1" x14ac:dyDescent="0.15">
      <c r="A40" s="1" t="s">
        <v>13</v>
      </c>
      <c r="B40" s="1" t="s">
        <v>102</v>
      </c>
      <c r="C40" s="1" t="s">
        <v>92</v>
      </c>
      <c r="D40" s="2">
        <v>2.4723124005599399E-2</v>
      </c>
      <c r="E40" s="2">
        <v>0.53017289489748998</v>
      </c>
    </row>
    <row r="41" spans="1:5" ht="15.75" customHeight="1" x14ac:dyDescent="0.15">
      <c r="A41" s="1" t="s">
        <v>13</v>
      </c>
      <c r="B41" s="1" t="s">
        <v>103</v>
      </c>
      <c r="C41" s="1" t="s">
        <v>92</v>
      </c>
      <c r="D41" s="2">
        <v>-2.63234798397829E-2</v>
      </c>
      <c r="E41" s="2">
        <v>0.503884531864211</v>
      </c>
    </row>
    <row r="42" spans="1:5" ht="15.75" customHeight="1" x14ac:dyDescent="0.15">
      <c r="A42" s="1" t="s">
        <v>13</v>
      </c>
      <c r="B42" s="1" t="s">
        <v>105</v>
      </c>
      <c r="C42" s="1" t="s">
        <v>92</v>
      </c>
      <c r="D42" s="2">
        <v>-2.3515665386029599E-2</v>
      </c>
      <c r="E42" s="2">
        <v>0.55045733387491902</v>
      </c>
    </row>
    <row r="43" spans="1:5" ht="15.75" customHeight="1" x14ac:dyDescent="0.15">
      <c r="A43" s="1" t="s">
        <v>16</v>
      </c>
      <c r="B43" s="1" t="s">
        <v>87</v>
      </c>
      <c r="C43" s="1" t="s">
        <v>86</v>
      </c>
      <c r="D43" s="2">
        <v>-6.0454516099843598E-2</v>
      </c>
      <c r="E43" s="2">
        <v>0.12449802540062201</v>
      </c>
    </row>
    <row r="44" spans="1:5" ht="15.75" customHeight="1" x14ac:dyDescent="0.15">
      <c r="A44" s="1" t="s">
        <v>16</v>
      </c>
      <c r="B44" s="1" t="s">
        <v>90</v>
      </c>
      <c r="C44" s="1" t="s">
        <v>86</v>
      </c>
      <c r="D44" s="2">
        <v>-1.8612265804797402E-2</v>
      </c>
      <c r="E44" s="2">
        <v>0.63653377500267005</v>
      </c>
    </row>
    <row r="45" spans="1:5" ht="15.75" customHeight="1" x14ac:dyDescent="0.15">
      <c r="A45" s="1" t="s">
        <v>16</v>
      </c>
      <c r="B45" s="1" t="s">
        <v>88</v>
      </c>
      <c r="C45" s="1" t="s">
        <v>86</v>
      </c>
      <c r="D45" s="2">
        <v>-5.1154566436297497E-2</v>
      </c>
      <c r="E45" s="2">
        <v>0.19376817385419301</v>
      </c>
    </row>
    <row r="46" spans="1:5" ht="15.75" customHeight="1" x14ac:dyDescent="0.15">
      <c r="A46" s="1" t="s">
        <v>16</v>
      </c>
      <c r="B46" s="1" t="s">
        <v>85</v>
      </c>
      <c r="C46" s="1" t="s">
        <v>86</v>
      </c>
      <c r="D46" s="2">
        <v>-1.7595880473852101E-2</v>
      </c>
      <c r="E46" s="2">
        <v>0.65506182101320598</v>
      </c>
    </row>
    <row r="47" spans="1:5" ht="15.75" customHeight="1" x14ac:dyDescent="0.15">
      <c r="A47" s="1" t="s">
        <v>16</v>
      </c>
      <c r="B47" s="1" t="s">
        <v>89</v>
      </c>
      <c r="C47" s="1" t="s">
        <v>86</v>
      </c>
      <c r="D47" s="2">
        <v>7.8923333954768297E-3</v>
      </c>
      <c r="E47" s="2">
        <v>0.84119446208375104</v>
      </c>
    </row>
    <row r="48" spans="1:5" ht="15.75" customHeight="1" x14ac:dyDescent="0.15">
      <c r="A48" s="1" t="s">
        <v>16</v>
      </c>
      <c r="B48" s="1" t="s">
        <v>96</v>
      </c>
      <c r="C48" s="1" t="s">
        <v>92</v>
      </c>
      <c r="D48" s="2">
        <v>-3.1058415783275801E-2</v>
      </c>
      <c r="E48" s="2">
        <v>0.43030459507868801</v>
      </c>
    </row>
    <row r="49" spans="1:5" ht="15.75" customHeight="1" x14ac:dyDescent="0.15">
      <c r="A49" s="1" t="s">
        <v>16</v>
      </c>
      <c r="B49" s="1" t="s">
        <v>93</v>
      </c>
      <c r="C49" s="1" t="s">
        <v>92</v>
      </c>
      <c r="D49" s="2">
        <v>-3.0254986657145599E-2</v>
      </c>
      <c r="E49" s="2">
        <v>0.44233304342685897</v>
      </c>
    </row>
    <row r="50" spans="1:5" ht="15.75" customHeight="1" x14ac:dyDescent="0.15">
      <c r="A50" s="1" t="s">
        <v>16</v>
      </c>
      <c r="B50" s="1" t="s">
        <v>94</v>
      </c>
      <c r="C50" s="1" t="s">
        <v>92</v>
      </c>
      <c r="D50" s="2">
        <v>-2.32308153845865E-2</v>
      </c>
      <c r="E50" s="2">
        <v>0.55529758262753004</v>
      </c>
    </row>
    <row r="51" spans="1:5" ht="15.75" customHeight="1" x14ac:dyDescent="0.15">
      <c r="A51" s="1" t="s">
        <v>16</v>
      </c>
      <c r="B51" s="1" t="s">
        <v>97</v>
      </c>
      <c r="C51" s="1" t="s">
        <v>92</v>
      </c>
      <c r="D51" s="2">
        <v>5.8154588622959802E-2</v>
      </c>
      <c r="E51" s="2">
        <v>0.13950905278341599</v>
      </c>
    </row>
    <row r="52" spans="1:5" ht="15.75" customHeight="1" x14ac:dyDescent="0.15">
      <c r="A52" s="1" t="s">
        <v>16</v>
      </c>
      <c r="B52" s="1" t="s">
        <v>95</v>
      </c>
      <c r="C52" s="1" t="s">
        <v>92</v>
      </c>
      <c r="D52" s="2">
        <v>-6.8845885338806506E-2</v>
      </c>
      <c r="E52" s="2">
        <v>8.0141146055235299E-2</v>
      </c>
    </row>
    <row r="53" spans="1:5" ht="13" x14ac:dyDescent="0.15">
      <c r="A53" s="1" t="s">
        <v>16</v>
      </c>
      <c r="B53" s="1" t="s">
        <v>124</v>
      </c>
      <c r="C53" s="1" t="s">
        <v>92</v>
      </c>
      <c r="D53" s="2">
        <v>-2.0184515815354499E-2</v>
      </c>
      <c r="E53" s="2">
        <v>0.608317435384092</v>
      </c>
    </row>
    <row r="54" spans="1:5" ht="13" x14ac:dyDescent="0.15">
      <c r="A54" s="1" t="s">
        <v>16</v>
      </c>
      <c r="B54" s="1" t="s">
        <v>110</v>
      </c>
      <c r="C54" s="1" t="s">
        <v>92</v>
      </c>
      <c r="D54" s="2">
        <v>7.4224220770047799E-3</v>
      </c>
      <c r="E54" s="2">
        <v>0.85053512647955098</v>
      </c>
    </row>
    <row r="55" spans="1:5" ht="13" x14ac:dyDescent="0.15">
      <c r="A55" s="1" t="s">
        <v>16</v>
      </c>
      <c r="B55" s="1" t="s">
        <v>119</v>
      </c>
      <c r="C55" s="1" t="s">
        <v>92</v>
      </c>
      <c r="D55" s="2">
        <v>3.00312192784459E-2</v>
      </c>
      <c r="E55" s="2">
        <v>0.44571700661705499</v>
      </c>
    </row>
    <row r="56" spans="1:5" ht="13" x14ac:dyDescent="0.15">
      <c r="A56" s="1" t="s">
        <v>16</v>
      </c>
      <c r="B56" s="1" t="s">
        <v>125</v>
      </c>
      <c r="C56" s="1" t="s">
        <v>92</v>
      </c>
      <c r="D56" s="2">
        <v>1.69534854423006E-2</v>
      </c>
      <c r="E56" s="2">
        <v>0.66688344954886303</v>
      </c>
    </row>
    <row r="57" spans="1:5" ht="13" x14ac:dyDescent="0.15">
      <c r="A57" s="1" t="s">
        <v>16</v>
      </c>
      <c r="B57" s="1" t="s">
        <v>117</v>
      </c>
      <c r="C57" s="1" t="s">
        <v>92</v>
      </c>
      <c r="D57" s="2">
        <v>7.4199022420445696E-2</v>
      </c>
      <c r="E57" s="2">
        <v>5.9255621667105997E-2</v>
      </c>
    </row>
    <row r="58" spans="1:5" ht="13" x14ac:dyDescent="0.15">
      <c r="A58" s="1" t="s">
        <v>16</v>
      </c>
      <c r="B58" s="1" t="s">
        <v>116</v>
      </c>
      <c r="C58" s="1" t="s">
        <v>92</v>
      </c>
      <c r="D58" s="2">
        <v>4.7737332552644902E-2</v>
      </c>
      <c r="E58" s="2">
        <v>0.22528300153803299</v>
      </c>
    </row>
    <row r="59" spans="1:5" ht="13" x14ac:dyDescent="0.15">
      <c r="A59" s="1" t="s">
        <v>16</v>
      </c>
      <c r="B59" s="1" t="s">
        <v>115</v>
      </c>
      <c r="C59" s="1" t="s">
        <v>92</v>
      </c>
      <c r="D59" s="2">
        <v>-9.6131868627624198E-3</v>
      </c>
      <c r="E59" s="2">
        <v>0.80718768558465803</v>
      </c>
    </row>
    <row r="60" spans="1:5" ht="13" x14ac:dyDescent="0.15">
      <c r="A60" s="1" t="s">
        <v>16</v>
      </c>
      <c r="B60" s="1" t="s">
        <v>126</v>
      </c>
      <c r="C60" s="1" t="s">
        <v>92</v>
      </c>
      <c r="D60" s="2">
        <v>1.9689191457346902E-2</v>
      </c>
      <c r="E60" s="2">
        <v>0.61714681032306595</v>
      </c>
    </row>
    <row r="61" spans="1:5" ht="13" x14ac:dyDescent="0.15">
      <c r="A61" s="1" t="s">
        <v>16</v>
      </c>
      <c r="B61" s="1" t="s">
        <v>127</v>
      </c>
      <c r="C61" s="1" t="s">
        <v>92</v>
      </c>
      <c r="D61" s="2">
        <v>-4.4973401284183296E-3</v>
      </c>
      <c r="E61" s="2">
        <v>0.90909939529584305</v>
      </c>
    </row>
    <row r="62" spans="1:5" ht="13" x14ac:dyDescent="0.15">
      <c r="A62" s="1" t="s">
        <v>16</v>
      </c>
      <c r="B62" s="1" t="s">
        <v>108</v>
      </c>
      <c r="C62" s="1" t="s">
        <v>92</v>
      </c>
      <c r="D62" s="2">
        <v>-8.8157744212544298E-2</v>
      </c>
      <c r="E62" s="2">
        <v>2.4933672688319398E-2</v>
      </c>
    </row>
    <row r="63" spans="1:5" ht="13" x14ac:dyDescent="0.15">
      <c r="A63" s="1" t="s">
        <v>16</v>
      </c>
      <c r="B63" s="1" t="s">
        <v>113</v>
      </c>
      <c r="C63" s="1" t="s">
        <v>92</v>
      </c>
      <c r="D63" s="2">
        <v>1.18804014481716E-3</v>
      </c>
      <c r="E63" s="2">
        <v>0.97593881476079303</v>
      </c>
    </row>
    <row r="64" spans="1:5" ht="13" x14ac:dyDescent="0.15">
      <c r="A64" s="1" t="s">
        <v>16</v>
      </c>
      <c r="B64" s="1" t="s">
        <v>121</v>
      </c>
      <c r="C64" s="1" t="s">
        <v>92</v>
      </c>
      <c r="D64" s="2">
        <v>-2.0285715038607399E-3</v>
      </c>
      <c r="E64" s="2">
        <v>0.95892756820830105</v>
      </c>
    </row>
    <row r="65" spans="1:5" ht="13" x14ac:dyDescent="0.15">
      <c r="A65" s="1" t="s">
        <v>16</v>
      </c>
      <c r="B65" s="1" t="s">
        <v>107</v>
      </c>
      <c r="C65" s="1" t="s">
        <v>92</v>
      </c>
      <c r="D65" s="2">
        <v>-3.9253159526020697E-3</v>
      </c>
      <c r="E65" s="2">
        <v>0.92062028144056596</v>
      </c>
    </row>
    <row r="66" spans="1:5" ht="13" x14ac:dyDescent="0.15">
      <c r="A66" s="1" t="s">
        <v>16</v>
      </c>
      <c r="B66" s="1" t="s">
        <v>111</v>
      </c>
      <c r="C66" s="1" t="s">
        <v>92</v>
      </c>
      <c r="D66" s="2">
        <v>2.1116129891991402E-2</v>
      </c>
      <c r="E66" s="2">
        <v>0.59186515132501705</v>
      </c>
    </row>
    <row r="67" spans="1:5" ht="13" x14ac:dyDescent="0.15">
      <c r="A67" s="1" t="s">
        <v>16</v>
      </c>
      <c r="B67" s="1" t="s">
        <v>109</v>
      </c>
      <c r="C67" s="1" t="s">
        <v>92</v>
      </c>
      <c r="D67" s="2">
        <v>1.8347209016126201E-2</v>
      </c>
      <c r="E67" s="2">
        <v>0.64134437749525297</v>
      </c>
    </row>
    <row r="68" spans="1:5" ht="13" x14ac:dyDescent="0.15">
      <c r="A68" s="1" t="s">
        <v>16</v>
      </c>
      <c r="B68" s="1" t="s">
        <v>114</v>
      </c>
      <c r="C68" s="1" t="s">
        <v>92</v>
      </c>
      <c r="D68" s="2">
        <v>-3.1987846265377803E-2</v>
      </c>
      <c r="E68" s="2">
        <v>0.41662892079275299</v>
      </c>
    </row>
    <row r="69" spans="1:5" ht="13" x14ac:dyDescent="0.15">
      <c r="A69" s="1" t="s">
        <v>16</v>
      </c>
      <c r="B69" s="1" t="s">
        <v>118</v>
      </c>
      <c r="C69" s="1" t="s">
        <v>92</v>
      </c>
      <c r="D69" s="2">
        <v>-1.92856086017494E-2</v>
      </c>
      <c r="E69" s="2">
        <v>0.624381979959856</v>
      </c>
    </row>
    <row r="70" spans="1:5" ht="13" x14ac:dyDescent="0.15">
      <c r="A70" s="1" t="s">
        <v>16</v>
      </c>
      <c r="B70" s="1" t="s">
        <v>120</v>
      </c>
      <c r="C70" s="1" t="s">
        <v>92</v>
      </c>
      <c r="D70" s="2">
        <v>-1.1075985603497601E-2</v>
      </c>
      <c r="E70" s="2">
        <v>0.77856101989668103</v>
      </c>
    </row>
    <row r="71" spans="1:5" ht="13" x14ac:dyDescent="0.15">
      <c r="A71" s="1" t="s">
        <v>16</v>
      </c>
      <c r="B71" s="1" t="s">
        <v>106</v>
      </c>
      <c r="C71" s="1" t="s">
        <v>92</v>
      </c>
      <c r="D71" s="2">
        <v>-2.12741260608456E-2</v>
      </c>
      <c r="E71" s="2">
        <v>0.58909528175148695</v>
      </c>
    </row>
    <row r="72" spans="1:5" ht="13" x14ac:dyDescent="0.15">
      <c r="A72" s="1" t="s">
        <v>16</v>
      </c>
      <c r="B72" s="1" t="s">
        <v>122</v>
      </c>
      <c r="C72" s="1" t="s">
        <v>92</v>
      </c>
      <c r="D72" s="2">
        <v>-1.8057914962288701E-2</v>
      </c>
      <c r="E72" s="2">
        <v>0.64661206533600801</v>
      </c>
    </row>
    <row r="73" spans="1:5" ht="13" x14ac:dyDescent="0.15">
      <c r="A73" s="1" t="s">
        <v>16</v>
      </c>
      <c r="B73" s="1" t="s">
        <v>123</v>
      </c>
      <c r="C73" s="1" t="s">
        <v>92</v>
      </c>
      <c r="D73" s="2">
        <v>1.8084865348723101E-2</v>
      </c>
      <c r="E73" s="2">
        <v>0.64612057967084502</v>
      </c>
    </row>
    <row r="74" spans="1:5" ht="13" x14ac:dyDescent="0.15">
      <c r="A74" s="1" t="s">
        <v>16</v>
      </c>
      <c r="B74" s="1" t="s">
        <v>112</v>
      </c>
      <c r="C74" s="1" t="s">
        <v>92</v>
      </c>
      <c r="D74" s="2">
        <v>2.9277682094471E-2</v>
      </c>
      <c r="E74" s="2">
        <v>0.45722009475348901</v>
      </c>
    </row>
    <row r="75" spans="1:5" ht="13" x14ac:dyDescent="0.15">
      <c r="A75" s="1" t="s">
        <v>16</v>
      </c>
      <c r="B75" s="1" t="s">
        <v>101</v>
      </c>
      <c r="C75" s="1" t="s">
        <v>92</v>
      </c>
      <c r="D75" s="2">
        <v>5.4273425325028803E-2</v>
      </c>
      <c r="E75" s="2">
        <v>0.16793906426302899</v>
      </c>
    </row>
    <row r="76" spans="1:5" ht="13" x14ac:dyDescent="0.15">
      <c r="A76" s="1" t="s">
        <v>16</v>
      </c>
      <c r="B76" s="1" t="s">
        <v>100</v>
      </c>
      <c r="C76" s="1" t="s">
        <v>92</v>
      </c>
      <c r="D76" s="2">
        <v>-6.4133241524826107E-2</v>
      </c>
      <c r="E76" s="2">
        <v>0.10313758514692301</v>
      </c>
    </row>
    <row r="77" spans="1:5" ht="13" x14ac:dyDescent="0.15">
      <c r="A77" s="1" t="s">
        <v>16</v>
      </c>
      <c r="B77" s="1" t="s">
        <v>98</v>
      </c>
      <c r="C77" s="1" t="s">
        <v>92</v>
      </c>
      <c r="D77" s="2">
        <v>-1.0069471324373899E-2</v>
      </c>
      <c r="E77" s="2">
        <v>0.79822864822198203</v>
      </c>
    </row>
    <row r="78" spans="1:5" ht="13" x14ac:dyDescent="0.15">
      <c r="A78" s="1" t="s">
        <v>16</v>
      </c>
      <c r="B78" s="1" t="s">
        <v>99</v>
      </c>
      <c r="C78" s="1" t="s">
        <v>92</v>
      </c>
      <c r="D78" s="2">
        <v>-5.83377331609779E-2</v>
      </c>
      <c r="E78" s="2">
        <v>0.13826498378878899</v>
      </c>
    </row>
    <row r="79" spans="1:5" ht="13" x14ac:dyDescent="0.15">
      <c r="A79" s="1" t="s">
        <v>16</v>
      </c>
      <c r="B79" s="1" t="s">
        <v>91</v>
      </c>
      <c r="C79" s="1" t="s">
        <v>92</v>
      </c>
      <c r="D79" s="2">
        <v>-1.7595880473852101E-2</v>
      </c>
      <c r="E79" s="2">
        <v>0.65506182101320598</v>
      </c>
    </row>
    <row r="80" spans="1:5" ht="13" x14ac:dyDescent="0.15">
      <c r="A80" s="1" t="s">
        <v>16</v>
      </c>
      <c r="B80" s="1" t="s">
        <v>104</v>
      </c>
      <c r="C80" s="1" t="s">
        <v>92</v>
      </c>
      <c r="D80" s="2">
        <v>9.1495447536533506E-3</v>
      </c>
      <c r="E80" s="2">
        <v>0.81631710375393896</v>
      </c>
    </row>
    <row r="81" spans="1:5" ht="13" x14ac:dyDescent="0.15">
      <c r="A81" s="1" t="s">
        <v>16</v>
      </c>
      <c r="B81" s="1" t="s">
        <v>102</v>
      </c>
      <c r="C81" s="1" t="s">
        <v>92</v>
      </c>
      <c r="D81" s="2">
        <v>-3.1785197187529299E-2</v>
      </c>
      <c r="E81" s="2">
        <v>0.41958870050980002</v>
      </c>
    </row>
    <row r="82" spans="1:5" ht="13" x14ac:dyDescent="0.15">
      <c r="A82" s="1" t="s">
        <v>16</v>
      </c>
      <c r="B82" s="1" t="s">
        <v>103</v>
      </c>
      <c r="C82" s="1" t="s">
        <v>92</v>
      </c>
      <c r="D82" s="2">
        <v>-4.0312488469265398E-2</v>
      </c>
      <c r="E82" s="2">
        <v>0.305915724823623</v>
      </c>
    </row>
    <row r="83" spans="1:5" ht="13" x14ac:dyDescent="0.15">
      <c r="A83" s="1" t="s">
        <v>16</v>
      </c>
      <c r="B83" s="1" t="s">
        <v>105</v>
      </c>
      <c r="C83" s="1" t="s">
        <v>92</v>
      </c>
      <c r="D83" s="2">
        <v>-1.9336470131237699E-2</v>
      </c>
      <c r="E83" s="2">
        <v>0.623468155901864</v>
      </c>
    </row>
    <row r="84" spans="1:5" ht="13" x14ac:dyDescent="0.15">
      <c r="A84" s="1" t="s">
        <v>17</v>
      </c>
      <c r="B84" s="1" t="s">
        <v>87</v>
      </c>
      <c r="C84" s="1" t="s">
        <v>86</v>
      </c>
      <c r="D84" s="2">
        <v>-1.6023691704420698E-2</v>
      </c>
      <c r="E84" s="2">
        <v>0.68506936719159806</v>
      </c>
    </row>
    <row r="85" spans="1:5" ht="13" x14ac:dyDescent="0.15">
      <c r="A85" s="1" t="s">
        <v>17</v>
      </c>
      <c r="B85" s="1" t="s">
        <v>90</v>
      </c>
      <c r="C85" s="1" t="s">
        <v>86</v>
      </c>
      <c r="D85" s="2">
        <v>-2.9248374714452401E-2</v>
      </c>
      <c r="E85" s="2">
        <v>0.45906984482355101</v>
      </c>
    </row>
    <row r="86" spans="1:5" ht="13" x14ac:dyDescent="0.15">
      <c r="A86" s="1" t="s">
        <v>17</v>
      </c>
      <c r="B86" s="1" t="s">
        <v>88</v>
      </c>
      <c r="C86" s="1" t="s">
        <v>86</v>
      </c>
      <c r="D86" s="2">
        <v>-3.7096358636475403E-2</v>
      </c>
      <c r="E86" s="2">
        <v>0.34764766421124399</v>
      </c>
    </row>
    <row r="87" spans="1:5" ht="13" x14ac:dyDescent="0.15">
      <c r="A87" s="1" t="s">
        <v>17</v>
      </c>
      <c r="B87" s="1" t="s">
        <v>85</v>
      </c>
      <c r="C87" s="1" t="s">
        <v>86</v>
      </c>
      <c r="D87" s="2">
        <v>-5.4264555854548799E-2</v>
      </c>
      <c r="E87" s="2">
        <v>0.169334342760907</v>
      </c>
    </row>
    <row r="88" spans="1:5" ht="13" x14ac:dyDescent="0.15">
      <c r="A88" s="1" t="s">
        <v>17</v>
      </c>
      <c r="B88" s="1" t="s">
        <v>89</v>
      </c>
      <c r="C88" s="1" t="s">
        <v>86</v>
      </c>
      <c r="D88" s="2">
        <v>2.1559418592573501E-2</v>
      </c>
      <c r="E88" s="2">
        <v>0.58527804060220701</v>
      </c>
    </row>
    <row r="89" spans="1:5" ht="13" x14ac:dyDescent="0.15">
      <c r="A89" s="1" t="s">
        <v>17</v>
      </c>
      <c r="B89" s="1" t="s">
        <v>96</v>
      </c>
      <c r="C89" s="1" t="s">
        <v>92</v>
      </c>
      <c r="D89" s="2">
        <v>1.1070504251066499E-2</v>
      </c>
      <c r="E89" s="2">
        <v>0.77933781935573698</v>
      </c>
    </row>
    <row r="90" spans="1:5" ht="13" x14ac:dyDescent="0.15">
      <c r="A90" s="1" t="s">
        <v>17</v>
      </c>
      <c r="B90" s="1" t="s">
        <v>93</v>
      </c>
      <c r="C90" s="1" t="s">
        <v>92</v>
      </c>
      <c r="D90" s="2">
        <v>-4.61970153057163E-2</v>
      </c>
      <c r="E90" s="2">
        <v>0.24208809455278199</v>
      </c>
    </row>
    <row r="91" spans="1:5" ht="13" x14ac:dyDescent="0.15">
      <c r="A91" s="1" t="s">
        <v>17</v>
      </c>
      <c r="B91" s="1" t="s">
        <v>94</v>
      </c>
      <c r="C91" s="1" t="s">
        <v>92</v>
      </c>
      <c r="D91" s="2">
        <v>-3.6835483308082801E-3</v>
      </c>
      <c r="E91" s="2">
        <v>0.925725651547049</v>
      </c>
    </row>
    <row r="92" spans="1:5" ht="13" x14ac:dyDescent="0.15">
      <c r="A92" s="1" t="s">
        <v>17</v>
      </c>
      <c r="B92" s="1" t="s">
        <v>97</v>
      </c>
      <c r="C92" s="1" t="s">
        <v>92</v>
      </c>
      <c r="D92" s="2">
        <v>1.36862735637971E-2</v>
      </c>
      <c r="E92" s="2">
        <v>0.72904973192935096</v>
      </c>
    </row>
    <row r="93" spans="1:5" ht="13" x14ac:dyDescent="0.15">
      <c r="A93" s="1" t="s">
        <v>17</v>
      </c>
      <c r="B93" s="1" t="s">
        <v>95</v>
      </c>
      <c r="C93" s="1" t="s">
        <v>92</v>
      </c>
      <c r="D93" s="2">
        <v>6.9472756803903701E-3</v>
      </c>
      <c r="E93" s="2">
        <v>0.86043181617123699</v>
      </c>
    </row>
    <row r="94" spans="1:5" ht="13" x14ac:dyDescent="0.15">
      <c r="A94" s="1" t="s">
        <v>17</v>
      </c>
      <c r="B94" s="1" t="s">
        <v>124</v>
      </c>
      <c r="C94" s="1" t="s">
        <v>92</v>
      </c>
      <c r="D94" s="2">
        <v>-4.3397476737155501E-2</v>
      </c>
      <c r="E94" s="2">
        <v>0.271844130630297</v>
      </c>
    </row>
    <row r="95" spans="1:5" ht="13" x14ac:dyDescent="0.15">
      <c r="A95" s="1" t="s">
        <v>17</v>
      </c>
      <c r="B95" s="1" t="s">
        <v>110</v>
      </c>
      <c r="C95" s="1" t="s">
        <v>92</v>
      </c>
      <c r="D95" s="2">
        <v>-3.3026598224952602E-2</v>
      </c>
      <c r="E95" s="2">
        <v>0.40311624690690101</v>
      </c>
    </row>
    <row r="96" spans="1:5" ht="13" x14ac:dyDescent="0.15">
      <c r="A96" s="1" t="s">
        <v>17</v>
      </c>
      <c r="B96" s="1" t="s">
        <v>119</v>
      </c>
      <c r="C96" s="1" t="s">
        <v>92</v>
      </c>
      <c r="D96" s="2">
        <v>-2.9867627461217999E-2</v>
      </c>
      <c r="E96" s="2">
        <v>0.44961217768856798</v>
      </c>
    </row>
    <row r="97" spans="1:5" ht="13" x14ac:dyDescent="0.15">
      <c r="A97" s="1" t="s">
        <v>17</v>
      </c>
      <c r="B97" s="1" t="s">
        <v>125</v>
      </c>
      <c r="C97" s="1" t="s">
        <v>92</v>
      </c>
      <c r="D97" s="2">
        <v>-2.2117033190528001E-2</v>
      </c>
      <c r="E97" s="2">
        <v>0.57560993999694798</v>
      </c>
    </row>
    <row r="98" spans="1:5" ht="13" x14ac:dyDescent="0.15">
      <c r="A98" s="1" t="s">
        <v>17</v>
      </c>
      <c r="B98" s="1" t="s">
        <v>117</v>
      </c>
      <c r="C98" s="1" t="s">
        <v>92</v>
      </c>
      <c r="D98" s="2">
        <v>2.1350701428250001E-2</v>
      </c>
      <c r="E98" s="2">
        <v>0.58891610340671097</v>
      </c>
    </row>
    <row r="99" spans="1:5" ht="13" x14ac:dyDescent="0.15">
      <c r="A99" s="1" t="s">
        <v>17</v>
      </c>
      <c r="B99" s="1" t="s">
        <v>116</v>
      </c>
      <c r="C99" s="1" t="s">
        <v>92</v>
      </c>
      <c r="D99" s="2">
        <v>-1.2148429206406E-2</v>
      </c>
      <c r="E99" s="2">
        <v>0.75848940468460302</v>
      </c>
    </row>
    <row r="100" spans="1:5" ht="13" x14ac:dyDescent="0.15">
      <c r="A100" s="1" t="s">
        <v>17</v>
      </c>
      <c r="B100" s="1" t="s">
        <v>115</v>
      </c>
      <c r="C100" s="1" t="s">
        <v>92</v>
      </c>
      <c r="D100" s="2">
        <v>-4.4549521667459104E-3</v>
      </c>
      <c r="E100" s="2">
        <v>0.91023117135902198</v>
      </c>
    </row>
    <row r="101" spans="1:5" ht="13" x14ac:dyDescent="0.15">
      <c r="A101" s="1" t="s">
        <v>17</v>
      </c>
      <c r="B101" s="1" t="s">
        <v>126</v>
      </c>
      <c r="C101" s="1" t="s">
        <v>92</v>
      </c>
      <c r="D101" s="2">
        <v>-3.1638868757027497E-2</v>
      </c>
      <c r="E101" s="2">
        <v>0.42317776321599498</v>
      </c>
    </row>
    <row r="102" spans="1:5" ht="13" x14ac:dyDescent="0.15">
      <c r="A102" s="1" t="s">
        <v>17</v>
      </c>
      <c r="B102" s="1" t="s">
        <v>127</v>
      </c>
      <c r="C102" s="1" t="s">
        <v>92</v>
      </c>
      <c r="D102" s="2">
        <v>-4.0423104620388998E-2</v>
      </c>
      <c r="E102" s="2">
        <v>0.30609487871441199</v>
      </c>
    </row>
    <row r="103" spans="1:5" ht="13" x14ac:dyDescent="0.15">
      <c r="A103" s="1" t="s">
        <v>17</v>
      </c>
      <c r="B103" s="1" t="s">
        <v>108</v>
      </c>
      <c r="C103" s="1" t="s">
        <v>92</v>
      </c>
      <c r="D103" s="2">
        <v>-1.3842008318938901E-2</v>
      </c>
      <c r="E103" s="2">
        <v>0.72608971119514698</v>
      </c>
    </row>
    <row r="104" spans="1:5" ht="13" x14ac:dyDescent="0.15">
      <c r="A104" s="1" t="s">
        <v>17</v>
      </c>
      <c r="B104" s="1" t="s">
        <v>113</v>
      </c>
      <c r="C104" s="1" t="s">
        <v>92</v>
      </c>
      <c r="D104" s="2">
        <v>-2.7790213900615E-2</v>
      </c>
      <c r="E104" s="2">
        <v>0.48177315861849301</v>
      </c>
    </row>
    <row r="105" spans="1:5" ht="13" x14ac:dyDescent="0.15">
      <c r="A105" s="1" t="s">
        <v>17</v>
      </c>
      <c r="B105" s="1" t="s">
        <v>121</v>
      </c>
      <c r="C105" s="1" t="s">
        <v>92</v>
      </c>
      <c r="D105" s="2">
        <v>-3.1493718796052901E-2</v>
      </c>
      <c r="E105" s="2">
        <v>0.42530926524184998</v>
      </c>
    </row>
    <row r="106" spans="1:5" ht="13" x14ac:dyDescent="0.15">
      <c r="A106" s="1" t="s">
        <v>17</v>
      </c>
      <c r="B106" s="1" t="s">
        <v>107</v>
      </c>
      <c r="C106" s="1" t="s">
        <v>92</v>
      </c>
      <c r="D106" s="2">
        <v>5.34984448787965E-2</v>
      </c>
      <c r="E106" s="2">
        <v>0.175444740600882</v>
      </c>
    </row>
    <row r="107" spans="1:5" ht="13" x14ac:dyDescent="0.15">
      <c r="A107" s="1" t="s">
        <v>17</v>
      </c>
      <c r="B107" s="1" t="s">
        <v>111</v>
      </c>
      <c r="C107" s="1" t="s">
        <v>92</v>
      </c>
      <c r="D107" s="2">
        <v>2.0986733234265701E-2</v>
      </c>
      <c r="E107" s="2">
        <v>0.59528507075059101</v>
      </c>
    </row>
    <row r="108" spans="1:5" ht="13" x14ac:dyDescent="0.15">
      <c r="A108" s="1" t="s">
        <v>17</v>
      </c>
      <c r="B108" s="1" t="s">
        <v>109</v>
      </c>
      <c r="C108" s="1" t="s">
        <v>92</v>
      </c>
      <c r="D108" s="2">
        <v>7.4379428112611402E-3</v>
      </c>
      <c r="E108" s="2">
        <v>0.850686288130451</v>
      </c>
    </row>
    <row r="109" spans="1:5" ht="13" x14ac:dyDescent="0.15">
      <c r="A109" s="1" t="s">
        <v>17</v>
      </c>
      <c r="B109" s="1" t="s">
        <v>114</v>
      </c>
      <c r="C109" s="1" t="s">
        <v>92</v>
      </c>
      <c r="D109" s="2">
        <v>2.2205322498771201E-2</v>
      </c>
      <c r="E109" s="2">
        <v>0.57408608047994802</v>
      </c>
    </row>
    <row r="110" spans="1:5" ht="13" x14ac:dyDescent="0.15">
      <c r="A110" s="1" t="s">
        <v>17</v>
      </c>
      <c r="B110" s="1" t="s">
        <v>118</v>
      </c>
      <c r="C110" s="1" t="s">
        <v>92</v>
      </c>
      <c r="D110" s="2">
        <v>-4.6417481764640001E-2</v>
      </c>
      <c r="E110" s="2">
        <v>0.239845877624114</v>
      </c>
    </row>
    <row r="111" spans="1:5" ht="13" x14ac:dyDescent="0.15">
      <c r="A111" s="1" t="s">
        <v>17</v>
      </c>
      <c r="B111" s="1" t="s">
        <v>120</v>
      </c>
      <c r="C111" s="1" t="s">
        <v>92</v>
      </c>
      <c r="D111" s="2">
        <v>-5.6563931874493698E-2</v>
      </c>
      <c r="E111" s="2">
        <v>0.15195127538955799</v>
      </c>
    </row>
    <row r="112" spans="1:5" ht="13" x14ac:dyDescent="0.15">
      <c r="A112" s="1" t="s">
        <v>17</v>
      </c>
      <c r="B112" s="1" t="s">
        <v>106</v>
      </c>
      <c r="C112" s="1" t="s">
        <v>92</v>
      </c>
      <c r="D112" s="2">
        <v>-2.1049719647001301E-2</v>
      </c>
      <c r="E112" s="2">
        <v>0.59418064925391101</v>
      </c>
    </row>
    <row r="113" spans="1:5" ht="13" x14ac:dyDescent="0.15">
      <c r="A113" s="1" t="s">
        <v>17</v>
      </c>
      <c r="B113" s="1" t="s">
        <v>122</v>
      </c>
      <c r="C113" s="1" t="s">
        <v>92</v>
      </c>
      <c r="D113" s="2">
        <v>-3.34728363636244E-2</v>
      </c>
      <c r="E113" s="2">
        <v>0.396788066993087</v>
      </c>
    </row>
    <row r="114" spans="1:5" ht="13" x14ac:dyDescent="0.15">
      <c r="A114" s="1" t="s">
        <v>17</v>
      </c>
      <c r="B114" s="1" t="s">
        <v>123</v>
      </c>
      <c r="C114" s="1" t="s">
        <v>92</v>
      </c>
      <c r="D114" s="2">
        <v>-2.7974708538671699E-3</v>
      </c>
      <c r="E114" s="2">
        <v>0.94355786655802398</v>
      </c>
    </row>
    <row r="115" spans="1:5" ht="13" x14ac:dyDescent="0.15">
      <c r="A115" s="1" t="s">
        <v>17</v>
      </c>
      <c r="B115" s="1" t="s">
        <v>112</v>
      </c>
      <c r="C115" s="1" t="s">
        <v>92</v>
      </c>
      <c r="D115" s="2">
        <v>-2.8849841926405599E-2</v>
      </c>
      <c r="E115" s="2">
        <v>0.46521486350567698</v>
      </c>
    </row>
    <row r="116" spans="1:5" ht="13" x14ac:dyDescent="0.15">
      <c r="A116" s="1" t="s">
        <v>17</v>
      </c>
      <c r="B116" s="1" t="s">
        <v>101</v>
      </c>
      <c r="C116" s="1" t="s">
        <v>92</v>
      </c>
      <c r="D116" s="2">
        <v>-4.3002457985529298E-2</v>
      </c>
      <c r="E116" s="2">
        <v>0.27623572461914098</v>
      </c>
    </row>
    <row r="117" spans="1:5" ht="13" x14ac:dyDescent="0.15">
      <c r="A117" s="1" t="s">
        <v>17</v>
      </c>
      <c r="B117" s="1" t="s">
        <v>100</v>
      </c>
      <c r="C117" s="1" t="s">
        <v>92</v>
      </c>
      <c r="D117" s="2">
        <v>-2.1092972827260199E-2</v>
      </c>
      <c r="E117" s="2">
        <v>0.59342277758901796</v>
      </c>
    </row>
    <row r="118" spans="1:5" ht="13" x14ac:dyDescent="0.15">
      <c r="A118" s="1" t="s">
        <v>17</v>
      </c>
      <c r="B118" s="1" t="s">
        <v>98</v>
      </c>
      <c r="C118" s="1" t="s">
        <v>92</v>
      </c>
      <c r="D118" s="2">
        <v>3.3049636813174403E-2</v>
      </c>
      <c r="E118" s="2">
        <v>0.40278806314530902</v>
      </c>
    </row>
    <row r="119" spans="1:5" ht="13" x14ac:dyDescent="0.15">
      <c r="A119" s="1" t="s">
        <v>17</v>
      </c>
      <c r="B119" s="1" t="s">
        <v>99</v>
      </c>
      <c r="C119" s="1" t="s">
        <v>92</v>
      </c>
      <c r="D119" s="2">
        <v>-2.60995732648567E-2</v>
      </c>
      <c r="E119" s="2">
        <v>0.50884109897630103</v>
      </c>
    </row>
    <row r="120" spans="1:5" ht="13" x14ac:dyDescent="0.15">
      <c r="A120" s="1" t="s">
        <v>17</v>
      </c>
      <c r="B120" s="1" t="s">
        <v>91</v>
      </c>
      <c r="C120" s="1" t="s">
        <v>92</v>
      </c>
      <c r="D120" s="2">
        <v>-5.4264555854548799E-2</v>
      </c>
      <c r="E120" s="2">
        <v>0.169334342760907</v>
      </c>
    </row>
    <row r="121" spans="1:5" ht="13" x14ac:dyDescent="0.15">
      <c r="A121" s="1" t="s">
        <v>17</v>
      </c>
      <c r="B121" s="1" t="s">
        <v>104</v>
      </c>
      <c r="C121" s="1" t="s">
        <v>92</v>
      </c>
      <c r="D121" s="2">
        <v>2.52706155771657E-2</v>
      </c>
      <c r="E121" s="2">
        <v>0.52239785719271803</v>
      </c>
    </row>
    <row r="122" spans="1:5" ht="13" x14ac:dyDescent="0.15">
      <c r="A122" s="1" t="s">
        <v>17</v>
      </c>
      <c r="B122" s="1" t="s">
        <v>102</v>
      </c>
      <c r="C122" s="1" t="s">
        <v>92</v>
      </c>
      <c r="D122" s="2">
        <v>2.2109474111072999E-2</v>
      </c>
      <c r="E122" s="2">
        <v>0.57574049705369101</v>
      </c>
    </row>
    <row r="123" spans="1:5" ht="13" x14ac:dyDescent="0.15">
      <c r="A123" s="1" t="s">
        <v>17</v>
      </c>
      <c r="B123" s="1" t="s">
        <v>103</v>
      </c>
      <c r="C123" s="1" t="s">
        <v>92</v>
      </c>
      <c r="D123" s="2">
        <v>-6.8632648068537805E-2</v>
      </c>
      <c r="E123" s="2">
        <v>8.2032431766149702E-2</v>
      </c>
    </row>
    <row r="124" spans="1:5" ht="13" x14ac:dyDescent="0.15">
      <c r="A124" s="1" t="s">
        <v>17</v>
      </c>
      <c r="B124" s="1" t="s">
        <v>105</v>
      </c>
      <c r="C124" s="1" t="s">
        <v>92</v>
      </c>
      <c r="D124" s="2">
        <v>-2.3607437785297E-2</v>
      </c>
      <c r="E124" s="2">
        <v>0.55014504019474497</v>
      </c>
    </row>
    <row r="125" spans="1:5" ht="13" x14ac:dyDescent="0.15">
      <c r="A125" s="1" t="s">
        <v>137</v>
      </c>
      <c r="B125" s="1" t="s">
        <v>87</v>
      </c>
      <c r="C125" s="1" t="s">
        <v>86</v>
      </c>
      <c r="D125" s="2">
        <v>-3.8805495061912103E-2</v>
      </c>
      <c r="E125" s="2">
        <v>0.324741091598725</v>
      </c>
    </row>
    <row r="126" spans="1:5" ht="13" x14ac:dyDescent="0.15">
      <c r="A126" s="1" t="s">
        <v>137</v>
      </c>
      <c r="B126" s="1" t="s">
        <v>90</v>
      </c>
      <c r="C126" s="1" t="s">
        <v>86</v>
      </c>
      <c r="D126" s="2">
        <v>2.1793194234653101E-2</v>
      </c>
      <c r="E126" s="2">
        <v>0.58033169215265001</v>
      </c>
    </row>
    <row r="127" spans="1:5" ht="13" x14ac:dyDescent="0.15">
      <c r="A127" s="1" t="s">
        <v>137</v>
      </c>
      <c r="B127" s="1" t="s">
        <v>88</v>
      </c>
      <c r="C127" s="1" t="s">
        <v>86</v>
      </c>
      <c r="D127" s="2">
        <v>5.3613476988910403E-3</v>
      </c>
      <c r="E127" s="2">
        <v>0.89181817963410803</v>
      </c>
    </row>
    <row r="128" spans="1:5" ht="13" x14ac:dyDescent="0.15">
      <c r="A128" s="1" t="s">
        <v>137</v>
      </c>
      <c r="B128" s="1" t="s">
        <v>85</v>
      </c>
      <c r="C128" s="1" t="s">
        <v>86</v>
      </c>
      <c r="D128" s="2">
        <v>-1.26663201799134E-2</v>
      </c>
      <c r="E128" s="2">
        <v>0.74796539704492504</v>
      </c>
    </row>
    <row r="129" spans="1:5" ht="13" x14ac:dyDescent="0.15">
      <c r="A129" s="1" t="s">
        <v>137</v>
      </c>
      <c r="B129" s="1" t="s">
        <v>89</v>
      </c>
      <c r="C129" s="1" t="s">
        <v>86</v>
      </c>
      <c r="D129" s="2">
        <v>-1.3146828610284701E-2</v>
      </c>
      <c r="E129" s="2">
        <v>0.73874629849528795</v>
      </c>
    </row>
    <row r="130" spans="1:5" ht="13" x14ac:dyDescent="0.15">
      <c r="A130" s="1" t="s">
        <v>137</v>
      </c>
      <c r="B130" s="1" t="s">
        <v>96</v>
      </c>
      <c r="C130" s="1" t="s">
        <v>92</v>
      </c>
      <c r="D130" s="2">
        <v>-2.7488951795707199E-2</v>
      </c>
      <c r="E130" s="2">
        <v>0.48551969117618499</v>
      </c>
    </row>
    <row r="131" spans="1:5" ht="13" x14ac:dyDescent="0.15">
      <c r="A131" s="1" t="s">
        <v>137</v>
      </c>
      <c r="B131" s="1" t="s">
        <v>93</v>
      </c>
      <c r="C131" s="1" t="s">
        <v>92</v>
      </c>
      <c r="D131" s="2">
        <v>4.5604035672139496E-3</v>
      </c>
      <c r="E131" s="2">
        <v>0.90790159821463401</v>
      </c>
    </row>
    <row r="132" spans="1:5" ht="13" x14ac:dyDescent="0.15">
      <c r="A132" s="1" t="s">
        <v>137</v>
      </c>
      <c r="B132" s="1" t="s">
        <v>94</v>
      </c>
      <c r="C132" s="1" t="s">
        <v>92</v>
      </c>
      <c r="D132" s="2">
        <v>2.1524115821422399E-2</v>
      </c>
      <c r="E132" s="2">
        <v>0.58501638540178602</v>
      </c>
    </row>
    <row r="133" spans="1:5" ht="13" x14ac:dyDescent="0.15">
      <c r="A133" s="1" t="s">
        <v>137</v>
      </c>
      <c r="B133" s="1" t="s">
        <v>97</v>
      </c>
      <c r="C133" s="1" t="s">
        <v>92</v>
      </c>
      <c r="D133" s="2">
        <v>-3.9523559487937898E-2</v>
      </c>
      <c r="E133" s="2">
        <v>0.31586175832146701</v>
      </c>
    </row>
    <row r="134" spans="1:5" ht="13" x14ac:dyDescent="0.15">
      <c r="A134" s="1" t="s">
        <v>137</v>
      </c>
      <c r="B134" s="1" t="s">
        <v>95</v>
      </c>
      <c r="C134" s="1" t="s">
        <v>92</v>
      </c>
      <c r="D134" s="2">
        <v>3.2795912881772901E-2</v>
      </c>
      <c r="E134" s="2">
        <v>0.40531423168497499</v>
      </c>
    </row>
    <row r="135" spans="1:5" ht="13" x14ac:dyDescent="0.15">
      <c r="A135" s="1" t="s">
        <v>137</v>
      </c>
      <c r="B135" s="1" t="s">
        <v>124</v>
      </c>
      <c r="C135" s="1" t="s">
        <v>92</v>
      </c>
      <c r="D135" s="2">
        <v>8.1936198889417493E-3</v>
      </c>
      <c r="E135" s="2">
        <v>0.83534331956206098</v>
      </c>
    </row>
    <row r="136" spans="1:5" ht="13" x14ac:dyDescent="0.15">
      <c r="A136" s="1" t="s">
        <v>137</v>
      </c>
      <c r="B136" s="1" t="s">
        <v>110</v>
      </c>
      <c r="C136" s="1" t="s">
        <v>92</v>
      </c>
      <c r="D136" s="2">
        <v>3.2393553519657302E-2</v>
      </c>
      <c r="E136" s="2">
        <v>0.41110370744345098</v>
      </c>
    </row>
    <row r="137" spans="1:5" ht="13" x14ac:dyDescent="0.15">
      <c r="A137" s="1" t="s">
        <v>137</v>
      </c>
      <c r="B137" s="1" t="s">
        <v>119</v>
      </c>
      <c r="C137" s="1" t="s">
        <v>92</v>
      </c>
      <c r="D137" s="2">
        <v>2.87229852266698E-2</v>
      </c>
      <c r="E137" s="2">
        <v>0.46613923807715302</v>
      </c>
    </row>
    <row r="138" spans="1:5" ht="13" x14ac:dyDescent="0.15">
      <c r="A138" s="1" t="s">
        <v>137</v>
      </c>
      <c r="B138" s="1" t="s">
        <v>125</v>
      </c>
      <c r="C138" s="1" t="s">
        <v>92</v>
      </c>
      <c r="D138" s="2">
        <v>5.6764999761675801E-4</v>
      </c>
      <c r="E138" s="2">
        <v>0.98851105713926202</v>
      </c>
    </row>
    <row r="139" spans="1:5" ht="13" x14ac:dyDescent="0.15">
      <c r="A139" s="1" t="s">
        <v>137</v>
      </c>
      <c r="B139" s="1" t="s">
        <v>117</v>
      </c>
      <c r="C139" s="1" t="s">
        <v>92</v>
      </c>
      <c r="D139" s="2">
        <v>2.1404817151886201E-2</v>
      </c>
      <c r="E139" s="2">
        <v>0.58709898761474899</v>
      </c>
    </row>
    <row r="140" spans="1:5" ht="13" x14ac:dyDescent="0.15">
      <c r="A140" s="1" t="s">
        <v>137</v>
      </c>
      <c r="B140" s="1" t="s">
        <v>116</v>
      </c>
      <c r="C140" s="1" t="s">
        <v>92</v>
      </c>
      <c r="D140" s="2">
        <v>5.1113675345401297E-4</v>
      </c>
      <c r="E140" s="2">
        <v>0.98965478853862399</v>
      </c>
    </row>
    <row r="141" spans="1:5" ht="13" x14ac:dyDescent="0.15">
      <c r="A141" s="1" t="s">
        <v>137</v>
      </c>
      <c r="B141" s="1" t="s">
        <v>115</v>
      </c>
      <c r="C141" s="1" t="s">
        <v>92</v>
      </c>
      <c r="D141" s="2">
        <v>1.37817280916344E-3</v>
      </c>
      <c r="E141" s="2">
        <v>0.97211120020560804</v>
      </c>
    </row>
    <row r="142" spans="1:5" ht="13" x14ac:dyDescent="0.15">
      <c r="A142" s="1" t="s">
        <v>137</v>
      </c>
      <c r="B142" s="1" t="s">
        <v>126</v>
      </c>
      <c r="C142" s="1" t="s">
        <v>92</v>
      </c>
      <c r="D142" s="2">
        <v>-2.8865628371503999E-2</v>
      </c>
      <c r="E142" s="2">
        <v>0.46392699953116801</v>
      </c>
    </row>
    <row r="143" spans="1:5" ht="13" x14ac:dyDescent="0.15">
      <c r="A143" s="1" t="s">
        <v>137</v>
      </c>
      <c r="B143" s="1" t="s">
        <v>127</v>
      </c>
      <c r="C143" s="1" t="s">
        <v>92</v>
      </c>
      <c r="D143" s="2">
        <v>1.23135140571267E-2</v>
      </c>
      <c r="E143" s="2">
        <v>0.75475743434174603</v>
      </c>
    </row>
    <row r="144" spans="1:5" ht="13" x14ac:dyDescent="0.15">
      <c r="A144" s="1" t="s">
        <v>137</v>
      </c>
      <c r="B144" s="1" t="s">
        <v>108</v>
      </c>
      <c r="C144" s="1" t="s">
        <v>92</v>
      </c>
      <c r="D144" s="2">
        <v>3.3460619283855297E-2</v>
      </c>
      <c r="E144" s="2">
        <v>0.39585707970779899</v>
      </c>
    </row>
    <row r="145" spans="1:5" ht="13" x14ac:dyDescent="0.15">
      <c r="A145" s="1" t="s">
        <v>137</v>
      </c>
      <c r="B145" s="1" t="s">
        <v>113</v>
      </c>
      <c r="C145" s="1" t="s">
        <v>92</v>
      </c>
      <c r="D145" s="2">
        <v>6.3466586879166896E-3</v>
      </c>
      <c r="E145" s="2">
        <v>0.87209398971378504</v>
      </c>
    </row>
    <row r="146" spans="1:5" ht="13" x14ac:dyDescent="0.15">
      <c r="A146" s="1" t="s">
        <v>137</v>
      </c>
      <c r="B146" s="1" t="s">
        <v>121</v>
      </c>
      <c r="C146" s="1" t="s">
        <v>92</v>
      </c>
      <c r="D146" s="2">
        <v>-5.3023168118607198E-3</v>
      </c>
      <c r="E146" s="2">
        <v>0.89300212169451798</v>
      </c>
    </row>
    <row r="147" spans="1:5" ht="13" x14ac:dyDescent="0.15">
      <c r="A147" s="1" t="s">
        <v>137</v>
      </c>
      <c r="B147" s="1" t="s">
        <v>107</v>
      </c>
      <c r="C147" s="1" t="s">
        <v>92</v>
      </c>
      <c r="D147" s="2">
        <v>-5.8144020684691303E-3</v>
      </c>
      <c r="E147" s="2">
        <v>0.88273977823541505</v>
      </c>
    </row>
    <row r="148" spans="1:5" ht="13" x14ac:dyDescent="0.15">
      <c r="A148" s="1" t="s">
        <v>137</v>
      </c>
      <c r="B148" s="1" t="s">
        <v>111</v>
      </c>
      <c r="C148" s="1" t="s">
        <v>92</v>
      </c>
      <c r="D148" s="2">
        <v>1.6143817160321899E-2</v>
      </c>
      <c r="E148" s="2">
        <v>0.68213473599093399</v>
      </c>
    </row>
    <row r="149" spans="1:5" ht="13" x14ac:dyDescent="0.15">
      <c r="A149" s="1" t="s">
        <v>137</v>
      </c>
      <c r="B149" s="1" t="s">
        <v>109</v>
      </c>
      <c r="C149" s="1" t="s">
        <v>92</v>
      </c>
      <c r="D149" s="2">
        <v>-5.0356144053435199E-2</v>
      </c>
      <c r="E149" s="2">
        <v>0.20117514299575301</v>
      </c>
    </row>
    <row r="150" spans="1:5" ht="13" x14ac:dyDescent="0.15">
      <c r="A150" s="1" t="s">
        <v>137</v>
      </c>
      <c r="B150" s="1" t="s">
        <v>114</v>
      </c>
      <c r="C150" s="1" t="s">
        <v>92</v>
      </c>
      <c r="D150" s="2">
        <v>7.9714423962024994E-2</v>
      </c>
      <c r="E150" s="2">
        <v>4.2829996740431302E-2</v>
      </c>
    </row>
    <row r="151" spans="1:5" ht="13" x14ac:dyDescent="0.15">
      <c r="A151" s="1" t="s">
        <v>137</v>
      </c>
      <c r="B151" s="1" t="s">
        <v>118</v>
      </c>
      <c r="C151" s="1" t="s">
        <v>92</v>
      </c>
      <c r="D151" s="2">
        <v>3.7139961001262801E-2</v>
      </c>
      <c r="E151" s="2">
        <v>0.34595415235254101</v>
      </c>
    </row>
    <row r="152" spans="1:5" ht="13" x14ac:dyDescent="0.15">
      <c r="A152" s="1" t="s">
        <v>137</v>
      </c>
      <c r="B152" s="1" t="s">
        <v>120</v>
      </c>
      <c r="C152" s="1" t="s">
        <v>92</v>
      </c>
      <c r="D152" s="2">
        <v>-2.1562264292269398E-3</v>
      </c>
      <c r="E152" s="2">
        <v>0.95637928710122</v>
      </c>
    </row>
    <row r="153" spans="1:5" ht="13" x14ac:dyDescent="0.15">
      <c r="A153" s="1" t="s">
        <v>137</v>
      </c>
      <c r="B153" s="1" t="s">
        <v>106</v>
      </c>
      <c r="C153" s="1" t="s">
        <v>92</v>
      </c>
      <c r="D153" s="2">
        <v>-1.2569503510285599E-3</v>
      </c>
      <c r="E153" s="2">
        <v>0.97456339693827398</v>
      </c>
    </row>
    <row r="154" spans="1:5" ht="13" x14ac:dyDescent="0.15">
      <c r="A154" s="1" t="s">
        <v>137</v>
      </c>
      <c r="B154" s="1" t="s">
        <v>122</v>
      </c>
      <c r="C154" s="1" t="s">
        <v>92</v>
      </c>
      <c r="D154" s="2">
        <v>-4.2732625659295503E-2</v>
      </c>
      <c r="E154" s="2">
        <v>0.27814006436648703</v>
      </c>
    </row>
    <row r="155" spans="1:5" ht="13" x14ac:dyDescent="0.15">
      <c r="A155" s="1" t="s">
        <v>137</v>
      </c>
      <c r="B155" s="1" t="s">
        <v>123</v>
      </c>
      <c r="C155" s="1" t="s">
        <v>92</v>
      </c>
      <c r="D155" s="2">
        <v>4.0043675360172098E-3</v>
      </c>
      <c r="E155" s="2">
        <v>0.91908971975394305</v>
      </c>
    </row>
    <row r="156" spans="1:5" ht="13" x14ac:dyDescent="0.15">
      <c r="A156" s="1" t="s">
        <v>137</v>
      </c>
      <c r="B156" s="1" t="s">
        <v>112</v>
      </c>
      <c r="C156" s="1" t="s">
        <v>92</v>
      </c>
      <c r="D156" s="2">
        <v>1.25637317186282E-2</v>
      </c>
      <c r="E156" s="2">
        <v>0.74993839087080905</v>
      </c>
    </row>
    <row r="157" spans="1:5" ht="13" x14ac:dyDescent="0.15">
      <c r="A157" s="1" t="s">
        <v>137</v>
      </c>
      <c r="B157" s="1" t="s">
        <v>101</v>
      </c>
      <c r="C157" s="1" t="s">
        <v>92</v>
      </c>
      <c r="D157" s="2">
        <v>3.82036894678923E-2</v>
      </c>
      <c r="E157" s="2">
        <v>0.33230644907324502</v>
      </c>
    </row>
    <row r="158" spans="1:5" ht="13" x14ac:dyDescent="0.15">
      <c r="A158" s="1" t="s">
        <v>137</v>
      </c>
      <c r="B158" s="1" t="s">
        <v>100</v>
      </c>
      <c r="C158" s="1" t="s">
        <v>92</v>
      </c>
      <c r="D158" s="2">
        <v>-1.4104640466064401E-2</v>
      </c>
      <c r="E158" s="2">
        <v>0.72048212018998503</v>
      </c>
    </row>
    <row r="159" spans="1:5" ht="13" x14ac:dyDescent="0.15">
      <c r="A159" s="1" t="s">
        <v>137</v>
      </c>
      <c r="B159" s="1" t="s">
        <v>98</v>
      </c>
      <c r="C159" s="1" t="s">
        <v>92</v>
      </c>
      <c r="D159" s="2">
        <v>-1.2801888643126E-3</v>
      </c>
      <c r="E159" s="2">
        <v>0.97409328812791596</v>
      </c>
    </row>
    <row r="160" spans="1:5" ht="13" x14ac:dyDescent="0.15">
      <c r="A160" s="1" t="s">
        <v>137</v>
      </c>
      <c r="B160" s="1" t="s">
        <v>99</v>
      </c>
      <c r="C160" s="1" t="s">
        <v>92</v>
      </c>
      <c r="D160" s="2">
        <v>2.0600061857183001E-2</v>
      </c>
      <c r="E160" s="2">
        <v>0.60123626671713604</v>
      </c>
    </row>
    <row r="161" spans="1:5" ht="13" x14ac:dyDescent="0.15">
      <c r="A161" s="1" t="s">
        <v>137</v>
      </c>
      <c r="B161" s="1" t="s">
        <v>91</v>
      </c>
      <c r="C161" s="1" t="s">
        <v>92</v>
      </c>
      <c r="D161" s="2">
        <v>-1.26663201799134E-2</v>
      </c>
      <c r="E161" s="2">
        <v>0.74796539704492504</v>
      </c>
    </row>
    <row r="162" spans="1:5" ht="13" x14ac:dyDescent="0.15">
      <c r="A162" s="1" t="s">
        <v>137</v>
      </c>
      <c r="B162" s="1" t="s">
        <v>104</v>
      </c>
      <c r="C162" s="1" t="s">
        <v>92</v>
      </c>
      <c r="D162" s="2">
        <v>-2.1313426635043101E-2</v>
      </c>
      <c r="E162" s="2">
        <v>0.58869670918856998</v>
      </c>
    </row>
    <row r="163" spans="1:5" ht="13" x14ac:dyDescent="0.15">
      <c r="A163" s="1" t="s">
        <v>137</v>
      </c>
      <c r="B163" s="1" t="s">
        <v>102</v>
      </c>
      <c r="C163" s="1" t="s">
        <v>92</v>
      </c>
      <c r="D163" s="2">
        <v>-2.01802367628814E-4</v>
      </c>
      <c r="E163" s="2">
        <v>0.99591550125008499</v>
      </c>
    </row>
    <row r="164" spans="1:5" ht="13" x14ac:dyDescent="0.15">
      <c r="A164" s="1" t="s">
        <v>137</v>
      </c>
      <c r="B164" s="1" t="s">
        <v>103</v>
      </c>
      <c r="C164" s="1" t="s">
        <v>92</v>
      </c>
      <c r="D164" s="2">
        <v>2.5379202342883499E-2</v>
      </c>
      <c r="E164" s="2">
        <v>0.51963658497061604</v>
      </c>
    </row>
    <row r="165" spans="1:5" ht="13" x14ac:dyDescent="0.15">
      <c r="A165" s="1" t="s">
        <v>137</v>
      </c>
      <c r="B165" s="1" t="s">
        <v>105</v>
      </c>
      <c r="C165" s="1" t="s">
        <v>92</v>
      </c>
      <c r="D165" s="2">
        <v>-1.9031207899013601E-4</v>
      </c>
      <c r="E165" s="2">
        <v>0.99614806390725896</v>
      </c>
    </row>
    <row r="166" spans="1:5" ht="13" x14ac:dyDescent="0.15">
      <c r="A166" s="1" t="s">
        <v>138</v>
      </c>
      <c r="B166" s="1" t="s">
        <v>87</v>
      </c>
      <c r="C166" s="1" t="s">
        <v>86</v>
      </c>
      <c r="D166" s="2">
        <v>-0.10170956500136601</v>
      </c>
      <c r="E166" s="2">
        <v>9.6305984360513901E-3</v>
      </c>
    </row>
    <row r="167" spans="1:5" ht="13" x14ac:dyDescent="0.15">
      <c r="A167" s="1" t="s">
        <v>138</v>
      </c>
      <c r="B167" s="1" t="s">
        <v>90</v>
      </c>
      <c r="C167" s="1" t="s">
        <v>86</v>
      </c>
      <c r="D167" s="2">
        <v>-5.9424015941249797E-2</v>
      </c>
      <c r="E167" s="2">
        <v>0.13106064579037599</v>
      </c>
    </row>
    <row r="168" spans="1:5" ht="13" x14ac:dyDescent="0.15">
      <c r="A168" s="1" t="s">
        <v>138</v>
      </c>
      <c r="B168" s="1" t="s">
        <v>88</v>
      </c>
      <c r="C168" s="1" t="s">
        <v>86</v>
      </c>
      <c r="D168" s="2">
        <v>-4.88809523433976E-2</v>
      </c>
      <c r="E168" s="2">
        <v>0.21435337373320501</v>
      </c>
    </row>
    <row r="169" spans="1:5" ht="13" x14ac:dyDescent="0.15">
      <c r="A169" s="1" t="s">
        <v>138</v>
      </c>
      <c r="B169" s="1" t="s">
        <v>85</v>
      </c>
      <c r="C169" s="1" t="s">
        <v>86</v>
      </c>
      <c r="D169" s="2">
        <v>-5.9499618542339899E-2</v>
      </c>
      <c r="E169" s="2">
        <v>0.130570259836154</v>
      </c>
    </row>
    <row r="170" spans="1:5" ht="13" x14ac:dyDescent="0.15">
      <c r="A170" s="1" t="s">
        <v>138</v>
      </c>
      <c r="B170" s="1" t="s">
        <v>89</v>
      </c>
      <c r="C170" s="1" t="s">
        <v>86</v>
      </c>
      <c r="D170" s="2">
        <v>-4.8605917620995899E-2</v>
      </c>
      <c r="E170" s="2">
        <v>0.21694638903823199</v>
      </c>
    </row>
    <row r="171" spans="1:5" ht="13" x14ac:dyDescent="0.15">
      <c r="A171" s="1" t="s">
        <v>138</v>
      </c>
      <c r="B171" s="1" t="s">
        <v>96</v>
      </c>
      <c r="C171" s="1" t="s">
        <v>92</v>
      </c>
      <c r="D171" s="2">
        <v>-0.108220206808768</v>
      </c>
      <c r="E171" s="2">
        <v>5.8605394915055998E-3</v>
      </c>
    </row>
    <row r="172" spans="1:5" ht="13" x14ac:dyDescent="0.15">
      <c r="A172" s="1" t="s">
        <v>138</v>
      </c>
      <c r="B172" s="1" t="s">
        <v>93</v>
      </c>
      <c r="C172" s="1" t="s">
        <v>92</v>
      </c>
      <c r="D172" s="2">
        <v>-0.10084218296940101</v>
      </c>
      <c r="E172" s="2">
        <v>1.02693086358389E-2</v>
      </c>
    </row>
    <row r="173" spans="1:5" ht="13" x14ac:dyDescent="0.15">
      <c r="A173" s="1" t="s">
        <v>138</v>
      </c>
      <c r="B173" s="1" t="s">
        <v>94</v>
      </c>
      <c r="C173" s="1" t="s">
        <v>92</v>
      </c>
      <c r="D173" s="2">
        <v>-2.3096608911268999E-2</v>
      </c>
      <c r="E173" s="2">
        <v>0.55758522217773598</v>
      </c>
    </row>
    <row r="174" spans="1:5" ht="13" x14ac:dyDescent="0.15">
      <c r="A174" s="1" t="s">
        <v>138</v>
      </c>
      <c r="B174" s="1" t="s">
        <v>97</v>
      </c>
      <c r="C174" s="1" t="s">
        <v>92</v>
      </c>
      <c r="D174" s="2">
        <v>9.1117828006262905E-2</v>
      </c>
      <c r="E174" s="2">
        <v>2.0447542255901299E-2</v>
      </c>
    </row>
    <row r="175" spans="1:5" ht="13" x14ac:dyDescent="0.15">
      <c r="A175" s="1" t="s">
        <v>138</v>
      </c>
      <c r="B175" s="1" t="s">
        <v>95</v>
      </c>
      <c r="C175" s="1" t="s">
        <v>92</v>
      </c>
      <c r="D175" s="2">
        <v>-3.3553492316626903E-2</v>
      </c>
      <c r="E175" s="2">
        <v>0.39417928131469998</v>
      </c>
    </row>
    <row r="176" spans="1:5" ht="13" x14ac:dyDescent="0.15">
      <c r="A176" s="1" t="s">
        <v>138</v>
      </c>
      <c r="B176" s="1" t="s">
        <v>124</v>
      </c>
      <c r="C176" s="1" t="s">
        <v>92</v>
      </c>
      <c r="D176" s="2">
        <v>-6.3809531071804496E-2</v>
      </c>
      <c r="E176" s="2">
        <v>0.10489204099674</v>
      </c>
    </row>
    <row r="177" spans="1:5" ht="13" x14ac:dyDescent="0.15">
      <c r="A177" s="1" t="s">
        <v>138</v>
      </c>
      <c r="B177" s="1" t="s">
        <v>110</v>
      </c>
      <c r="C177" s="1" t="s">
        <v>92</v>
      </c>
      <c r="D177" s="2">
        <v>7.4814229517222502E-3</v>
      </c>
      <c r="E177" s="2">
        <v>0.84936115861382999</v>
      </c>
    </row>
    <row r="178" spans="1:5" ht="13" x14ac:dyDescent="0.15">
      <c r="A178" s="1" t="s">
        <v>138</v>
      </c>
      <c r="B178" s="1" t="s">
        <v>119</v>
      </c>
      <c r="C178" s="1" t="s">
        <v>92</v>
      </c>
      <c r="D178" s="2">
        <v>1.54815763401897E-2</v>
      </c>
      <c r="E178" s="2">
        <v>0.69427925498141296</v>
      </c>
    </row>
    <row r="179" spans="1:5" ht="13" x14ac:dyDescent="0.15">
      <c r="A179" s="1" t="s">
        <v>138</v>
      </c>
      <c r="B179" s="1" t="s">
        <v>125</v>
      </c>
      <c r="C179" s="1" t="s">
        <v>92</v>
      </c>
      <c r="D179" s="2">
        <v>5.5538733867627303E-2</v>
      </c>
      <c r="E179" s="2">
        <v>0.15822941804392701</v>
      </c>
    </row>
    <row r="180" spans="1:5" ht="13" x14ac:dyDescent="0.15">
      <c r="A180" s="1" t="s">
        <v>138</v>
      </c>
      <c r="B180" s="1" t="s">
        <v>117</v>
      </c>
      <c r="C180" s="1" t="s">
        <v>92</v>
      </c>
      <c r="D180" s="2">
        <v>3.2988213617886002E-2</v>
      </c>
      <c r="E180" s="2">
        <v>0.40219918085659701</v>
      </c>
    </row>
    <row r="181" spans="1:5" ht="13" x14ac:dyDescent="0.15">
      <c r="A181" s="1" t="s">
        <v>138</v>
      </c>
      <c r="B181" s="1" t="s">
        <v>116</v>
      </c>
      <c r="C181" s="1" t="s">
        <v>92</v>
      </c>
      <c r="D181" s="2">
        <v>2.2374291452048899E-2</v>
      </c>
      <c r="E181" s="2">
        <v>0.56997559491345196</v>
      </c>
    </row>
    <row r="182" spans="1:5" ht="13" x14ac:dyDescent="0.15">
      <c r="A182" s="1" t="s">
        <v>138</v>
      </c>
      <c r="B182" s="1" t="s">
        <v>115</v>
      </c>
      <c r="C182" s="1" t="s">
        <v>92</v>
      </c>
      <c r="D182" s="2">
        <v>3.7748617145969401E-2</v>
      </c>
      <c r="E182" s="2">
        <v>0.33772695108424</v>
      </c>
    </row>
    <row r="183" spans="1:5" ht="13" x14ac:dyDescent="0.15">
      <c r="A183" s="1" t="s">
        <v>138</v>
      </c>
      <c r="B183" s="1" t="s">
        <v>126</v>
      </c>
      <c r="C183" s="1" t="s">
        <v>92</v>
      </c>
      <c r="D183" s="2">
        <v>-2.0031044747316599E-2</v>
      </c>
      <c r="E183" s="2">
        <v>0.61104712103037195</v>
      </c>
    </row>
    <row r="184" spans="1:5" ht="13" x14ac:dyDescent="0.15">
      <c r="A184" s="1" t="s">
        <v>138</v>
      </c>
      <c r="B184" s="1" t="s">
        <v>127</v>
      </c>
      <c r="C184" s="1" t="s">
        <v>92</v>
      </c>
      <c r="D184" s="2">
        <v>-6.0865255233076197E-2</v>
      </c>
      <c r="E184" s="2">
        <v>0.12195469297252901</v>
      </c>
    </row>
    <row r="185" spans="1:5" ht="13" x14ac:dyDescent="0.15">
      <c r="A185" s="1" t="s">
        <v>138</v>
      </c>
      <c r="B185" s="1" t="s">
        <v>108</v>
      </c>
      <c r="C185" s="1" t="s">
        <v>92</v>
      </c>
      <c r="D185" s="2">
        <v>-9.1488344186048204E-2</v>
      </c>
      <c r="E185" s="2">
        <v>1.99387597664934E-2</v>
      </c>
    </row>
    <row r="186" spans="1:5" ht="13" x14ac:dyDescent="0.15">
      <c r="A186" s="1" t="s">
        <v>138</v>
      </c>
      <c r="B186" s="1" t="s">
        <v>113</v>
      </c>
      <c r="C186" s="1" t="s">
        <v>92</v>
      </c>
      <c r="D186" s="2">
        <v>1.1083341430878199E-3</v>
      </c>
      <c r="E186" s="2">
        <v>0.97755264728875702</v>
      </c>
    </row>
    <row r="187" spans="1:5" ht="13" x14ac:dyDescent="0.15">
      <c r="A187" s="1" t="s">
        <v>138</v>
      </c>
      <c r="B187" s="1" t="s">
        <v>121</v>
      </c>
      <c r="C187" s="1" t="s">
        <v>92</v>
      </c>
      <c r="D187" s="2">
        <v>-2.6718770584488499E-2</v>
      </c>
      <c r="E187" s="2">
        <v>0.49749860181192102</v>
      </c>
    </row>
    <row r="188" spans="1:5" ht="13" x14ac:dyDescent="0.15">
      <c r="A188" s="1" t="s">
        <v>138</v>
      </c>
      <c r="B188" s="1" t="s">
        <v>107</v>
      </c>
      <c r="C188" s="1" t="s">
        <v>92</v>
      </c>
      <c r="D188" s="2">
        <v>2.2540221401790302E-2</v>
      </c>
      <c r="E188" s="2">
        <v>0.56711773326246095</v>
      </c>
    </row>
    <row r="189" spans="1:5" ht="13" x14ac:dyDescent="0.15">
      <c r="A189" s="1" t="s">
        <v>138</v>
      </c>
      <c r="B189" s="1" t="s">
        <v>111</v>
      </c>
      <c r="C189" s="1" t="s">
        <v>92</v>
      </c>
      <c r="D189" s="2">
        <v>6.4157627403149106E-2</v>
      </c>
      <c r="E189" s="2">
        <v>0.10300636640716999</v>
      </c>
    </row>
    <row r="190" spans="1:5" ht="13" x14ac:dyDescent="0.15">
      <c r="A190" s="1" t="s">
        <v>138</v>
      </c>
      <c r="B190" s="1" t="s">
        <v>109</v>
      </c>
      <c r="C190" s="1" t="s">
        <v>92</v>
      </c>
      <c r="D190" s="2">
        <v>3.5096325220045299E-2</v>
      </c>
      <c r="E190" s="2">
        <v>0.37278686472254702</v>
      </c>
    </row>
    <row r="191" spans="1:5" ht="13" x14ac:dyDescent="0.15">
      <c r="A191" s="1" t="s">
        <v>138</v>
      </c>
      <c r="B191" s="1" t="s">
        <v>114</v>
      </c>
      <c r="C191" s="1" t="s">
        <v>92</v>
      </c>
      <c r="D191" s="2">
        <v>-6.2006100111073603E-2</v>
      </c>
      <c r="E191" s="2">
        <v>0.115102844700975</v>
      </c>
    </row>
    <row r="192" spans="1:5" ht="13" x14ac:dyDescent="0.15">
      <c r="A192" s="1" t="s">
        <v>138</v>
      </c>
      <c r="B192" s="1" t="s">
        <v>118</v>
      </c>
      <c r="C192" s="1" t="s">
        <v>92</v>
      </c>
      <c r="D192" s="2">
        <v>-2.19360886051881E-2</v>
      </c>
      <c r="E192" s="2">
        <v>0.57755565800275899</v>
      </c>
    </row>
    <row r="193" spans="1:5" ht="13" x14ac:dyDescent="0.15">
      <c r="A193" s="1" t="s">
        <v>138</v>
      </c>
      <c r="B193" s="1" t="s">
        <v>120</v>
      </c>
      <c r="C193" s="1" t="s">
        <v>92</v>
      </c>
      <c r="D193" s="2">
        <v>-5.7693971769589597E-2</v>
      </c>
      <c r="E193" s="2">
        <v>0.142675931460061</v>
      </c>
    </row>
    <row r="194" spans="1:5" ht="13" x14ac:dyDescent="0.15">
      <c r="A194" s="1" t="s">
        <v>138</v>
      </c>
      <c r="B194" s="1" t="s">
        <v>106</v>
      </c>
      <c r="C194" s="1" t="s">
        <v>92</v>
      </c>
      <c r="D194" s="2">
        <v>-4.7070137484847903E-2</v>
      </c>
      <c r="E194" s="2">
        <v>0.23183990580875599</v>
      </c>
    </row>
    <row r="195" spans="1:5" ht="13" x14ac:dyDescent="0.15">
      <c r="A195" s="1" t="s">
        <v>138</v>
      </c>
      <c r="B195" s="1" t="s">
        <v>122</v>
      </c>
      <c r="C195" s="1" t="s">
        <v>92</v>
      </c>
      <c r="D195" s="2">
        <v>-6.8464057888662097E-2</v>
      </c>
      <c r="E195" s="2">
        <v>8.1834469545030097E-2</v>
      </c>
    </row>
    <row r="196" spans="1:5" ht="13" x14ac:dyDescent="0.15">
      <c r="A196" s="1" t="s">
        <v>138</v>
      </c>
      <c r="B196" s="1" t="s">
        <v>123</v>
      </c>
      <c r="C196" s="1" t="s">
        <v>92</v>
      </c>
      <c r="D196" s="2">
        <v>-3.4783815742043901E-2</v>
      </c>
      <c r="E196" s="2">
        <v>0.377061058299417</v>
      </c>
    </row>
    <row r="197" spans="1:5" ht="13" x14ac:dyDescent="0.15">
      <c r="A197" s="1" t="s">
        <v>138</v>
      </c>
      <c r="B197" s="1" t="s">
        <v>112</v>
      </c>
      <c r="C197" s="1" t="s">
        <v>92</v>
      </c>
      <c r="D197" s="2">
        <v>2.8253088529196599E-2</v>
      </c>
      <c r="E197" s="2">
        <v>0.47312447497245502</v>
      </c>
    </row>
    <row r="198" spans="1:5" ht="13" x14ac:dyDescent="0.15">
      <c r="A198" s="1" t="s">
        <v>138</v>
      </c>
      <c r="B198" s="1" t="s">
        <v>101</v>
      </c>
      <c r="C198" s="1" t="s">
        <v>92</v>
      </c>
      <c r="D198" s="2">
        <v>1.12562394883106E-2</v>
      </c>
      <c r="E198" s="2">
        <v>0.77505329141127699</v>
      </c>
    </row>
    <row r="199" spans="1:5" ht="13" x14ac:dyDescent="0.15">
      <c r="A199" s="1" t="s">
        <v>138</v>
      </c>
      <c r="B199" s="1" t="s">
        <v>100</v>
      </c>
      <c r="C199" s="1" t="s">
        <v>92</v>
      </c>
      <c r="D199" s="2">
        <v>-4.2984835285963398E-2</v>
      </c>
      <c r="E199" s="2">
        <v>0.2749381560152</v>
      </c>
    </row>
    <row r="200" spans="1:5" ht="13" x14ac:dyDescent="0.15">
      <c r="A200" s="1" t="s">
        <v>138</v>
      </c>
      <c r="B200" s="1" t="s">
        <v>98</v>
      </c>
      <c r="C200" s="1" t="s">
        <v>92</v>
      </c>
      <c r="D200" s="2">
        <v>-2.3463227756494499E-2</v>
      </c>
      <c r="E200" s="2">
        <v>0.55134681004554098</v>
      </c>
    </row>
    <row r="201" spans="1:5" ht="13" x14ac:dyDescent="0.15">
      <c r="A201" s="1" t="s">
        <v>138</v>
      </c>
      <c r="B201" s="1" t="s">
        <v>99</v>
      </c>
      <c r="C201" s="1" t="s">
        <v>92</v>
      </c>
      <c r="D201" s="2">
        <v>6.0483256654241804E-3</v>
      </c>
      <c r="E201" s="2">
        <v>0.87796432786673295</v>
      </c>
    </row>
    <row r="202" spans="1:5" ht="13" x14ac:dyDescent="0.15">
      <c r="A202" s="1" t="s">
        <v>138</v>
      </c>
      <c r="B202" s="1" t="s">
        <v>91</v>
      </c>
      <c r="C202" s="1" t="s">
        <v>92</v>
      </c>
      <c r="D202" s="2">
        <v>-5.9499618542339899E-2</v>
      </c>
      <c r="E202" s="2">
        <v>0.130570259836154</v>
      </c>
    </row>
    <row r="203" spans="1:5" ht="13" x14ac:dyDescent="0.15">
      <c r="A203" s="1" t="s">
        <v>138</v>
      </c>
      <c r="B203" s="1" t="s">
        <v>104</v>
      </c>
      <c r="C203" s="1" t="s">
        <v>92</v>
      </c>
      <c r="D203" s="2">
        <v>-4.25695255327539E-2</v>
      </c>
      <c r="E203" s="2">
        <v>0.27960680029667101</v>
      </c>
    </row>
    <row r="204" spans="1:5" ht="13" x14ac:dyDescent="0.15">
      <c r="A204" s="1" t="s">
        <v>138</v>
      </c>
      <c r="B204" s="1" t="s">
        <v>102</v>
      </c>
      <c r="C204" s="1" t="s">
        <v>92</v>
      </c>
      <c r="D204" s="2">
        <v>-3.8223772883778102E-2</v>
      </c>
      <c r="E204" s="2">
        <v>0.33167676317246603</v>
      </c>
    </row>
    <row r="205" spans="1:5" ht="13" x14ac:dyDescent="0.15">
      <c r="A205" s="1" t="s">
        <v>138</v>
      </c>
      <c r="B205" s="1" t="s">
        <v>103</v>
      </c>
      <c r="C205" s="1" t="s">
        <v>92</v>
      </c>
      <c r="D205" s="2">
        <v>3.2347123088251301E-2</v>
      </c>
      <c r="E205" s="2">
        <v>0.411411832044907</v>
      </c>
    </row>
    <row r="206" spans="1:5" ht="13" x14ac:dyDescent="0.15">
      <c r="A206" s="1" t="s">
        <v>138</v>
      </c>
      <c r="B206" s="1" t="s">
        <v>105</v>
      </c>
      <c r="C206" s="1" t="s">
        <v>92</v>
      </c>
      <c r="D206" s="2">
        <v>-2.8502579710114599E-2</v>
      </c>
      <c r="E206" s="2">
        <v>0.46922397413656403</v>
      </c>
    </row>
    <row r="207" spans="1:5" ht="13" x14ac:dyDescent="0.15">
      <c r="A207" s="1" t="s">
        <v>32</v>
      </c>
      <c r="B207" s="1" t="s">
        <v>87</v>
      </c>
      <c r="C207" s="1" t="s">
        <v>86</v>
      </c>
      <c r="D207" s="2">
        <v>-0.105132392276316</v>
      </c>
      <c r="E207" s="2">
        <v>7.44139159211216E-3</v>
      </c>
    </row>
    <row r="208" spans="1:5" ht="13" x14ac:dyDescent="0.15">
      <c r="A208" s="1" t="s">
        <v>32</v>
      </c>
      <c r="B208" s="1" t="s">
        <v>90</v>
      </c>
      <c r="C208" s="1" t="s">
        <v>86</v>
      </c>
      <c r="D208" s="2">
        <v>-0.13337348176629801</v>
      </c>
      <c r="E208" s="2">
        <v>6.7100475881019003E-4</v>
      </c>
    </row>
    <row r="209" spans="1:5" ht="13" x14ac:dyDescent="0.15">
      <c r="A209" s="1" t="s">
        <v>32</v>
      </c>
      <c r="B209" s="1" t="s">
        <v>88</v>
      </c>
      <c r="C209" s="1" t="s">
        <v>86</v>
      </c>
      <c r="D209" s="2">
        <v>5.5729425353011298E-3</v>
      </c>
      <c r="E209" s="2">
        <v>0.887489623293644</v>
      </c>
    </row>
    <row r="210" spans="1:5" ht="13" x14ac:dyDescent="0.15">
      <c r="A210" s="1" t="s">
        <v>32</v>
      </c>
      <c r="B210" s="1" t="s">
        <v>85</v>
      </c>
      <c r="C210" s="1" t="s">
        <v>86</v>
      </c>
      <c r="D210" s="2">
        <v>-8.7613756431507095E-2</v>
      </c>
      <c r="E210" s="2">
        <v>2.5844660547059299E-2</v>
      </c>
    </row>
    <row r="211" spans="1:5" ht="13" x14ac:dyDescent="0.15">
      <c r="A211" s="1" t="s">
        <v>32</v>
      </c>
      <c r="B211" s="1" t="s">
        <v>89</v>
      </c>
      <c r="C211" s="1" t="s">
        <v>86</v>
      </c>
      <c r="D211" s="2">
        <v>-3.4720959806445899E-2</v>
      </c>
      <c r="E211" s="2">
        <v>0.37792436688273801</v>
      </c>
    </row>
    <row r="212" spans="1:5" ht="13" x14ac:dyDescent="0.15">
      <c r="A212" s="1" t="s">
        <v>32</v>
      </c>
      <c r="B212" s="1" t="s">
        <v>96</v>
      </c>
      <c r="C212" s="1" t="s">
        <v>92</v>
      </c>
      <c r="D212" s="2">
        <v>-8.8427043747980702E-2</v>
      </c>
      <c r="E212" s="2">
        <v>2.4493049462748401E-2</v>
      </c>
    </row>
    <row r="213" spans="1:5" ht="13" x14ac:dyDescent="0.15">
      <c r="A213" s="1" t="s">
        <v>32</v>
      </c>
      <c r="B213" s="1" t="s">
        <v>93</v>
      </c>
      <c r="C213" s="1" t="s">
        <v>92</v>
      </c>
      <c r="D213" s="2">
        <v>-9.3270542272747003E-2</v>
      </c>
      <c r="E213" s="2">
        <v>1.7642599018888701E-2</v>
      </c>
    </row>
    <row r="214" spans="1:5" ht="13" x14ac:dyDescent="0.15">
      <c r="A214" s="1" t="s">
        <v>32</v>
      </c>
      <c r="B214" s="1" t="s">
        <v>94</v>
      </c>
      <c r="C214" s="1" t="s">
        <v>92</v>
      </c>
      <c r="D214" s="2">
        <v>-3.5117866581686599E-2</v>
      </c>
      <c r="E214" s="2">
        <v>0.372493350728619</v>
      </c>
    </row>
    <row r="215" spans="1:5" ht="13" x14ac:dyDescent="0.15">
      <c r="A215" s="1" t="s">
        <v>32</v>
      </c>
      <c r="B215" s="1" t="s">
        <v>97</v>
      </c>
      <c r="C215" s="1" t="s">
        <v>92</v>
      </c>
      <c r="D215" s="2">
        <v>3.1030325388371201E-2</v>
      </c>
      <c r="E215" s="2">
        <v>0.43072192534959602</v>
      </c>
    </row>
    <row r="216" spans="1:5" ht="13" x14ac:dyDescent="0.15">
      <c r="A216" s="1" t="s">
        <v>32</v>
      </c>
      <c r="B216" s="1" t="s">
        <v>95</v>
      </c>
      <c r="C216" s="1" t="s">
        <v>92</v>
      </c>
      <c r="D216" s="2">
        <v>6.6801830994555597E-2</v>
      </c>
      <c r="E216" s="2">
        <v>8.95463739508158E-2</v>
      </c>
    </row>
    <row r="217" spans="1:5" ht="13" x14ac:dyDescent="0.15">
      <c r="A217" s="1" t="s">
        <v>32</v>
      </c>
      <c r="B217" s="1" t="s">
        <v>124</v>
      </c>
      <c r="C217" s="1" t="s">
        <v>92</v>
      </c>
      <c r="D217" s="2">
        <v>-8.9728113730152298E-2</v>
      </c>
      <c r="E217" s="2">
        <v>2.2457829463081499E-2</v>
      </c>
    </row>
    <row r="218" spans="1:5" ht="13" x14ac:dyDescent="0.15">
      <c r="A218" s="1" t="s">
        <v>32</v>
      </c>
      <c r="B218" s="1" t="s">
        <v>110</v>
      </c>
      <c r="C218" s="1" t="s">
        <v>92</v>
      </c>
      <c r="D218" s="2">
        <v>-3.7977765128245002E-2</v>
      </c>
      <c r="E218" s="2">
        <v>0.33480041677602002</v>
      </c>
    </row>
    <row r="219" spans="1:5" ht="13" x14ac:dyDescent="0.15">
      <c r="A219" s="1" t="s">
        <v>32</v>
      </c>
      <c r="B219" s="1" t="s">
        <v>119</v>
      </c>
      <c r="C219" s="1" t="s">
        <v>92</v>
      </c>
      <c r="D219" s="2">
        <v>-4.9677878880829999E-3</v>
      </c>
      <c r="E219" s="2">
        <v>0.89963847899849803</v>
      </c>
    </row>
    <row r="220" spans="1:5" ht="13" x14ac:dyDescent="0.15">
      <c r="A220" s="1" t="s">
        <v>32</v>
      </c>
      <c r="B220" s="1" t="s">
        <v>125</v>
      </c>
      <c r="C220" s="1" t="s">
        <v>92</v>
      </c>
      <c r="D220" s="2">
        <v>-0.120330412307239</v>
      </c>
      <c r="E220" s="2">
        <v>2.1696055340837701E-3</v>
      </c>
    </row>
    <row r="221" spans="1:5" ht="13" x14ac:dyDescent="0.15">
      <c r="A221" s="1" t="s">
        <v>32</v>
      </c>
      <c r="B221" s="1" t="s">
        <v>117</v>
      </c>
      <c r="C221" s="1" t="s">
        <v>92</v>
      </c>
      <c r="D221" s="2">
        <v>1.147733715394E-2</v>
      </c>
      <c r="E221" s="2">
        <v>0.77075699853792201</v>
      </c>
    </row>
    <row r="222" spans="1:5" ht="13" x14ac:dyDescent="0.15">
      <c r="A222" s="1" t="s">
        <v>32</v>
      </c>
      <c r="B222" s="1" t="s">
        <v>116</v>
      </c>
      <c r="C222" s="1" t="s">
        <v>92</v>
      </c>
      <c r="D222" s="2">
        <v>-4.9810377161219999E-2</v>
      </c>
      <c r="E222" s="2">
        <v>0.20575593354819099</v>
      </c>
    </row>
    <row r="223" spans="1:5" ht="13" x14ac:dyDescent="0.15">
      <c r="A223" s="1" t="s">
        <v>32</v>
      </c>
      <c r="B223" s="1" t="s">
        <v>115</v>
      </c>
      <c r="C223" s="1" t="s">
        <v>92</v>
      </c>
      <c r="D223" s="2">
        <v>-3.68410416047424E-2</v>
      </c>
      <c r="E223" s="2">
        <v>0.34947842126938899</v>
      </c>
    </row>
    <row r="224" spans="1:5" ht="13" x14ac:dyDescent="0.15">
      <c r="A224" s="1" t="s">
        <v>32</v>
      </c>
      <c r="B224" s="1" t="s">
        <v>126</v>
      </c>
      <c r="C224" s="1" t="s">
        <v>92</v>
      </c>
      <c r="D224" s="2">
        <v>-7.2432376611931998E-2</v>
      </c>
      <c r="E224" s="2">
        <v>6.5583409399679798E-2</v>
      </c>
    </row>
    <row r="225" spans="1:5" ht="13" x14ac:dyDescent="0.15">
      <c r="A225" s="1" t="s">
        <v>32</v>
      </c>
      <c r="B225" s="1" t="s">
        <v>127</v>
      </c>
      <c r="C225" s="1" t="s">
        <v>92</v>
      </c>
      <c r="D225" s="2">
        <v>1.28116225856867E-2</v>
      </c>
      <c r="E225" s="2">
        <v>0.74498269800233696</v>
      </c>
    </row>
    <row r="226" spans="1:5" ht="13" x14ac:dyDescent="0.15">
      <c r="A226" s="1" t="s">
        <v>32</v>
      </c>
      <c r="B226" s="1" t="s">
        <v>108</v>
      </c>
      <c r="C226" s="1" t="s">
        <v>92</v>
      </c>
      <c r="D226" s="2">
        <v>-4.6423121765645302E-2</v>
      </c>
      <c r="E226" s="2">
        <v>0.23832651725338799</v>
      </c>
    </row>
    <row r="227" spans="1:5" ht="13" x14ac:dyDescent="0.15">
      <c r="A227" s="1" t="s">
        <v>32</v>
      </c>
      <c r="B227" s="1" t="s">
        <v>113</v>
      </c>
      <c r="C227" s="1" t="s">
        <v>92</v>
      </c>
      <c r="D227" s="2">
        <v>-0.106133317617975</v>
      </c>
      <c r="E227" s="2">
        <v>6.8914910822680097E-3</v>
      </c>
    </row>
    <row r="228" spans="1:5" ht="13" x14ac:dyDescent="0.15">
      <c r="A228" s="1" t="s">
        <v>32</v>
      </c>
      <c r="B228" s="1" t="s">
        <v>121</v>
      </c>
      <c r="C228" s="1" t="s">
        <v>92</v>
      </c>
      <c r="D228" s="2">
        <v>-7.9272405850863703E-2</v>
      </c>
      <c r="E228" s="2">
        <v>4.3835318429103702E-2</v>
      </c>
    </row>
    <row r="229" spans="1:5" ht="13" x14ac:dyDescent="0.15">
      <c r="A229" s="1" t="s">
        <v>32</v>
      </c>
      <c r="B229" s="1" t="s">
        <v>107</v>
      </c>
      <c r="C229" s="1" t="s">
        <v>92</v>
      </c>
      <c r="D229" s="2">
        <v>3.21068924093309E-2</v>
      </c>
      <c r="E229" s="2">
        <v>0.41489594348796</v>
      </c>
    </row>
    <row r="230" spans="1:5" ht="13" x14ac:dyDescent="0.15">
      <c r="A230" s="1" t="s">
        <v>32</v>
      </c>
      <c r="B230" s="1" t="s">
        <v>111</v>
      </c>
      <c r="C230" s="1" t="s">
        <v>92</v>
      </c>
      <c r="D230" s="2">
        <v>3.15279885294883E-2</v>
      </c>
      <c r="E230" s="2">
        <v>0.42336305146618503</v>
      </c>
    </row>
    <row r="231" spans="1:5" ht="13" x14ac:dyDescent="0.15">
      <c r="A231" s="1" t="s">
        <v>32</v>
      </c>
      <c r="B231" s="1" t="s">
        <v>109</v>
      </c>
      <c r="C231" s="1" t="s">
        <v>92</v>
      </c>
      <c r="D231" s="2">
        <v>1.09205448548513E-2</v>
      </c>
      <c r="E231" s="2">
        <v>0.78158950755120904</v>
      </c>
    </row>
    <row r="232" spans="1:5" ht="13" x14ac:dyDescent="0.15">
      <c r="A232" s="1" t="s">
        <v>32</v>
      </c>
      <c r="B232" s="1" t="s">
        <v>114</v>
      </c>
      <c r="C232" s="1" t="s">
        <v>92</v>
      </c>
      <c r="D232" s="2">
        <v>-7.09885710507729E-2</v>
      </c>
      <c r="E232" s="2">
        <v>7.1158529486724298E-2</v>
      </c>
    </row>
    <row r="233" spans="1:5" ht="13" x14ac:dyDescent="0.15">
      <c r="A233" s="1" t="s">
        <v>32</v>
      </c>
      <c r="B233" s="1" t="s">
        <v>118</v>
      </c>
      <c r="C233" s="1" t="s">
        <v>92</v>
      </c>
      <c r="D233" s="2">
        <v>-0.15075966038469901</v>
      </c>
      <c r="E233" s="2">
        <v>1.18427375769922E-4</v>
      </c>
    </row>
    <row r="234" spans="1:5" ht="13" x14ac:dyDescent="0.15">
      <c r="A234" s="1" t="s">
        <v>32</v>
      </c>
      <c r="B234" s="1" t="s">
        <v>120</v>
      </c>
      <c r="C234" s="1" t="s">
        <v>92</v>
      </c>
      <c r="D234" s="2">
        <v>-6.0650327784316803E-2</v>
      </c>
      <c r="E234" s="2">
        <v>0.12328044114639899</v>
      </c>
    </row>
    <row r="235" spans="1:5" ht="13" x14ac:dyDescent="0.15">
      <c r="A235" s="1" t="s">
        <v>32</v>
      </c>
      <c r="B235" s="1" t="s">
        <v>106</v>
      </c>
      <c r="C235" s="1" t="s">
        <v>92</v>
      </c>
      <c r="D235" s="2">
        <v>-7.9023676197334997E-2</v>
      </c>
      <c r="E235" s="2">
        <v>4.45034429155085E-2</v>
      </c>
    </row>
    <row r="236" spans="1:5" ht="13" x14ac:dyDescent="0.15">
      <c r="A236" s="1" t="s">
        <v>32</v>
      </c>
      <c r="B236" s="1" t="s">
        <v>122</v>
      </c>
      <c r="C236" s="1" t="s">
        <v>92</v>
      </c>
      <c r="D236" s="2">
        <v>-5.9860625080234903E-2</v>
      </c>
      <c r="E236" s="2">
        <v>0.128248198204619</v>
      </c>
    </row>
    <row r="237" spans="1:5" ht="13" x14ac:dyDescent="0.15">
      <c r="A237" s="1" t="s">
        <v>32</v>
      </c>
      <c r="B237" s="1" t="s">
        <v>123</v>
      </c>
      <c r="C237" s="1" t="s">
        <v>92</v>
      </c>
      <c r="D237" s="2">
        <v>-1.4036376730170099E-2</v>
      </c>
      <c r="E237" s="2">
        <v>0.72157160308665302</v>
      </c>
    </row>
    <row r="238" spans="1:5" ht="13" x14ac:dyDescent="0.15">
      <c r="A238" s="1" t="s">
        <v>32</v>
      </c>
      <c r="B238" s="1" t="s">
        <v>112</v>
      </c>
      <c r="C238" s="1" t="s">
        <v>92</v>
      </c>
      <c r="D238" s="2">
        <v>-7.4033705180082801E-2</v>
      </c>
      <c r="E238" s="2">
        <v>5.9825470220511802E-2</v>
      </c>
    </row>
    <row r="239" spans="1:5" ht="13" x14ac:dyDescent="0.15">
      <c r="A239" s="1" t="s">
        <v>32</v>
      </c>
      <c r="B239" s="1" t="s">
        <v>101</v>
      </c>
      <c r="C239" s="1" t="s">
        <v>92</v>
      </c>
      <c r="D239" s="2">
        <v>7.7706534598910401E-2</v>
      </c>
      <c r="E239" s="2">
        <v>4.8185976339254401E-2</v>
      </c>
    </row>
    <row r="240" spans="1:5" ht="13" x14ac:dyDescent="0.15">
      <c r="A240" s="1" t="s">
        <v>32</v>
      </c>
      <c r="B240" s="1" t="s">
        <v>100</v>
      </c>
      <c r="C240" s="1" t="s">
        <v>92</v>
      </c>
      <c r="D240" s="2">
        <v>-3.2868120852805403E-2</v>
      </c>
      <c r="E240" s="2">
        <v>0.40391548845865199</v>
      </c>
    </row>
    <row r="241" spans="1:5" ht="13" x14ac:dyDescent="0.15">
      <c r="A241" s="1" t="s">
        <v>32</v>
      </c>
      <c r="B241" s="1" t="s">
        <v>98</v>
      </c>
      <c r="C241" s="1" t="s">
        <v>92</v>
      </c>
      <c r="D241" s="2">
        <v>9.1965395044940907E-3</v>
      </c>
      <c r="E241" s="2">
        <v>0.81539059045055695</v>
      </c>
    </row>
    <row r="242" spans="1:5" ht="13" x14ac:dyDescent="0.15">
      <c r="A242" s="1" t="s">
        <v>32</v>
      </c>
      <c r="B242" s="1" t="s">
        <v>99</v>
      </c>
      <c r="C242" s="1" t="s">
        <v>92</v>
      </c>
      <c r="D242" s="2">
        <v>-1.6802595429598201E-2</v>
      </c>
      <c r="E242" s="2">
        <v>0.66967233886125499</v>
      </c>
    </row>
    <row r="243" spans="1:5" ht="13" x14ac:dyDescent="0.15">
      <c r="A243" s="1" t="s">
        <v>32</v>
      </c>
      <c r="B243" s="1" t="s">
        <v>91</v>
      </c>
      <c r="C243" s="1" t="s">
        <v>92</v>
      </c>
      <c r="D243" s="2">
        <v>-8.7613756431507095E-2</v>
      </c>
      <c r="E243" s="2">
        <v>2.5844660547059299E-2</v>
      </c>
    </row>
    <row r="244" spans="1:5" ht="13" x14ac:dyDescent="0.15">
      <c r="A244" s="1" t="s">
        <v>32</v>
      </c>
      <c r="B244" s="1" t="s">
        <v>104</v>
      </c>
      <c r="C244" s="1" t="s">
        <v>92</v>
      </c>
      <c r="D244" s="2">
        <v>-4.6497673081706097E-2</v>
      </c>
      <c r="E244" s="2">
        <v>0.237572659195532</v>
      </c>
    </row>
    <row r="245" spans="1:5" ht="13" x14ac:dyDescent="0.15">
      <c r="A245" s="1" t="s">
        <v>32</v>
      </c>
      <c r="B245" s="1" t="s">
        <v>102</v>
      </c>
      <c r="C245" s="1" t="s">
        <v>92</v>
      </c>
      <c r="D245" s="2">
        <v>5.15979890993013E-2</v>
      </c>
      <c r="E245" s="2">
        <v>0.18992810695732301</v>
      </c>
    </row>
    <row r="246" spans="1:5" ht="13" x14ac:dyDescent="0.15">
      <c r="A246" s="1" t="s">
        <v>32</v>
      </c>
      <c r="B246" s="1" t="s">
        <v>103</v>
      </c>
      <c r="C246" s="1" t="s">
        <v>92</v>
      </c>
      <c r="D246" s="2">
        <v>-4.3664907098453602E-2</v>
      </c>
      <c r="E246" s="2">
        <v>0.267408457486843</v>
      </c>
    </row>
    <row r="247" spans="1:5" ht="13" x14ac:dyDescent="0.15">
      <c r="A247" s="1" t="s">
        <v>32</v>
      </c>
      <c r="B247" s="1" t="s">
        <v>105</v>
      </c>
      <c r="C247" s="1" t="s">
        <v>92</v>
      </c>
      <c r="D247" s="2">
        <v>-1.8372039000081501E-2</v>
      </c>
      <c r="E247" s="2">
        <v>0.64089308755626595</v>
      </c>
    </row>
    <row r="248" spans="1:5" ht="13" x14ac:dyDescent="0.15">
      <c r="D248" s="2"/>
      <c r="E248" s="2"/>
    </row>
    <row r="249" spans="1:5" ht="13" x14ac:dyDescent="0.15">
      <c r="D249" s="2"/>
      <c r="E249" s="2"/>
    </row>
    <row r="250" spans="1:5" ht="13" x14ac:dyDescent="0.15">
      <c r="D250" s="2"/>
      <c r="E250" s="2"/>
    </row>
    <row r="251" spans="1:5" ht="13" x14ac:dyDescent="0.15">
      <c r="D251" s="2"/>
      <c r="E251" s="2"/>
    </row>
    <row r="252" spans="1:5" ht="13" x14ac:dyDescent="0.15">
      <c r="D252" s="2"/>
      <c r="E252" s="2"/>
    </row>
    <row r="253" spans="1:5" ht="13" x14ac:dyDescent="0.15">
      <c r="D253" s="2"/>
      <c r="E253" s="2"/>
    </row>
    <row r="254" spans="1:5" ht="13" x14ac:dyDescent="0.15">
      <c r="D254" s="2"/>
      <c r="E254" s="2"/>
    </row>
    <row r="255" spans="1:5" ht="13" x14ac:dyDescent="0.15">
      <c r="D255" s="2"/>
      <c r="E255" s="2"/>
    </row>
    <row r="256" spans="1:5" ht="13" x14ac:dyDescent="0.15">
      <c r="D256" s="2"/>
      <c r="E256" s="2"/>
    </row>
    <row r="257" spans="4:5" ht="13" x14ac:dyDescent="0.15">
      <c r="D257" s="2"/>
      <c r="E257" s="2"/>
    </row>
    <row r="258" spans="4:5" ht="13" x14ac:dyDescent="0.15">
      <c r="D258" s="2"/>
      <c r="E258" s="2"/>
    </row>
    <row r="259" spans="4:5" ht="13" x14ac:dyDescent="0.15">
      <c r="D259" s="2"/>
      <c r="E259" s="2"/>
    </row>
    <row r="260" spans="4:5" ht="13" x14ac:dyDescent="0.15">
      <c r="D260" s="2"/>
      <c r="E260" s="2"/>
    </row>
    <row r="261" spans="4:5" ht="13" x14ac:dyDescent="0.15">
      <c r="D261" s="2"/>
      <c r="E261" s="2"/>
    </row>
    <row r="262" spans="4:5" ht="13" x14ac:dyDescent="0.15">
      <c r="D262" s="2"/>
      <c r="E262" s="2"/>
    </row>
    <row r="263" spans="4:5" ht="13" x14ac:dyDescent="0.15">
      <c r="D263" s="2"/>
      <c r="E263" s="2"/>
    </row>
    <row r="264" spans="4:5" ht="13" x14ac:dyDescent="0.15">
      <c r="D264" s="2"/>
      <c r="E264" s="2"/>
    </row>
    <row r="265" spans="4:5" ht="13" x14ac:dyDescent="0.15">
      <c r="D265" s="2"/>
      <c r="E265" s="2"/>
    </row>
    <row r="266" spans="4:5" ht="13" x14ac:dyDescent="0.15">
      <c r="D266" s="2"/>
      <c r="E266" s="2"/>
    </row>
    <row r="267" spans="4:5" ht="13" x14ac:dyDescent="0.15">
      <c r="D267" s="2"/>
      <c r="E267" s="2"/>
    </row>
    <row r="268" spans="4:5" ht="13" x14ac:dyDescent="0.15">
      <c r="D268" s="2"/>
      <c r="E268" s="2"/>
    </row>
    <row r="269" spans="4:5" ht="13" x14ac:dyDescent="0.15">
      <c r="D269" s="2"/>
      <c r="E269" s="2"/>
    </row>
    <row r="270" spans="4:5" ht="13" x14ac:dyDescent="0.15">
      <c r="D270" s="2"/>
      <c r="E270" s="2"/>
    </row>
    <row r="271" spans="4:5" ht="13" x14ac:dyDescent="0.15">
      <c r="D271" s="2"/>
      <c r="E271" s="2"/>
    </row>
    <row r="272" spans="4:5" ht="13" x14ac:dyDescent="0.15">
      <c r="D272" s="2"/>
      <c r="E272" s="2"/>
    </row>
    <row r="273" spans="4:5" ht="13" x14ac:dyDescent="0.15">
      <c r="D273" s="2"/>
      <c r="E273" s="2"/>
    </row>
    <row r="274" spans="4:5" ht="13" x14ac:dyDescent="0.15">
      <c r="D274" s="2"/>
      <c r="E274" s="2"/>
    </row>
    <row r="275" spans="4:5" ht="13" x14ac:dyDescent="0.15">
      <c r="D275" s="2"/>
      <c r="E275" s="2"/>
    </row>
    <row r="276" spans="4:5" ht="13" x14ac:dyDescent="0.15">
      <c r="D276" s="2"/>
      <c r="E276" s="2"/>
    </row>
    <row r="277" spans="4:5" ht="13" x14ac:dyDescent="0.15">
      <c r="D277" s="2"/>
      <c r="E277" s="2"/>
    </row>
    <row r="278" spans="4:5" ht="13" x14ac:dyDescent="0.15">
      <c r="D278" s="2"/>
      <c r="E278" s="2"/>
    </row>
    <row r="279" spans="4:5" ht="13" x14ac:dyDescent="0.15">
      <c r="D279" s="2"/>
      <c r="E279" s="2"/>
    </row>
    <row r="280" spans="4:5" ht="13" x14ac:dyDescent="0.15">
      <c r="D280" s="2"/>
      <c r="E280" s="2"/>
    </row>
    <row r="281" spans="4:5" ht="13" x14ac:dyDescent="0.15">
      <c r="D281" s="2"/>
      <c r="E281" s="2"/>
    </row>
    <row r="282" spans="4:5" ht="13" x14ac:dyDescent="0.15">
      <c r="D282" s="2"/>
      <c r="E282" s="2"/>
    </row>
    <row r="283" spans="4:5" ht="13" x14ac:dyDescent="0.15">
      <c r="D283" s="2"/>
      <c r="E283" s="2"/>
    </row>
    <row r="284" spans="4:5" ht="13" x14ac:dyDescent="0.15">
      <c r="D284" s="2"/>
      <c r="E284" s="2"/>
    </row>
    <row r="285" spans="4:5" ht="13" x14ac:dyDescent="0.15">
      <c r="D285" s="2"/>
      <c r="E285" s="2"/>
    </row>
    <row r="286" spans="4:5" ht="13" x14ac:dyDescent="0.15">
      <c r="D286" s="2"/>
      <c r="E286" s="2"/>
    </row>
    <row r="287" spans="4:5" ht="13" x14ac:dyDescent="0.15">
      <c r="D287" s="2"/>
      <c r="E287" s="2"/>
    </row>
    <row r="288" spans="4:5" ht="13" x14ac:dyDescent="0.15">
      <c r="D288" s="2"/>
      <c r="E288" s="2"/>
    </row>
    <row r="289" spans="4:5" ht="13" x14ac:dyDescent="0.15">
      <c r="D289" s="2"/>
      <c r="E289" s="2"/>
    </row>
    <row r="290" spans="4:5" ht="13" x14ac:dyDescent="0.15">
      <c r="D290" s="2"/>
      <c r="E290" s="2"/>
    </row>
    <row r="291" spans="4:5" ht="13" x14ac:dyDescent="0.15">
      <c r="D291" s="2"/>
      <c r="E291" s="2"/>
    </row>
    <row r="292" spans="4:5" ht="13" x14ac:dyDescent="0.15">
      <c r="D292" s="2"/>
      <c r="E292" s="2"/>
    </row>
    <row r="293" spans="4:5" ht="13" x14ac:dyDescent="0.15">
      <c r="D293" s="2"/>
      <c r="E293" s="2"/>
    </row>
    <row r="294" spans="4:5" ht="13" x14ac:dyDescent="0.15">
      <c r="D294" s="2"/>
      <c r="E294" s="2"/>
    </row>
    <row r="295" spans="4:5" ht="13" x14ac:dyDescent="0.15">
      <c r="D295" s="2"/>
      <c r="E295" s="2"/>
    </row>
    <row r="296" spans="4:5" ht="13" x14ac:dyDescent="0.15">
      <c r="D296" s="2"/>
      <c r="E296" s="2"/>
    </row>
    <row r="297" spans="4:5" ht="13" x14ac:dyDescent="0.15">
      <c r="D297" s="2"/>
      <c r="E297" s="2"/>
    </row>
    <row r="298" spans="4:5" ht="13" x14ac:dyDescent="0.15">
      <c r="D298" s="2"/>
      <c r="E298" s="2"/>
    </row>
    <row r="299" spans="4:5" ht="13" x14ac:dyDescent="0.15">
      <c r="D299" s="2"/>
      <c r="E299" s="2"/>
    </row>
    <row r="300" spans="4:5" ht="13" x14ac:dyDescent="0.15">
      <c r="D300" s="2"/>
      <c r="E300" s="2"/>
    </row>
    <row r="301" spans="4:5" ht="13" x14ac:dyDescent="0.15">
      <c r="D301" s="2"/>
      <c r="E301" s="2"/>
    </row>
    <row r="302" spans="4:5" ht="13" x14ac:dyDescent="0.15">
      <c r="D302" s="2"/>
      <c r="E302" s="2"/>
    </row>
    <row r="303" spans="4:5" ht="13" x14ac:dyDescent="0.15">
      <c r="D303" s="2"/>
      <c r="E303" s="2"/>
    </row>
    <row r="304" spans="4:5" ht="13" x14ac:dyDescent="0.15">
      <c r="D304" s="2"/>
      <c r="E304" s="2"/>
    </row>
    <row r="305" spans="4:5" ht="13" x14ac:dyDescent="0.15">
      <c r="D305" s="2"/>
      <c r="E305" s="2"/>
    </row>
    <row r="306" spans="4:5" ht="13" x14ac:dyDescent="0.15">
      <c r="D306" s="2"/>
      <c r="E306" s="2"/>
    </row>
    <row r="307" spans="4:5" ht="13" x14ac:dyDescent="0.15">
      <c r="D307" s="2"/>
      <c r="E307" s="2"/>
    </row>
    <row r="308" spans="4:5" ht="13" x14ac:dyDescent="0.15">
      <c r="D308" s="2"/>
      <c r="E308" s="2"/>
    </row>
    <row r="309" spans="4:5" ht="13" x14ac:dyDescent="0.15">
      <c r="D309" s="2"/>
      <c r="E309" s="2"/>
    </row>
    <row r="310" spans="4:5" ht="13" x14ac:dyDescent="0.15">
      <c r="D310" s="2"/>
      <c r="E310" s="2"/>
    </row>
    <row r="311" spans="4:5" ht="13" x14ac:dyDescent="0.15">
      <c r="D311" s="2"/>
      <c r="E311" s="2"/>
    </row>
    <row r="312" spans="4:5" ht="13" x14ac:dyDescent="0.15">
      <c r="D312" s="2"/>
      <c r="E312" s="2"/>
    </row>
    <row r="313" spans="4:5" ht="13" x14ac:dyDescent="0.15">
      <c r="D313" s="2"/>
      <c r="E313" s="2"/>
    </row>
    <row r="314" spans="4:5" ht="13" x14ac:dyDescent="0.15">
      <c r="D314" s="2"/>
      <c r="E314" s="2"/>
    </row>
    <row r="315" spans="4:5" ht="13" x14ac:dyDescent="0.15">
      <c r="D315" s="2"/>
      <c r="E315" s="2"/>
    </row>
    <row r="316" spans="4:5" ht="13" x14ac:dyDescent="0.15">
      <c r="D316" s="2"/>
      <c r="E316" s="2"/>
    </row>
    <row r="317" spans="4:5" ht="13" x14ac:dyDescent="0.15">
      <c r="D317" s="2"/>
      <c r="E317" s="2"/>
    </row>
    <row r="318" spans="4:5" ht="13" x14ac:dyDescent="0.15">
      <c r="D318" s="2"/>
      <c r="E318" s="2"/>
    </row>
    <row r="319" spans="4:5" ht="13" x14ac:dyDescent="0.15">
      <c r="D319" s="2"/>
      <c r="E319" s="2"/>
    </row>
    <row r="320" spans="4:5" ht="13" x14ac:dyDescent="0.15">
      <c r="D320" s="2"/>
      <c r="E320" s="2"/>
    </row>
    <row r="321" spans="4:5" ht="13" x14ac:dyDescent="0.15">
      <c r="D321" s="2"/>
      <c r="E321" s="2"/>
    </row>
    <row r="322" spans="4:5" ht="13" x14ac:dyDescent="0.15">
      <c r="D322" s="2"/>
      <c r="E322" s="2"/>
    </row>
    <row r="323" spans="4:5" ht="13" x14ac:dyDescent="0.15">
      <c r="D323" s="2"/>
      <c r="E323" s="2"/>
    </row>
    <row r="324" spans="4:5" ht="13" x14ac:dyDescent="0.15">
      <c r="D324" s="2"/>
      <c r="E324" s="2"/>
    </row>
    <row r="325" spans="4:5" ht="13" x14ac:dyDescent="0.15">
      <c r="D325" s="2"/>
      <c r="E325" s="2"/>
    </row>
    <row r="326" spans="4:5" ht="13" x14ac:dyDescent="0.15">
      <c r="D326" s="2"/>
      <c r="E326" s="2"/>
    </row>
    <row r="327" spans="4:5" ht="13" x14ac:dyDescent="0.15">
      <c r="D327" s="2"/>
      <c r="E327" s="2"/>
    </row>
    <row r="328" spans="4:5" ht="13" x14ac:dyDescent="0.15">
      <c r="D328" s="2"/>
      <c r="E328" s="2"/>
    </row>
    <row r="329" spans="4:5" ht="13" x14ac:dyDescent="0.15">
      <c r="D329" s="2"/>
      <c r="E329" s="2"/>
    </row>
    <row r="330" spans="4:5" ht="13" x14ac:dyDescent="0.15">
      <c r="D330" s="2"/>
      <c r="E330" s="2"/>
    </row>
    <row r="331" spans="4:5" ht="13" x14ac:dyDescent="0.15">
      <c r="D331" s="2"/>
      <c r="E331" s="2"/>
    </row>
    <row r="332" spans="4:5" ht="13" x14ac:dyDescent="0.15">
      <c r="D332" s="2"/>
      <c r="E332" s="2"/>
    </row>
    <row r="333" spans="4:5" ht="13" x14ac:dyDescent="0.15">
      <c r="D333" s="2"/>
      <c r="E333" s="2"/>
    </row>
    <row r="334" spans="4:5" ht="13" x14ac:dyDescent="0.15">
      <c r="D334" s="2"/>
      <c r="E334" s="2"/>
    </row>
    <row r="335" spans="4:5" ht="13" x14ac:dyDescent="0.15">
      <c r="D335" s="2"/>
      <c r="E335" s="2"/>
    </row>
    <row r="336" spans="4:5" ht="13" x14ac:dyDescent="0.15">
      <c r="D336" s="2"/>
      <c r="E336" s="2"/>
    </row>
    <row r="337" spans="4:5" ht="13" x14ac:dyDescent="0.15">
      <c r="D337" s="2"/>
      <c r="E337" s="2"/>
    </row>
    <row r="338" spans="4:5" ht="13" x14ac:dyDescent="0.15">
      <c r="D338" s="2"/>
      <c r="E338" s="2"/>
    </row>
    <row r="339" spans="4:5" ht="13" x14ac:dyDescent="0.15">
      <c r="D339" s="2"/>
      <c r="E339" s="2"/>
    </row>
    <row r="340" spans="4:5" ht="13" x14ac:dyDescent="0.15">
      <c r="D340" s="2"/>
      <c r="E340" s="2"/>
    </row>
    <row r="341" spans="4:5" ht="13" x14ac:dyDescent="0.15">
      <c r="D341" s="2"/>
      <c r="E341" s="2"/>
    </row>
    <row r="342" spans="4:5" ht="13" x14ac:dyDescent="0.15">
      <c r="D342" s="2"/>
      <c r="E342" s="2"/>
    </row>
    <row r="343" spans="4:5" ht="13" x14ac:dyDescent="0.15">
      <c r="D343" s="2"/>
      <c r="E343" s="2"/>
    </row>
    <row r="344" spans="4:5" ht="13" x14ac:dyDescent="0.15">
      <c r="D344" s="2"/>
      <c r="E344" s="2"/>
    </row>
    <row r="345" spans="4:5" ht="13" x14ac:dyDescent="0.15">
      <c r="D345" s="2"/>
      <c r="E345" s="2"/>
    </row>
    <row r="346" spans="4:5" ht="13" x14ac:dyDescent="0.15">
      <c r="D346" s="2"/>
      <c r="E346" s="2"/>
    </row>
    <row r="347" spans="4:5" ht="13" x14ac:dyDescent="0.15">
      <c r="D347" s="2"/>
      <c r="E347" s="2"/>
    </row>
    <row r="348" spans="4:5" ht="13" x14ac:dyDescent="0.15">
      <c r="D348" s="2"/>
      <c r="E348" s="2"/>
    </row>
    <row r="349" spans="4:5" ht="13" x14ac:dyDescent="0.15">
      <c r="D349" s="2"/>
      <c r="E349" s="2"/>
    </row>
    <row r="350" spans="4:5" ht="13" x14ac:dyDescent="0.15">
      <c r="D350" s="2"/>
      <c r="E350" s="2"/>
    </row>
    <row r="351" spans="4:5" ht="13" x14ac:dyDescent="0.15">
      <c r="D351" s="2"/>
      <c r="E351" s="2"/>
    </row>
    <row r="352" spans="4:5" ht="13" x14ac:dyDescent="0.15">
      <c r="D352" s="2"/>
      <c r="E352" s="2"/>
    </row>
    <row r="353" spans="4:5" ht="13" x14ac:dyDescent="0.15">
      <c r="D353" s="2"/>
      <c r="E353" s="2"/>
    </row>
    <row r="354" spans="4:5" ht="13" x14ac:dyDescent="0.15">
      <c r="D354" s="2"/>
      <c r="E354" s="2"/>
    </row>
    <row r="355" spans="4:5" ht="13" x14ac:dyDescent="0.15">
      <c r="D355" s="2"/>
      <c r="E355" s="2"/>
    </row>
    <row r="356" spans="4:5" ht="13" x14ac:dyDescent="0.15">
      <c r="D356" s="2"/>
      <c r="E356" s="2"/>
    </row>
    <row r="357" spans="4:5" ht="13" x14ac:dyDescent="0.15">
      <c r="D357" s="2"/>
      <c r="E357" s="2"/>
    </row>
    <row r="358" spans="4:5" ht="13" x14ac:dyDescent="0.15">
      <c r="D358" s="2"/>
      <c r="E358" s="2"/>
    </row>
    <row r="359" spans="4:5" ht="13" x14ac:dyDescent="0.15">
      <c r="D359" s="2"/>
      <c r="E359" s="2"/>
    </row>
    <row r="360" spans="4:5" ht="13" x14ac:dyDescent="0.15">
      <c r="D360" s="2"/>
      <c r="E360" s="2"/>
    </row>
    <row r="361" spans="4:5" ht="13" x14ac:dyDescent="0.15">
      <c r="D361" s="2"/>
      <c r="E361" s="2"/>
    </row>
    <row r="362" spans="4:5" ht="13" x14ac:dyDescent="0.15">
      <c r="D362" s="2"/>
      <c r="E362" s="2"/>
    </row>
    <row r="363" spans="4:5" ht="13" x14ac:dyDescent="0.15">
      <c r="D363" s="2"/>
      <c r="E363" s="2"/>
    </row>
    <row r="364" spans="4:5" ht="13" x14ac:dyDescent="0.15">
      <c r="D364" s="2"/>
      <c r="E364" s="2"/>
    </row>
    <row r="365" spans="4:5" ht="13" x14ac:dyDescent="0.15">
      <c r="D365" s="2"/>
      <c r="E365" s="2"/>
    </row>
    <row r="366" spans="4:5" ht="13" x14ac:dyDescent="0.15">
      <c r="D366" s="2"/>
      <c r="E366" s="2"/>
    </row>
    <row r="367" spans="4:5" ht="13" x14ac:dyDescent="0.15">
      <c r="D367" s="2"/>
      <c r="E367" s="2"/>
    </row>
    <row r="368" spans="4:5" ht="13" x14ac:dyDescent="0.15">
      <c r="D368" s="2"/>
      <c r="E368" s="2"/>
    </row>
    <row r="369" spans="4:5" ht="13" x14ac:dyDescent="0.15">
      <c r="D369" s="2"/>
      <c r="E369" s="2"/>
    </row>
    <row r="370" spans="4:5" ht="13" x14ac:dyDescent="0.15">
      <c r="D370" s="2"/>
      <c r="E370" s="2"/>
    </row>
    <row r="371" spans="4:5" ht="13" x14ac:dyDescent="0.15">
      <c r="D371" s="2"/>
      <c r="E371" s="2"/>
    </row>
    <row r="372" spans="4:5" ht="13" x14ac:dyDescent="0.15">
      <c r="D372" s="2"/>
      <c r="E372" s="2"/>
    </row>
    <row r="373" spans="4:5" ht="13" x14ac:dyDescent="0.15">
      <c r="D373" s="2"/>
      <c r="E373" s="2"/>
    </row>
    <row r="374" spans="4:5" ht="13" x14ac:dyDescent="0.15">
      <c r="D374" s="2"/>
      <c r="E374" s="2"/>
    </row>
    <row r="375" spans="4:5" ht="13" x14ac:dyDescent="0.15">
      <c r="D375" s="2"/>
      <c r="E375" s="2"/>
    </row>
    <row r="376" spans="4:5" ht="13" x14ac:dyDescent="0.15">
      <c r="D376" s="2"/>
      <c r="E376" s="2"/>
    </row>
    <row r="377" spans="4:5" ht="13" x14ac:dyDescent="0.15">
      <c r="D377" s="2"/>
      <c r="E377" s="2"/>
    </row>
    <row r="378" spans="4:5" ht="13" x14ac:dyDescent="0.15">
      <c r="D378" s="2"/>
      <c r="E378" s="2"/>
    </row>
    <row r="379" spans="4:5" ht="13" x14ac:dyDescent="0.15">
      <c r="D379" s="2"/>
      <c r="E379" s="2"/>
    </row>
    <row r="380" spans="4:5" ht="13" x14ac:dyDescent="0.15">
      <c r="D380" s="2"/>
      <c r="E380" s="2"/>
    </row>
    <row r="381" spans="4:5" ht="13" x14ac:dyDescent="0.15">
      <c r="D381" s="2"/>
      <c r="E381" s="2"/>
    </row>
    <row r="382" spans="4:5" ht="13" x14ac:dyDescent="0.15">
      <c r="D382" s="2"/>
      <c r="E382" s="2"/>
    </row>
    <row r="383" spans="4:5" ht="13" x14ac:dyDescent="0.15">
      <c r="D383" s="2"/>
      <c r="E383" s="2"/>
    </row>
    <row r="384" spans="4:5" ht="13" x14ac:dyDescent="0.15">
      <c r="D384" s="2"/>
      <c r="E384" s="2"/>
    </row>
    <row r="385" spans="4:5" ht="13" x14ac:dyDescent="0.15">
      <c r="D385" s="2"/>
      <c r="E385" s="2"/>
    </row>
    <row r="386" spans="4:5" ht="13" x14ac:dyDescent="0.15">
      <c r="D386" s="2"/>
      <c r="E386" s="2"/>
    </row>
    <row r="387" spans="4:5" ht="13" x14ac:dyDescent="0.15">
      <c r="D387" s="2"/>
      <c r="E387" s="2"/>
    </row>
    <row r="388" spans="4:5" ht="13" x14ac:dyDescent="0.15">
      <c r="D388" s="2"/>
      <c r="E388" s="2"/>
    </row>
    <row r="389" spans="4:5" ht="13" x14ac:dyDescent="0.15">
      <c r="D389" s="2"/>
      <c r="E389" s="2"/>
    </row>
    <row r="390" spans="4:5" ht="13" x14ac:dyDescent="0.15">
      <c r="D390" s="2"/>
      <c r="E390" s="2"/>
    </row>
    <row r="391" spans="4:5" ht="13" x14ac:dyDescent="0.15">
      <c r="D391" s="2"/>
      <c r="E391" s="2"/>
    </row>
    <row r="392" spans="4:5" ht="13" x14ac:dyDescent="0.15">
      <c r="D392" s="2"/>
      <c r="E392" s="2"/>
    </row>
    <row r="393" spans="4:5" ht="13" x14ac:dyDescent="0.15">
      <c r="D393" s="2"/>
      <c r="E393" s="2"/>
    </row>
    <row r="394" spans="4:5" ht="13" x14ac:dyDescent="0.15">
      <c r="D394" s="2"/>
      <c r="E394" s="2"/>
    </row>
    <row r="395" spans="4:5" ht="13" x14ac:dyDescent="0.15">
      <c r="D395" s="2"/>
      <c r="E395" s="2"/>
    </row>
    <row r="396" spans="4:5" ht="13" x14ac:dyDescent="0.15">
      <c r="D396" s="2"/>
      <c r="E396" s="2"/>
    </row>
    <row r="397" spans="4:5" ht="13" x14ac:dyDescent="0.15">
      <c r="D397" s="2"/>
      <c r="E397" s="2"/>
    </row>
    <row r="398" spans="4:5" ht="13" x14ac:dyDescent="0.15">
      <c r="D398" s="2"/>
      <c r="E398" s="2"/>
    </row>
    <row r="399" spans="4:5" ht="13" x14ac:dyDescent="0.15">
      <c r="D399" s="2"/>
      <c r="E399" s="2"/>
    </row>
    <row r="400" spans="4:5" ht="13" x14ac:dyDescent="0.15">
      <c r="D400" s="2"/>
      <c r="E400" s="2"/>
    </row>
    <row r="401" spans="4:5" ht="13" x14ac:dyDescent="0.15">
      <c r="D401" s="2"/>
      <c r="E401" s="2"/>
    </row>
    <row r="402" spans="4:5" ht="13" x14ac:dyDescent="0.15">
      <c r="D402" s="2"/>
      <c r="E402" s="2"/>
    </row>
    <row r="403" spans="4:5" ht="13" x14ac:dyDescent="0.15">
      <c r="D403" s="2"/>
      <c r="E403" s="2"/>
    </row>
    <row r="404" spans="4:5" ht="13" x14ac:dyDescent="0.15">
      <c r="D404" s="2"/>
      <c r="E404" s="2"/>
    </row>
    <row r="405" spans="4:5" ht="13" x14ac:dyDescent="0.15">
      <c r="D405" s="2"/>
      <c r="E405" s="2"/>
    </row>
    <row r="406" spans="4:5" ht="13" x14ac:dyDescent="0.15">
      <c r="D406" s="2"/>
      <c r="E406" s="2"/>
    </row>
    <row r="407" spans="4:5" ht="13" x14ac:dyDescent="0.15">
      <c r="D407" s="2"/>
      <c r="E407" s="2"/>
    </row>
    <row r="408" spans="4:5" ht="13" x14ac:dyDescent="0.15">
      <c r="D408" s="2"/>
      <c r="E408" s="2"/>
    </row>
    <row r="409" spans="4:5" ht="13" x14ac:dyDescent="0.15">
      <c r="D409" s="2"/>
      <c r="E409" s="2"/>
    </row>
    <row r="410" spans="4:5" ht="13" x14ac:dyDescent="0.15">
      <c r="D410" s="2"/>
      <c r="E410" s="2"/>
    </row>
    <row r="411" spans="4:5" ht="13" x14ac:dyDescent="0.15">
      <c r="D411" s="2"/>
      <c r="E411" s="2"/>
    </row>
    <row r="412" spans="4:5" ht="13" x14ac:dyDescent="0.15">
      <c r="D412" s="2"/>
      <c r="E412" s="2"/>
    </row>
    <row r="413" spans="4:5" ht="13" x14ac:dyDescent="0.15">
      <c r="D413" s="2"/>
      <c r="E413" s="2"/>
    </row>
    <row r="414" spans="4:5" ht="13" x14ac:dyDescent="0.15">
      <c r="D414" s="2"/>
      <c r="E414" s="2"/>
    </row>
    <row r="415" spans="4:5" ht="13" x14ac:dyDescent="0.15">
      <c r="D415" s="2"/>
      <c r="E415" s="2"/>
    </row>
    <row r="416" spans="4:5" ht="13" x14ac:dyDescent="0.15">
      <c r="D416" s="2"/>
      <c r="E416" s="2"/>
    </row>
    <row r="417" spans="4:5" ht="13" x14ac:dyDescent="0.15">
      <c r="D417" s="2"/>
      <c r="E417" s="2"/>
    </row>
    <row r="418" spans="4:5" ht="13" x14ac:dyDescent="0.15">
      <c r="D418" s="2"/>
      <c r="E418" s="2"/>
    </row>
    <row r="419" spans="4:5" ht="13" x14ac:dyDescent="0.15">
      <c r="D419" s="2"/>
      <c r="E419" s="2"/>
    </row>
    <row r="420" spans="4:5" ht="13" x14ac:dyDescent="0.15">
      <c r="D420" s="2"/>
      <c r="E420" s="2"/>
    </row>
    <row r="421" spans="4:5" ht="13" x14ac:dyDescent="0.15">
      <c r="D421" s="2"/>
      <c r="E421" s="2"/>
    </row>
    <row r="422" spans="4:5" ht="13" x14ac:dyDescent="0.15">
      <c r="D422" s="2"/>
      <c r="E422" s="2"/>
    </row>
    <row r="423" spans="4:5" ht="13" x14ac:dyDescent="0.15">
      <c r="D423" s="2"/>
      <c r="E423" s="2"/>
    </row>
    <row r="424" spans="4:5" ht="13" x14ac:dyDescent="0.15">
      <c r="D424" s="2"/>
      <c r="E424" s="2"/>
    </row>
    <row r="425" spans="4:5" ht="13" x14ac:dyDescent="0.15">
      <c r="D425" s="2"/>
      <c r="E425" s="2"/>
    </row>
    <row r="426" spans="4:5" ht="13" x14ac:dyDescent="0.15">
      <c r="D426" s="2"/>
      <c r="E426" s="2"/>
    </row>
    <row r="427" spans="4:5" ht="13" x14ac:dyDescent="0.15">
      <c r="D427" s="2"/>
      <c r="E427" s="2"/>
    </row>
    <row r="428" spans="4:5" ht="13" x14ac:dyDescent="0.15">
      <c r="D428" s="2"/>
      <c r="E428" s="2"/>
    </row>
    <row r="429" spans="4:5" ht="13" x14ac:dyDescent="0.15">
      <c r="D429" s="2"/>
      <c r="E429" s="2"/>
    </row>
    <row r="430" spans="4:5" ht="13" x14ac:dyDescent="0.15">
      <c r="D430" s="2"/>
      <c r="E430" s="2"/>
    </row>
    <row r="431" spans="4:5" ht="13" x14ac:dyDescent="0.15">
      <c r="D431" s="2"/>
      <c r="E431" s="2"/>
    </row>
    <row r="432" spans="4:5" ht="13" x14ac:dyDescent="0.15">
      <c r="D432" s="2"/>
      <c r="E432" s="2"/>
    </row>
    <row r="433" spans="4:5" ht="13" x14ac:dyDescent="0.15">
      <c r="D433" s="2"/>
      <c r="E433" s="2"/>
    </row>
    <row r="434" spans="4:5" ht="13" x14ac:dyDescent="0.15">
      <c r="D434" s="2"/>
      <c r="E434" s="2"/>
    </row>
    <row r="435" spans="4:5" ht="13" x14ac:dyDescent="0.15">
      <c r="D435" s="2"/>
      <c r="E435" s="2"/>
    </row>
    <row r="436" spans="4:5" ht="13" x14ac:dyDescent="0.15">
      <c r="D436" s="2"/>
      <c r="E436" s="2"/>
    </row>
    <row r="437" spans="4:5" ht="13" x14ac:dyDescent="0.15">
      <c r="D437" s="2"/>
      <c r="E437" s="2"/>
    </row>
    <row r="438" spans="4:5" ht="13" x14ac:dyDescent="0.15">
      <c r="D438" s="2"/>
      <c r="E438" s="2"/>
    </row>
    <row r="439" spans="4:5" ht="13" x14ac:dyDescent="0.15">
      <c r="D439" s="2"/>
      <c r="E439" s="2"/>
    </row>
    <row r="440" spans="4:5" ht="13" x14ac:dyDescent="0.15">
      <c r="D440" s="2"/>
      <c r="E440" s="2"/>
    </row>
    <row r="441" spans="4:5" ht="13" x14ac:dyDescent="0.15">
      <c r="D441" s="2"/>
      <c r="E441" s="2"/>
    </row>
    <row r="442" spans="4:5" ht="13" x14ac:dyDescent="0.15">
      <c r="D442" s="2"/>
      <c r="E442" s="2"/>
    </row>
    <row r="443" spans="4:5" ht="13" x14ac:dyDescent="0.15">
      <c r="D443" s="2"/>
      <c r="E443" s="2"/>
    </row>
    <row r="444" spans="4:5" ht="13" x14ac:dyDescent="0.15">
      <c r="D444" s="2"/>
      <c r="E444" s="2"/>
    </row>
    <row r="445" spans="4:5" ht="13" x14ac:dyDescent="0.15">
      <c r="D445" s="2"/>
      <c r="E445" s="2"/>
    </row>
    <row r="446" spans="4:5" ht="13" x14ac:dyDescent="0.15">
      <c r="D446" s="2"/>
      <c r="E446" s="2"/>
    </row>
    <row r="447" spans="4:5" ht="13" x14ac:dyDescent="0.15">
      <c r="D447" s="2"/>
      <c r="E447" s="2"/>
    </row>
    <row r="448" spans="4:5" ht="13" x14ac:dyDescent="0.15">
      <c r="D448" s="2"/>
      <c r="E448" s="2"/>
    </row>
    <row r="449" spans="4:5" ht="13" x14ac:dyDescent="0.15">
      <c r="D449" s="2"/>
      <c r="E449" s="2"/>
    </row>
    <row r="450" spans="4:5" ht="13" x14ac:dyDescent="0.15">
      <c r="D450" s="2"/>
      <c r="E450" s="2"/>
    </row>
    <row r="451" spans="4:5" ht="13" x14ac:dyDescent="0.15">
      <c r="D451" s="2"/>
      <c r="E451" s="2"/>
    </row>
    <row r="452" spans="4:5" ht="13" x14ac:dyDescent="0.15">
      <c r="D452" s="2"/>
      <c r="E452" s="2"/>
    </row>
    <row r="453" spans="4:5" ht="13" x14ac:dyDescent="0.15">
      <c r="D453" s="2"/>
      <c r="E453" s="2"/>
    </row>
    <row r="454" spans="4:5" ht="13" x14ac:dyDescent="0.15">
      <c r="D454" s="2"/>
      <c r="E454" s="2"/>
    </row>
    <row r="455" spans="4:5" ht="13" x14ac:dyDescent="0.15">
      <c r="D455" s="2"/>
      <c r="E455" s="2"/>
    </row>
    <row r="456" spans="4:5" ht="13" x14ac:dyDescent="0.15">
      <c r="D456" s="2"/>
      <c r="E456" s="2"/>
    </row>
    <row r="457" spans="4:5" ht="13" x14ac:dyDescent="0.15">
      <c r="D457" s="2"/>
      <c r="E457" s="2"/>
    </row>
    <row r="458" spans="4:5" ht="13" x14ac:dyDescent="0.15">
      <c r="D458" s="2"/>
      <c r="E458" s="2"/>
    </row>
    <row r="459" spans="4:5" ht="13" x14ac:dyDescent="0.15">
      <c r="D459" s="2"/>
      <c r="E459" s="2"/>
    </row>
    <row r="460" spans="4:5" ht="13" x14ac:dyDescent="0.15">
      <c r="D460" s="2"/>
      <c r="E460" s="2"/>
    </row>
    <row r="461" spans="4:5" ht="13" x14ac:dyDescent="0.15">
      <c r="D461" s="2"/>
      <c r="E461" s="2"/>
    </row>
    <row r="462" spans="4:5" ht="13" x14ac:dyDescent="0.15">
      <c r="D462" s="2"/>
      <c r="E462" s="2"/>
    </row>
    <row r="463" spans="4:5" ht="13" x14ac:dyDescent="0.15">
      <c r="D463" s="2"/>
      <c r="E463" s="2"/>
    </row>
    <row r="464" spans="4:5" ht="13" x14ac:dyDescent="0.15">
      <c r="D464" s="2"/>
      <c r="E464" s="2"/>
    </row>
    <row r="465" spans="4:5" ht="13" x14ac:dyDescent="0.15">
      <c r="D465" s="2"/>
      <c r="E465" s="2"/>
    </row>
    <row r="466" spans="4:5" ht="13" x14ac:dyDescent="0.15">
      <c r="D466" s="2"/>
      <c r="E466" s="2"/>
    </row>
    <row r="467" spans="4:5" ht="13" x14ac:dyDescent="0.15">
      <c r="D467" s="2"/>
      <c r="E467" s="2"/>
    </row>
    <row r="468" spans="4:5" ht="13" x14ac:dyDescent="0.15">
      <c r="D468" s="2"/>
      <c r="E468" s="2"/>
    </row>
    <row r="469" spans="4:5" ht="13" x14ac:dyDescent="0.15">
      <c r="D469" s="2"/>
      <c r="E469" s="2"/>
    </row>
    <row r="470" spans="4:5" ht="13" x14ac:dyDescent="0.15">
      <c r="D470" s="2"/>
      <c r="E470" s="2"/>
    </row>
    <row r="471" spans="4:5" ht="13" x14ac:dyDescent="0.15">
      <c r="D471" s="2"/>
      <c r="E471" s="2"/>
    </row>
    <row r="472" spans="4:5" ht="13" x14ac:dyDescent="0.15">
      <c r="D472" s="2"/>
      <c r="E472" s="2"/>
    </row>
    <row r="473" spans="4:5" ht="13" x14ac:dyDescent="0.15">
      <c r="D473" s="2"/>
      <c r="E473" s="2"/>
    </row>
    <row r="474" spans="4:5" ht="13" x14ac:dyDescent="0.15">
      <c r="D474" s="2"/>
      <c r="E474" s="2"/>
    </row>
    <row r="475" spans="4:5" ht="13" x14ac:dyDescent="0.15">
      <c r="D475" s="2"/>
      <c r="E475" s="2"/>
    </row>
    <row r="476" spans="4:5" ht="13" x14ac:dyDescent="0.15">
      <c r="D476" s="2"/>
      <c r="E476" s="2"/>
    </row>
    <row r="477" spans="4:5" ht="13" x14ac:dyDescent="0.15">
      <c r="D477" s="2"/>
      <c r="E477" s="2"/>
    </row>
    <row r="478" spans="4:5" ht="13" x14ac:dyDescent="0.15">
      <c r="D478" s="2"/>
      <c r="E478" s="2"/>
    </row>
    <row r="479" spans="4:5" ht="13" x14ac:dyDescent="0.15">
      <c r="D479" s="2"/>
      <c r="E479" s="2"/>
    </row>
    <row r="480" spans="4:5" ht="13" x14ac:dyDescent="0.15">
      <c r="D480" s="2"/>
      <c r="E480" s="2"/>
    </row>
    <row r="481" spans="4:5" ht="13" x14ac:dyDescent="0.15">
      <c r="D481" s="2"/>
      <c r="E481" s="2"/>
    </row>
    <row r="482" spans="4:5" ht="13" x14ac:dyDescent="0.15">
      <c r="D482" s="2"/>
      <c r="E482" s="2"/>
    </row>
    <row r="483" spans="4:5" ht="13" x14ac:dyDescent="0.15">
      <c r="D483" s="2"/>
      <c r="E483" s="2"/>
    </row>
    <row r="484" spans="4:5" ht="13" x14ac:dyDescent="0.15">
      <c r="D484" s="2"/>
      <c r="E484" s="2"/>
    </row>
    <row r="485" spans="4:5" ht="13" x14ac:dyDescent="0.15">
      <c r="D485" s="2"/>
      <c r="E485" s="2"/>
    </row>
    <row r="486" spans="4:5" ht="13" x14ac:dyDescent="0.15">
      <c r="D486" s="2"/>
      <c r="E486" s="2"/>
    </row>
    <row r="487" spans="4:5" ht="13" x14ac:dyDescent="0.15">
      <c r="D487" s="2"/>
      <c r="E487" s="2"/>
    </row>
    <row r="488" spans="4:5" ht="13" x14ac:dyDescent="0.15">
      <c r="D488" s="2"/>
      <c r="E488" s="2"/>
    </row>
    <row r="489" spans="4:5" ht="13" x14ac:dyDescent="0.15">
      <c r="D489" s="2"/>
      <c r="E489" s="2"/>
    </row>
    <row r="490" spans="4:5" ht="13" x14ac:dyDescent="0.15">
      <c r="D490" s="2"/>
      <c r="E490" s="2"/>
    </row>
    <row r="491" spans="4:5" ht="13" x14ac:dyDescent="0.15">
      <c r="D491" s="2"/>
      <c r="E491" s="2"/>
    </row>
    <row r="492" spans="4:5" ht="13" x14ac:dyDescent="0.15">
      <c r="D492" s="2"/>
      <c r="E492" s="2"/>
    </row>
    <row r="493" spans="4:5" ht="13" x14ac:dyDescent="0.15">
      <c r="D493" s="2"/>
      <c r="E493" s="2"/>
    </row>
    <row r="494" spans="4:5" ht="13" x14ac:dyDescent="0.15">
      <c r="D494" s="2"/>
      <c r="E494" s="2"/>
    </row>
    <row r="495" spans="4:5" ht="13" x14ac:dyDescent="0.15">
      <c r="D495" s="2"/>
      <c r="E495" s="2"/>
    </row>
    <row r="496" spans="4:5" ht="13" x14ac:dyDescent="0.15">
      <c r="D496" s="2"/>
      <c r="E496" s="2"/>
    </row>
    <row r="497" spans="4:5" ht="13" x14ac:dyDescent="0.15">
      <c r="D497" s="2"/>
      <c r="E497" s="2"/>
    </row>
    <row r="498" spans="4:5" ht="13" x14ac:dyDescent="0.15">
      <c r="D498" s="2"/>
      <c r="E498" s="2"/>
    </row>
    <row r="499" spans="4:5" ht="13" x14ac:dyDescent="0.15">
      <c r="D499" s="2"/>
      <c r="E499" s="2"/>
    </row>
    <row r="500" spans="4:5" ht="13" x14ac:dyDescent="0.15">
      <c r="D500" s="2"/>
      <c r="E500" s="2"/>
    </row>
    <row r="501" spans="4:5" ht="13" x14ac:dyDescent="0.15">
      <c r="D501" s="2"/>
      <c r="E501" s="2"/>
    </row>
    <row r="502" spans="4:5" ht="13" x14ac:dyDescent="0.15">
      <c r="D502" s="2"/>
      <c r="E502" s="2"/>
    </row>
    <row r="503" spans="4:5" ht="13" x14ac:dyDescent="0.15">
      <c r="D503" s="2"/>
      <c r="E503" s="2"/>
    </row>
    <row r="504" spans="4:5" ht="13" x14ac:dyDescent="0.15">
      <c r="D504" s="2"/>
      <c r="E504" s="2"/>
    </row>
    <row r="505" spans="4:5" ht="13" x14ac:dyDescent="0.15">
      <c r="D505" s="2"/>
      <c r="E505" s="2"/>
    </row>
    <row r="506" spans="4:5" ht="13" x14ac:dyDescent="0.15">
      <c r="D506" s="2"/>
      <c r="E506" s="2"/>
    </row>
    <row r="507" spans="4:5" ht="13" x14ac:dyDescent="0.15">
      <c r="D507" s="2"/>
      <c r="E507" s="2"/>
    </row>
    <row r="508" spans="4:5" ht="13" x14ac:dyDescent="0.15">
      <c r="D508" s="2"/>
      <c r="E508" s="2"/>
    </row>
    <row r="509" spans="4:5" ht="13" x14ac:dyDescent="0.15">
      <c r="D509" s="2"/>
      <c r="E509" s="2"/>
    </row>
    <row r="510" spans="4:5" ht="13" x14ac:dyDescent="0.15">
      <c r="D510" s="2"/>
      <c r="E510" s="2"/>
    </row>
    <row r="511" spans="4:5" ht="13" x14ac:dyDescent="0.15">
      <c r="D511" s="2"/>
      <c r="E511" s="2"/>
    </row>
    <row r="512" spans="4:5" ht="13" x14ac:dyDescent="0.15">
      <c r="D512" s="2"/>
      <c r="E512" s="2"/>
    </row>
    <row r="513" spans="4:5" ht="13" x14ac:dyDescent="0.15">
      <c r="D513" s="2"/>
      <c r="E513" s="2"/>
    </row>
    <row r="514" spans="4:5" ht="13" x14ac:dyDescent="0.15">
      <c r="D514" s="2"/>
      <c r="E514" s="2"/>
    </row>
    <row r="515" spans="4:5" ht="13" x14ac:dyDescent="0.15">
      <c r="D515" s="2"/>
      <c r="E515" s="2"/>
    </row>
    <row r="516" spans="4:5" ht="13" x14ac:dyDescent="0.15">
      <c r="D516" s="2"/>
      <c r="E516" s="2"/>
    </row>
    <row r="517" spans="4:5" ht="13" x14ac:dyDescent="0.15">
      <c r="D517" s="2"/>
      <c r="E517" s="2"/>
    </row>
    <row r="518" spans="4:5" ht="13" x14ac:dyDescent="0.15">
      <c r="D518" s="2"/>
      <c r="E518" s="2"/>
    </row>
    <row r="519" spans="4:5" ht="13" x14ac:dyDescent="0.15">
      <c r="D519" s="2"/>
      <c r="E519" s="2"/>
    </row>
    <row r="520" spans="4:5" ht="13" x14ac:dyDescent="0.15">
      <c r="D520" s="2"/>
      <c r="E520" s="2"/>
    </row>
    <row r="521" spans="4:5" ht="13" x14ac:dyDescent="0.15">
      <c r="D521" s="2"/>
      <c r="E521" s="2"/>
    </row>
    <row r="522" spans="4:5" ht="13" x14ac:dyDescent="0.15">
      <c r="D522" s="2"/>
      <c r="E522" s="2"/>
    </row>
    <row r="523" spans="4:5" ht="13" x14ac:dyDescent="0.15">
      <c r="D523" s="2"/>
      <c r="E523" s="2"/>
    </row>
    <row r="524" spans="4:5" ht="13" x14ac:dyDescent="0.15">
      <c r="D524" s="2"/>
      <c r="E524" s="2"/>
    </row>
    <row r="525" spans="4:5" ht="13" x14ac:dyDescent="0.15">
      <c r="D525" s="2"/>
      <c r="E525" s="2"/>
    </row>
    <row r="526" spans="4:5" ht="13" x14ac:dyDescent="0.15">
      <c r="D526" s="2"/>
      <c r="E526" s="2"/>
    </row>
    <row r="527" spans="4:5" ht="13" x14ac:dyDescent="0.15">
      <c r="D527" s="2"/>
      <c r="E527" s="2"/>
    </row>
    <row r="528" spans="4:5" ht="13" x14ac:dyDescent="0.15">
      <c r="D528" s="2"/>
      <c r="E528" s="2"/>
    </row>
    <row r="529" spans="4:5" ht="13" x14ac:dyDescent="0.15">
      <c r="D529" s="2"/>
      <c r="E529" s="2"/>
    </row>
    <row r="530" spans="4:5" ht="13" x14ac:dyDescent="0.15">
      <c r="D530" s="2"/>
      <c r="E530" s="2"/>
    </row>
    <row r="531" spans="4:5" ht="13" x14ac:dyDescent="0.15">
      <c r="D531" s="2"/>
      <c r="E531" s="2"/>
    </row>
    <row r="532" spans="4:5" ht="13" x14ac:dyDescent="0.15">
      <c r="D532" s="2"/>
      <c r="E532" s="2"/>
    </row>
    <row r="533" spans="4:5" ht="13" x14ac:dyDescent="0.15">
      <c r="D533" s="2"/>
      <c r="E533" s="2"/>
    </row>
    <row r="534" spans="4:5" ht="13" x14ac:dyDescent="0.15">
      <c r="D534" s="2"/>
      <c r="E534" s="2"/>
    </row>
    <row r="535" spans="4:5" ht="13" x14ac:dyDescent="0.15">
      <c r="D535" s="2"/>
      <c r="E535" s="2"/>
    </row>
    <row r="536" spans="4:5" ht="13" x14ac:dyDescent="0.15">
      <c r="D536" s="2"/>
      <c r="E536" s="2"/>
    </row>
    <row r="537" spans="4:5" ht="13" x14ac:dyDescent="0.15">
      <c r="D537" s="2"/>
      <c r="E537" s="2"/>
    </row>
    <row r="538" spans="4:5" ht="13" x14ac:dyDescent="0.15">
      <c r="D538" s="2"/>
      <c r="E538" s="2"/>
    </row>
    <row r="539" spans="4:5" ht="13" x14ac:dyDescent="0.15">
      <c r="D539" s="2"/>
      <c r="E539" s="2"/>
    </row>
    <row r="540" spans="4:5" ht="13" x14ac:dyDescent="0.15">
      <c r="D540" s="2"/>
      <c r="E540" s="2"/>
    </row>
    <row r="541" spans="4:5" ht="13" x14ac:dyDescent="0.15">
      <c r="D541" s="2"/>
      <c r="E541" s="2"/>
    </row>
    <row r="542" spans="4:5" ht="13" x14ac:dyDescent="0.15">
      <c r="D542" s="2"/>
      <c r="E542" s="2"/>
    </row>
    <row r="543" spans="4:5" ht="13" x14ac:dyDescent="0.15">
      <c r="D543" s="2"/>
      <c r="E543" s="2"/>
    </row>
    <row r="544" spans="4:5" ht="13" x14ac:dyDescent="0.15">
      <c r="D544" s="2"/>
      <c r="E544" s="2"/>
    </row>
    <row r="545" spans="4:5" ht="13" x14ac:dyDescent="0.15">
      <c r="D545" s="2"/>
      <c r="E545" s="2"/>
    </row>
    <row r="546" spans="4:5" ht="13" x14ac:dyDescent="0.15">
      <c r="D546" s="2"/>
      <c r="E546" s="2"/>
    </row>
    <row r="547" spans="4:5" ht="13" x14ac:dyDescent="0.15">
      <c r="D547" s="2"/>
      <c r="E547" s="2"/>
    </row>
    <row r="548" spans="4:5" ht="13" x14ac:dyDescent="0.15">
      <c r="D548" s="2"/>
      <c r="E548" s="2"/>
    </row>
    <row r="549" spans="4:5" ht="13" x14ac:dyDescent="0.15">
      <c r="D549" s="2"/>
      <c r="E549" s="2"/>
    </row>
    <row r="550" spans="4:5" ht="13" x14ac:dyDescent="0.15">
      <c r="D550" s="2"/>
      <c r="E550" s="2"/>
    </row>
    <row r="551" spans="4:5" ht="13" x14ac:dyDescent="0.15">
      <c r="D551" s="2"/>
      <c r="E551" s="2"/>
    </row>
    <row r="552" spans="4:5" ht="13" x14ac:dyDescent="0.15">
      <c r="D552" s="2"/>
      <c r="E552" s="2"/>
    </row>
    <row r="553" spans="4:5" ht="13" x14ac:dyDescent="0.15">
      <c r="D553" s="2"/>
      <c r="E553" s="2"/>
    </row>
    <row r="554" spans="4:5" ht="13" x14ac:dyDescent="0.15">
      <c r="D554" s="2"/>
      <c r="E554" s="2"/>
    </row>
    <row r="555" spans="4:5" ht="13" x14ac:dyDescent="0.15">
      <c r="D555" s="2"/>
      <c r="E555" s="2"/>
    </row>
    <row r="556" spans="4:5" ht="13" x14ac:dyDescent="0.15">
      <c r="D556" s="2"/>
      <c r="E556" s="2"/>
    </row>
    <row r="557" spans="4:5" ht="13" x14ac:dyDescent="0.15">
      <c r="D557" s="2"/>
      <c r="E557" s="2"/>
    </row>
    <row r="558" spans="4:5" ht="13" x14ac:dyDescent="0.15">
      <c r="D558" s="2"/>
      <c r="E558" s="2"/>
    </row>
    <row r="559" spans="4:5" ht="13" x14ac:dyDescent="0.15">
      <c r="D559" s="2"/>
      <c r="E559" s="2"/>
    </row>
    <row r="560" spans="4:5" ht="13" x14ac:dyDescent="0.15">
      <c r="D560" s="2"/>
      <c r="E560" s="2"/>
    </row>
    <row r="561" spans="4:5" ht="13" x14ac:dyDescent="0.15">
      <c r="D561" s="2"/>
      <c r="E561" s="2"/>
    </row>
    <row r="562" spans="4:5" ht="13" x14ac:dyDescent="0.15">
      <c r="D562" s="2"/>
      <c r="E562" s="2"/>
    </row>
    <row r="563" spans="4:5" ht="13" x14ac:dyDescent="0.15">
      <c r="D563" s="2"/>
      <c r="E563" s="2"/>
    </row>
    <row r="564" spans="4:5" ht="13" x14ac:dyDescent="0.15">
      <c r="D564" s="2"/>
      <c r="E564" s="2"/>
    </row>
    <row r="565" spans="4:5" ht="13" x14ac:dyDescent="0.15">
      <c r="D565" s="2"/>
      <c r="E565" s="2"/>
    </row>
    <row r="566" spans="4:5" ht="13" x14ac:dyDescent="0.15">
      <c r="D566" s="2"/>
      <c r="E566" s="2"/>
    </row>
    <row r="567" spans="4:5" ht="13" x14ac:dyDescent="0.15">
      <c r="D567" s="2"/>
      <c r="E567" s="2"/>
    </row>
    <row r="568" spans="4:5" ht="13" x14ac:dyDescent="0.15">
      <c r="D568" s="2"/>
      <c r="E568" s="2"/>
    </row>
    <row r="569" spans="4:5" ht="13" x14ac:dyDescent="0.15">
      <c r="D569" s="2"/>
      <c r="E569" s="2"/>
    </row>
    <row r="570" spans="4:5" ht="13" x14ac:dyDescent="0.15">
      <c r="D570" s="2"/>
      <c r="E570" s="2"/>
    </row>
    <row r="571" spans="4:5" ht="13" x14ac:dyDescent="0.15">
      <c r="D571" s="2"/>
      <c r="E571" s="2"/>
    </row>
    <row r="572" spans="4:5" ht="13" x14ac:dyDescent="0.15">
      <c r="D572" s="2"/>
      <c r="E572" s="2"/>
    </row>
    <row r="573" spans="4:5" ht="13" x14ac:dyDescent="0.15">
      <c r="D573" s="2"/>
      <c r="E573" s="2"/>
    </row>
    <row r="574" spans="4:5" ht="13" x14ac:dyDescent="0.15">
      <c r="D574" s="2"/>
      <c r="E574" s="2"/>
    </row>
    <row r="575" spans="4:5" ht="13" x14ac:dyDescent="0.15">
      <c r="D575" s="2"/>
      <c r="E575" s="2"/>
    </row>
    <row r="576" spans="4:5" ht="13" x14ac:dyDescent="0.15">
      <c r="D576" s="2"/>
      <c r="E576" s="2"/>
    </row>
    <row r="577" spans="4:5" ht="13" x14ac:dyDescent="0.15">
      <c r="D577" s="2"/>
      <c r="E577" s="2"/>
    </row>
    <row r="578" spans="4:5" ht="13" x14ac:dyDescent="0.15">
      <c r="D578" s="2"/>
      <c r="E578" s="2"/>
    </row>
    <row r="579" spans="4:5" ht="13" x14ac:dyDescent="0.15">
      <c r="D579" s="2"/>
      <c r="E579" s="2"/>
    </row>
    <row r="580" spans="4:5" ht="13" x14ac:dyDescent="0.15">
      <c r="D580" s="2"/>
      <c r="E580" s="2"/>
    </row>
    <row r="581" spans="4:5" ht="13" x14ac:dyDescent="0.15">
      <c r="D581" s="2"/>
      <c r="E581" s="2"/>
    </row>
    <row r="582" spans="4:5" ht="13" x14ac:dyDescent="0.15">
      <c r="D582" s="2"/>
      <c r="E582" s="2"/>
    </row>
    <row r="583" spans="4:5" ht="13" x14ac:dyDescent="0.15">
      <c r="D583" s="2"/>
      <c r="E583" s="2"/>
    </row>
    <row r="584" spans="4:5" ht="13" x14ac:dyDescent="0.15">
      <c r="D584" s="2"/>
      <c r="E584" s="2"/>
    </row>
    <row r="585" spans="4:5" ht="13" x14ac:dyDescent="0.15">
      <c r="D585" s="2"/>
      <c r="E585" s="2"/>
    </row>
    <row r="586" spans="4:5" ht="13" x14ac:dyDescent="0.15">
      <c r="D586" s="2"/>
      <c r="E586" s="2"/>
    </row>
    <row r="587" spans="4:5" ht="13" x14ac:dyDescent="0.15">
      <c r="D587" s="2"/>
      <c r="E587" s="2"/>
    </row>
    <row r="588" spans="4:5" ht="13" x14ac:dyDescent="0.15">
      <c r="D588" s="2"/>
      <c r="E588" s="2"/>
    </row>
    <row r="589" spans="4:5" ht="13" x14ac:dyDescent="0.15">
      <c r="D589" s="2"/>
      <c r="E589" s="2"/>
    </row>
    <row r="590" spans="4:5" ht="13" x14ac:dyDescent="0.15">
      <c r="D590" s="2"/>
      <c r="E590" s="2"/>
    </row>
    <row r="591" spans="4:5" ht="13" x14ac:dyDescent="0.15">
      <c r="D591" s="2"/>
      <c r="E591" s="2"/>
    </row>
    <row r="592" spans="4:5" ht="13" x14ac:dyDescent="0.15">
      <c r="D592" s="2"/>
      <c r="E592" s="2"/>
    </row>
    <row r="593" spans="4:5" ht="13" x14ac:dyDescent="0.15">
      <c r="D593" s="2"/>
      <c r="E593" s="2"/>
    </row>
    <row r="594" spans="4:5" ht="13" x14ac:dyDescent="0.15">
      <c r="D594" s="2"/>
      <c r="E594" s="2"/>
    </row>
    <row r="595" spans="4:5" ht="13" x14ac:dyDescent="0.15">
      <c r="D595" s="2"/>
      <c r="E595" s="2"/>
    </row>
    <row r="596" spans="4:5" ht="13" x14ac:dyDescent="0.15">
      <c r="D596" s="2"/>
      <c r="E596" s="2"/>
    </row>
    <row r="597" spans="4:5" ht="13" x14ac:dyDescent="0.15">
      <c r="D597" s="2"/>
      <c r="E597" s="2"/>
    </row>
    <row r="598" spans="4:5" ht="13" x14ac:dyDescent="0.15">
      <c r="D598" s="2"/>
      <c r="E598" s="2"/>
    </row>
    <row r="599" spans="4:5" ht="13" x14ac:dyDescent="0.15">
      <c r="D599" s="2"/>
      <c r="E599" s="2"/>
    </row>
    <row r="600" spans="4:5" ht="13" x14ac:dyDescent="0.15">
      <c r="D600" s="2"/>
      <c r="E600" s="2"/>
    </row>
    <row r="601" spans="4:5" ht="13" x14ac:dyDescent="0.15">
      <c r="D601" s="2"/>
      <c r="E601" s="2"/>
    </row>
    <row r="602" spans="4:5" ht="13" x14ac:dyDescent="0.15">
      <c r="D602" s="2"/>
      <c r="E602" s="2"/>
    </row>
    <row r="603" spans="4:5" ht="13" x14ac:dyDescent="0.15">
      <c r="D603" s="2"/>
      <c r="E603" s="2"/>
    </row>
    <row r="604" spans="4:5" ht="13" x14ac:dyDescent="0.15">
      <c r="D604" s="2"/>
      <c r="E604" s="2"/>
    </row>
    <row r="605" spans="4:5" ht="13" x14ac:dyDescent="0.15">
      <c r="D605" s="2"/>
      <c r="E605" s="2"/>
    </row>
    <row r="606" spans="4:5" ht="13" x14ac:dyDescent="0.15">
      <c r="D606" s="2"/>
      <c r="E606" s="2"/>
    </row>
    <row r="607" spans="4:5" ht="13" x14ac:dyDescent="0.15">
      <c r="D607" s="2"/>
      <c r="E607" s="2"/>
    </row>
    <row r="608" spans="4:5" ht="13" x14ac:dyDescent="0.15">
      <c r="D608" s="2"/>
      <c r="E608" s="2"/>
    </row>
    <row r="609" spans="4:5" ht="13" x14ac:dyDescent="0.15">
      <c r="D609" s="2"/>
      <c r="E609" s="2"/>
    </row>
    <row r="610" spans="4:5" ht="13" x14ac:dyDescent="0.15">
      <c r="D610" s="2"/>
      <c r="E610" s="2"/>
    </row>
    <row r="611" spans="4:5" ht="13" x14ac:dyDescent="0.15">
      <c r="D611" s="2"/>
      <c r="E611" s="2"/>
    </row>
    <row r="612" spans="4:5" ht="13" x14ac:dyDescent="0.15">
      <c r="D612" s="2"/>
      <c r="E612" s="2"/>
    </row>
    <row r="613" spans="4:5" ht="13" x14ac:dyDescent="0.15">
      <c r="D613" s="2"/>
      <c r="E613" s="2"/>
    </row>
    <row r="614" spans="4:5" ht="13" x14ac:dyDescent="0.15">
      <c r="D614" s="2"/>
      <c r="E614" s="2"/>
    </row>
    <row r="615" spans="4:5" ht="13" x14ac:dyDescent="0.15">
      <c r="D615" s="2"/>
      <c r="E615" s="2"/>
    </row>
    <row r="616" spans="4:5" ht="13" x14ac:dyDescent="0.15">
      <c r="D616" s="2"/>
      <c r="E616" s="2"/>
    </row>
    <row r="617" spans="4:5" ht="13" x14ac:dyDescent="0.15">
      <c r="D617" s="2"/>
      <c r="E617" s="2"/>
    </row>
    <row r="618" spans="4:5" ht="13" x14ac:dyDescent="0.15">
      <c r="D618" s="2"/>
      <c r="E618" s="2"/>
    </row>
    <row r="619" spans="4:5" ht="13" x14ac:dyDescent="0.15">
      <c r="D619" s="2"/>
      <c r="E619" s="2"/>
    </row>
    <row r="620" spans="4:5" ht="13" x14ac:dyDescent="0.15">
      <c r="D620" s="2"/>
      <c r="E620" s="2"/>
    </row>
    <row r="621" spans="4:5" ht="13" x14ac:dyDescent="0.15">
      <c r="D621" s="2"/>
      <c r="E621" s="2"/>
    </row>
    <row r="622" spans="4:5" ht="13" x14ac:dyDescent="0.15">
      <c r="D622" s="2"/>
      <c r="E622" s="2"/>
    </row>
    <row r="623" spans="4:5" ht="13" x14ac:dyDescent="0.15">
      <c r="D623" s="2"/>
      <c r="E623" s="2"/>
    </row>
    <row r="624" spans="4:5" ht="13" x14ac:dyDescent="0.15">
      <c r="D624" s="2"/>
      <c r="E624" s="2"/>
    </row>
    <row r="625" spans="4:5" ht="13" x14ac:dyDescent="0.15">
      <c r="D625" s="2"/>
      <c r="E625" s="2"/>
    </row>
    <row r="626" spans="4:5" ht="13" x14ac:dyDescent="0.15">
      <c r="D626" s="2"/>
      <c r="E626" s="2"/>
    </row>
    <row r="627" spans="4:5" ht="13" x14ac:dyDescent="0.15">
      <c r="D627" s="2"/>
      <c r="E627" s="2"/>
    </row>
    <row r="628" spans="4:5" ht="13" x14ac:dyDescent="0.15">
      <c r="D628" s="2"/>
      <c r="E628" s="2"/>
    </row>
    <row r="629" spans="4:5" ht="13" x14ac:dyDescent="0.15">
      <c r="D629" s="2"/>
      <c r="E629" s="2"/>
    </row>
    <row r="630" spans="4:5" ht="13" x14ac:dyDescent="0.15">
      <c r="D630" s="2"/>
      <c r="E630" s="2"/>
    </row>
    <row r="631" spans="4:5" ht="13" x14ac:dyDescent="0.15">
      <c r="D631" s="2"/>
      <c r="E631" s="2"/>
    </row>
    <row r="632" spans="4:5" ht="13" x14ac:dyDescent="0.15">
      <c r="D632" s="2"/>
      <c r="E632" s="2"/>
    </row>
    <row r="633" spans="4:5" ht="13" x14ac:dyDescent="0.15">
      <c r="D633" s="2"/>
      <c r="E633" s="2"/>
    </row>
    <row r="634" spans="4:5" ht="13" x14ac:dyDescent="0.15">
      <c r="D634" s="2"/>
      <c r="E634" s="2"/>
    </row>
    <row r="635" spans="4:5" ht="13" x14ac:dyDescent="0.15">
      <c r="D635" s="2"/>
      <c r="E635" s="2"/>
    </row>
    <row r="636" spans="4:5" ht="13" x14ac:dyDescent="0.15">
      <c r="D636" s="2"/>
      <c r="E636" s="2"/>
    </row>
    <row r="637" spans="4:5" ht="13" x14ac:dyDescent="0.15">
      <c r="D637" s="2"/>
      <c r="E637" s="2"/>
    </row>
    <row r="638" spans="4:5" ht="13" x14ac:dyDescent="0.15">
      <c r="D638" s="2"/>
      <c r="E638" s="2"/>
    </row>
    <row r="639" spans="4:5" ht="13" x14ac:dyDescent="0.15">
      <c r="D639" s="2"/>
      <c r="E639" s="2"/>
    </row>
    <row r="640" spans="4:5" ht="13" x14ac:dyDescent="0.15">
      <c r="D640" s="2"/>
      <c r="E640" s="2"/>
    </row>
    <row r="641" spans="4:5" ht="13" x14ac:dyDescent="0.15">
      <c r="D641" s="2"/>
      <c r="E641" s="2"/>
    </row>
    <row r="642" spans="4:5" ht="13" x14ac:dyDescent="0.15">
      <c r="D642" s="2"/>
      <c r="E642" s="2"/>
    </row>
    <row r="643" spans="4:5" ht="13" x14ac:dyDescent="0.15">
      <c r="D643" s="2"/>
      <c r="E643" s="2"/>
    </row>
    <row r="644" spans="4:5" ht="13" x14ac:dyDescent="0.15">
      <c r="D644" s="2"/>
      <c r="E644" s="2"/>
    </row>
    <row r="645" spans="4:5" ht="13" x14ac:dyDescent="0.15">
      <c r="D645" s="2"/>
      <c r="E645" s="2"/>
    </row>
    <row r="646" spans="4:5" ht="13" x14ac:dyDescent="0.15">
      <c r="D646" s="2"/>
      <c r="E646" s="2"/>
    </row>
    <row r="647" spans="4:5" ht="13" x14ac:dyDescent="0.15">
      <c r="D647" s="2"/>
      <c r="E647" s="2"/>
    </row>
    <row r="648" spans="4:5" ht="13" x14ac:dyDescent="0.15">
      <c r="D648" s="2"/>
      <c r="E648" s="2"/>
    </row>
    <row r="649" spans="4:5" ht="13" x14ac:dyDescent="0.15">
      <c r="D649" s="2"/>
      <c r="E649" s="2"/>
    </row>
    <row r="650" spans="4:5" ht="13" x14ac:dyDescent="0.15">
      <c r="D650" s="2"/>
      <c r="E650" s="2"/>
    </row>
    <row r="651" spans="4:5" ht="13" x14ac:dyDescent="0.15">
      <c r="D651" s="2"/>
      <c r="E651" s="2"/>
    </row>
    <row r="652" spans="4:5" ht="13" x14ac:dyDescent="0.15">
      <c r="D652" s="2"/>
      <c r="E652" s="2"/>
    </row>
    <row r="653" spans="4:5" ht="13" x14ac:dyDescent="0.15">
      <c r="D653" s="2"/>
      <c r="E653" s="2"/>
    </row>
    <row r="654" spans="4:5" ht="13" x14ac:dyDescent="0.15">
      <c r="D654" s="2"/>
      <c r="E654" s="2"/>
    </row>
    <row r="655" spans="4:5" ht="13" x14ac:dyDescent="0.15">
      <c r="D655" s="2"/>
      <c r="E655" s="2"/>
    </row>
    <row r="656" spans="4:5" ht="13" x14ac:dyDescent="0.15">
      <c r="D656" s="2"/>
      <c r="E656" s="2"/>
    </row>
    <row r="657" spans="4:5" ht="13" x14ac:dyDescent="0.15">
      <c r="D657" s="2"/>
      <c r="E657" s="2"/>
    </row>
    <row r="658" spans="4:5" ht="13" x14ac:dyDescent="0.15">
      <c r="D658" s="2"/>
      <c r="E658" s="2"/>
    </row>
    <row r="659" spans="4:5" ht="13" x14ac:dyDescent="0.15">
      <c r="D659" s="2"/>
      <c r="E659" s="2"/>
    </row>
    <row r="660" spans="4:5" ht="13" x14ac:dyDescent="0.15">
      <c r="D660" s="2"/>
      <c r="E660" s="2"/>
    </row>
    <row r="661" spans="4:5" ht="13" x14ac:dyDescent="0.15">
      <c r="D661" s="2"/>
      <c r="E661" s="2"/>
    </row>
    <row r="662" spans="4:5" ht="13" x14ac:dyDescent="0.15">
      <c r="D662" s="2"/>
      <c r="E662" s="2"/>
    </row>
    <row r="663" spans="4:5" ht="13" x14ac:dyDescent="0.15">
      <c r="D663" s="2"/>
      <c r="E663" s="2"/>
    </row>
    <row r="664" spans="4:5" ht="13" x14ac:dyDescent="0.15">
      <c r="D664" s="2"/>
      <c r="E664" s="2"/>
    </row>
    <row r="665" spans="4:5" ht="13" x14ac:dyDescent="0.15">
      <c r="D665" s="2"/>
      <c r="E665" s="2"/>
    </row>
    <row r="666" spans="4:5" ht="13" x14ac:dyDescent="0.15">
      <c r="D666" s="2"/>
      <c r="E666" s="2"/>
    </row>
    <row r="667" spans="4:5" ht="13" x14ac:dyDescent="0.15">
      <c r="D667" s="2"/>
      <c r="E667" s="2"/>
    </row>
    <row r="668" spans="4:5" ht="13" x14ac:dyDescent="0.15">
      <c r="D668" s="2"/>
      <c r="E668" s="2"/>
    </row>
    <row r="669" spans="4:5" ht="13" x14ac:dyDescent="0.15">
      <c r="D669" s="2"/>
      <c r="E669" s="2"/>
    </row>
    <row r="670" spans="4:5" ht="13" x14ac:dyDescent="0.15">
      <c r="D670" s="2"/>
      <c r="E670" s="2"/>
    </row>
    <row r="671" spans="4:5" ht="13" x14ac:dyDescent="0.15">
      <c r="D671" s="2"/>
      <c r="E671" s="2"/>
    </row>
    <row r="672" spans="4:5" ht="13" x14ac:dyDescent="0.15">
      <c r="D672" s="2"/>
      <c r="E672" s="2"/>
    </row>
    <row r="673" spans="4:5" ht="13" x14ac:dyDescent="0.15">
      <c r="D673" s="2"/>
      <c r="E673" s="2"/>
    </row>
    <row r="674" spans="4:5" ht="13" x14ac:dyDescent="0.15">
      <c r="D674" s="2"/>
      <c r="E674" s="2"/>
    </row>
    <row r="675" spans="4:5" ht="13" x14ac:dyDescent="0.15">
      <c r="D675" s="2"/>
      <c r="E675" s="2"/>
    </row>
    <row r="676" spans="4:5" ht="13" x14ac:dyDescent="0.15">
      <c r="D676" s="2"/>
      <c r="E676" s="2"/>
    </row>
    <row r="677" spans="4:5" ht="13" x14ac:dyDescent="0.15">
      <c r="D677" s="2"/>
      <c r="E677" s="2"/>
    </row>
    <row r="678" spans="4:5" ht="13" x14ac:dyDescent="0.15">
      <c r="D678" s="2"/>
      <c r="E678" s="2"/>
    </row>
    <row r="679" spans="4:5" ht="13" x14ac:dyDescent="0.15">
      <c r="D679" s="2"/>
      <c r="E679" s="2"/>
    </row>
    <row r="680" spans="4:5" ht="13" x14ac:dyDescent="0.15">
      <c r="D680" s="2"/>
      <c r="E680" s="2"/>
    </row>
    <row r="681" spans="4:5" ht="13" x14ac:dyDescent="0.15">
      <c r="D681" s="2"/>
      <c r="E681" s="2"/>
    </row>
    <row r="682" spans="4:5" ht="13" x14ac:dyDescent="0.15">
      <c r="D682" s="2"/>
      <c r="E682" s="2"/>
    </row>
    <row r="683" spans="4:5" ht="13" x14ac:dyDescent="0.15">
      <c r="D683" s="2"/>
      <c r="E683" s="2"/>
    </row>
    <row r="684" spans="4:5" ht="13" x14ac:dyDescent="0.15">
      <c r="D684" s="2"/>
      <c r="E684" s="2"/>
    </row>
    <row r="685" spans="4:5" ht="13" x14ac:dyDescent="0.15">
      <c r="D685" s="2"/>
      <c r="E685" s="2"/>
    </row>
    <row r="686" spans="4:5" ht="13" x14ac:dyDescent="0.15">
      <c r="D686" s="2"/>
      <c r="E686" s="2"/>
    </row>
    <row r="687" spans="4:5" ht="13" x14ac:dyDescent="0.15">
      <c r="D687" s="2"/>
      <c r="E687" s="2"/>
    </row>
    <row r="688" spans="4:5" ht="13" x14ac:dyDescent="0.15">
      <c r="D688" s="2"/>
      <c r="E688" s="2"/>
    </row>
    <row r="689" spans="4:5" ht="13" x14ac:dyDescent="0.15">
      <c r="D689" s="2"/>
      <c r="E689" s="2"/>
    </row>
    <row r="690" spans="4:5" ht="13" x14ac:dyDescent="0.15">
      <c r="D690" s="2"/>
      <c r="E690" s="2"/>
    </row>
    <row r="691" spans="4:5" ht="13" x14ac:dyDescent="0.15">
      <c r="D691" s="2"/>
      <c r="E691" s="2"/>
    </row>
    <row r="692" spans="4:5" ht="13" x14ac:dyDescent="0.15">
      <c r="D692" s="2"/>
      <c r="E692" s="2"/>
    </row>
    <row r="693" spans="4:5" ht="13" x14ac:dyDescent="0.15">
      <c r="D693" s="2"/>
      <c r="E693" s="2"/>
    </row>
    <row r="694" spans="4:5" ht="13" x14ac:dyDescent="0.15">
      <c r="D694" s="2"/>
      <c r="E694" s="2"/>
    </row>
    <row r="695" spans="4:5" ht="13" x14ac:dyDescent="0.15">
      <c r="D695" s="2"/>
      <c r="E695" s="2"/>
    </row>
    <row r="696" spans="4:5" ht="13" x14ac:dyDescent="0.15">
      <c r="D696" s="2"/>
      <c r="E696" s="2"/>
    </row>
    <row r="697" spans="4:5" ht="13" x14ac:dyDescent="0.15">
      <c r="D697" s="2"/>
      <c r="E697" s="2"/>
    </row>
    <row r="698" spans="4:5" ht="13" x14ac:dyDescent="0.15">
      <c r="D698" s="2"/>
      <c r="E698" s="2"/>
    </row>
    <row r="699" spans="4:5" ht="13" x14ac:dyDescent="0.15">
      <c r="D699" s="2"/>
      <c r="E699" s="2"/>
    </row>
    <row r="700" spans="4:5" ht="13" x14ac:dyDescent="0.15">
      <c r="D700" s="2"/>
      <c r="E700" s="2"/>
    </row>
    <row r="701" spans="4:5" ht="13" x14ac:dyDescent="0.15">
      <c r="D701" s="2"/>
      <c r="E701" s="2"/>
    </row>
    <row r="702" spans="4:5" ht="13" x14ac:dyDescent="0.15">
      <c r="D702" s="2"/>
      <c r="E702" s="2"/>
    </row>
    <row r="703" spans="4:5" ht="13" x14ac:dyDescent="0.15">
      <c r="D703" s="2"/>
      <c r="E703" s="2"/>
    </row>
    <row r="704" spans="4:5" ht="13" x14ac:dyDescent="0.15">
      <c r="D704" s="2"/>
      <c r="E704" s="2"/>
    </row>
    <row r="705" spans="4:5" ht="13" x14ac:dyDescent="0.15">
      <c r="D705" s="2"/>
      <c r="E705" s="2"/>
    </row>
    <row r="706" spans="4:5" ht="13" x14ac:dyDescent="0.15">
      <c r="D706" s="2"/>
      <c r="E706" s="2"/>
    </row>
    <row r="707" spans="4:5" ht="13" x14ac:dyDescent="0.15">
      <c r="D707" s="2"/>
      <c r="E707" s="2"/>
    </row>
    <row r="708" spans="4:5" ht="13" x14ac:dyDescent="0.15">
      <c r="D708" s="2"/>
      <c r="E708" s="2"/>
    </row>
    <row r="709" spans="4:5" ht="13" x14ac:dyDescent="0.15">
      <c r="D709" s="2"/>
      <c r="E709" s="2"/>
    </row>
    <row r="710" spans="4:5" ht="13" x14ac:dyDescent="0.15">
      <c r="D710" s="2"/>
      <c r="E710" s="2"/>
    </row>
    <row r="711" spans="4:5" ht="13" x14ac:dyDescent="0.15">
      <c r="D711" s="2"/>
      <c r="E711" s="2"/>
    </row>
    <row r="712" spans="4:5" ht="13" x14ac:dyDescent="0.15">
      <c r="D712" s="2"/>
      <c r="E712" s="2"/>
    </row>
    <row r="713" spans="4:5" ht="13" x14ac:dyDescent="0.15">
      <c r="D713" s="2"/>
      <c r="E713" s="2"/>
    </row>
    <row r="714" spans="4:5" ht="13" x14ac:dyDescent="0.15">
      <c r="D714" s="2"/>
      <c r="E714" s="2"/>
    </row>
    <row r="715" spans="4:5" ht="13" x14ac:dyDescent="0.15">
      <c r="D715" s="2"/>
      <c r="E715" s="2"/>
    </row>
    <row r="716" spans="4:5" ht="13" x14ac:dyDescent="0.15">
      <c r="D716" s="2"/>
      <c r="E716" s="2"/>
    </row>
    <row r="717" spans="4:5" ht="13" x14ac:dyDescent="0.15">
      <c r="D717" s="2"/>
      <c r="E717" s="2"/>
    </row>
    <row r="718" spans="4:5" ht="13" x14ac:dyDescent="0.15">
      <c r="D718" s="2"/>
      <c r="E718" s="2"/>
    </row>
    <row r="719" spans="4:5" ht="13" x14ac:dyDescent="0.15">
      <c r="D719" s="2"/>
      <c r="E719" s="2"/>
    </row>
    <row r="720" spans="4:5" ht="13" x14ac:dyDescent="0.15">
      <c r="D720" s="2"/>
      <c r="E720" s="2"/>
    </row>
    <row r="721" spans="4:5" ht="13" x14ac:dyDescent="0.15">
      <c r="D721" s="2"/>
      <c r="E721" s="2"/>
    </row>
    <row r="722" spans="4:5" ht="13" x14ac:dyDescent="0.15">
      <c r="D722" s="2"/>
      <c r="E722" s="2"/>
    </row>
    <row r="723" spans="4:5" ht="13" x14ac:dyDescent="0.15">
      <c r="D723" s="2"/>
      <c r="E723" s="2"/>
    </row>
    <row r="724" spans="4:5" ht="13" x14ac:dyDescent="0.15">
      <c r="D724" s="2"/>
      <c r="E724" s="2"/>
    </row>
    <row r="725" spans="4:5" ht="13" x14ac:dyDescent="0.15">
      <c r="D725" s="2"/>
      <c r="E725" s="2"/>
    </row>
    <row r="726" spans="4:5" ht="13" x14ac:dyDescent="0.15">
      <c r="D726" s="2"/>
      <c r="E726" s="2"/>
    </row>
    <row r="727" spans="4:5" ht="13" x14ac:dyDescent="0.15">
      <c r="D727" s="2"/>
      <c r="E727" s="2"/>
    </row>
    <row r="728" spans="4:5" ht="13" x14ac:dyDescent="0.15">
      <c r="D728" s="2"/>
      <c r="E728" s="2"/>
    </row>
    <row r="729" spans="4:5" ht="13" x14ac:dyDescent="0.15">
      <c r="D729" s="2"/>
      <c r="E729" s="2"/>
    </row>
    <row r="730" spans="4:5" ht="13" x14ac:dyDescent="0.15">
      <c r="D730" s="2"/>
      <c r="E730" s="2"/>
    </row>
    <row r="731" spans="4:5" ht="13" x14ac:dyDescent="0.15">
      <c r="D731" s="2"/>
      <c r="E731" s="2"/>
    </row>
    <row r="732" spans="4:5" ht="13" x14ac:dyDescent="0.15">
      <c r="D732" s="2"/>
      <c r="E732" s="2"/>
    </row>
    <row r="733" spans="4:5" ht="13" x14ac:dyDescent="0.15">
      <c r="D733" s="2"/>
      <c r="E733" s="2"/>
    </row>
    <row r="734" spans="4:5" ht="13" x14ac:dyDescent="0.15">
      <c r="D734" s="2"/>
      <c r="E734" s="2"/>
    </row>
    <row r="735" spans="4:5" ht="13" x14ac:dyDescent="0.15">
      <c r="D735" s="2"/>
      <c r="E735" s="2"/>
    </row>
    <row r="736" spans="4:5" ht="13" x14ac:dyDescent="0.15">
      <c r="D736" s="2"/>
      <c r="E736" s="2"/>
    </row>
    <row r="737" spans="4:5" ht="13" x14ac:dyDescent="0.15">
      <c r="D737" s="2"/>
      <c r="E737" s="2"/>
    </row>
    <row r="738" spans="4:5" ht="13" x14ac:dyDescent="0.15">
      <c r="D738" s="2"/>
      <c r="E738" s="2"/>
    </row>
    <row r="739" spans="4:5" ht="13" x14ac:dyDescent="0.15">
      <c r="D739" s="2"/>
      <c r="E739" s="2"/>
    </row>
    <row r="740" spans="4:5" ht="13" x14ac:dyDescent="0.15">
      <c r="D740" s="2"/>
      <c r="E740" s="2"/>
    </row>
    <row r="741" spans="4:5" ht="13" x14ac:dyDescent="0.15">
      <c r="D741" s="2"/>
      <c r="E741" s="2"/>
    </row>
    <row r="742" spans="4:5" ht="13" x14ac:dyDescent="0.15">
      <c r="D742" s="2"/>
      <c r="E742" s="2"/>
    </row>
    <row r="743" spans="4:5" ht="13" x14ac:dyDescent="0.15">
      <c r="D743" s="2"/>
      <c r="E743" s="2"/>
    </row>
    <row r="744" spans="4:5" ht="13" x14ac:dyDescent="0.15">
      <c r="D744" s="2"/>
      <c r="E744" s="2"/>
    </row>
    <row r="745" spans="4:5" ht="13" x14ac:dyDescent="0.15">
      <c r="D745" s="2"/>
      <c r="E745" s="2"/>
    </row>
    <row r="746" spans="4:5" ht="13" x14ac:dyDescent="0.15">
      <c r="D746" s="2"/>
      <c r="E746" s="2"/>
    </row>
    <row r="747" spans="4:5" ht="13" x14ac:dyDescent="0.15">
      <c r="D747" s="2"/>
      <c r="E747" s="2"/>
    </row>
    <row r="748" spans="4:5" ht="13" x14ac:dyDescent="0.15">
      <c r="D748" s="2"/>
      <c r="E748" s="2"/>
    </row>
    <row r="749" spans="4:5" ht="13" x14ac:dyDescent="0.15">
      <c r="D749" s="2"/>
      <c r="E749" s="2"/>
    </row>
    <row r="750" spans="4:5" ht="13" x14ac:dyDescent="0.15">
      <c r="D750" s="2"/>
      <c r="E750" s="2"/>
    </row>
    <row r="751" spans="4:5" ht="13" x14ac:dyDescent="0.15">
      <c r="D751" s="2"/>
      <c r="E751" s="2"/>
    </row>
    <row r="752" spans="4:5" ht="13" x14ac:dyDescent="0.15">
      <c r="D752" s="2"/>
      <c r="E752" s="2"/>
    </row>
    <row r="753" spans="4:5" ht="13" x14ac:dyDescent="0.15">
      <c r="D753" s="2"/>
      <c r="E753" s="2"/>
    </row>
    <row r="754" spans="4:5" ht="13" x14ac:dyDescent="0.15">
      <c r="D754" s="2"/>
      <c r="E754" s="2"/>
    </row>
    <row r="755" spans="4:5" ht="13" x14ac:dyDescent="0.15">
      <c r="D755" s="2"/>
      <c r="E755" s="2"/>
    </row>
    <row r="756" spans="4:5" ht="13" x14ac:dyDescent="0.15">
      <c r="D756" s="2"/>
      <c r="E756" s="2"/>
    </row>
    <row r="757" spans="4:5" ht="13" x14ac:dyDescent="0.15">
      <c r="D757" s="2"/>
      <c r="E757" s="2"/>
    </row>
    <row r="758" spans="4:5" ht="13" x14ac:dyDescent="0.15">
      <c r="D758" s="2"/>
      <c r="E758" s="2"/>
    </row>
    <row r="759" spans="4:5" ht="13" x14ac:dyDescent="0.15">
      <c r="D759" s="2"/>
      <c r="E759" s="2"/>
    </row>
    <row r="760" spans="4:5" ht="13" x14ac:dyDescent="0.15">
      <c r="D760" s="2"/>
      <c r="E760" s="2"/>
    </row>
    <row r="761" spans="4:5" ht="13" x14ac:dyDescent="0.15">
      <c r="D761" s="2"/>
      <c r="E761" s="2"/>
    </row>
    <row r="762" spans="4:5" ht="13" x14ac:dyDescent="0.15">
      <c r="D762" s="2"/>
      <c r="E762" s="2"/>
    </row>
    <row r="763" spans="4:5" ht="13" x14ac:dyDescent="0.15">
      <c r="D763" s="2"/>
      <c r="E763" s="2"/>
    </row>
    <row r="764" spans="4:5" ht="13" x14ac:dyDescent="0.15">
      <c r="D764" s="2"/>
      <c r="E764" s="2"/>
    </row>
    <row r="765" spans="4:5" ht="13" x14ac:dyDescent="0.15">
      <c r="D765" s="2"/>
      <c r="E765" s="2"/>
    </row>
    <row r="766" spans="4:5" ht="13" x14ac:dyDescent="0.15">
      <c r="D766" s="2"/>
      <c r="E766" s="2"/>
    </row>
    <row r="767" spans="4:5" ht="13" x14ac:dyDescent="0.15">
      <c r="D767" s="2"/>
      <c r="E767" s="2"/>
    </row>
    <row r="768" spans="4:5" ht="13" x14ac:dyDescent="0.15">
      <c r="D768" s="2"/>
      <c r="E768" s="2"/>
    </row>
    <row r="769" spans="4:5" ht="13" x14ac:dyDescent="0.15">
      <c r="D769" s="2"/>
      <c r="E769" s="2"/>
    </row>
    <row r="770" spans="4:5" ht="13" x14ac:dyDescent="0.15">
      <c r="D770" s="2"/>
      <c r="E770" s="2"/>
    </row>
    <row r="771" spans="4:5" ht="13" x14ac:dyDescent="0.15">
      <c r="D771" s="2"/>
      <c r="E771" s="2"/>
    </row>
    <row r="772" spans="4:5" ht="13" x14ac:dyDescent="0.15">
      <c r="D772" s="2"/>
      <c r="E772" s="2"/>
    </row>
    <row r="773" spans="4:5" ht="13" x14ac:dyDescent="0.15">
      <c r="D773" s="2"/>
      <c r="E773" s="2"/>
    </row>
    <row r="774" spans="4:5" ht="13" x14ac:dyDescent="0.15">
      <c r="D774" s="2"/>
      <c r="E774" s="2"/>
    </row>
    <row r="775" spans="4:5" ht="13" x14ac:dyDescent="0.15">
      <c r="D775" s="2"/>
      <c r="E775" s="2"/>
    </row>
    <row r="776" spans="4:5" ht="13" x14ac:dyDescent="0.15">
      <c r="D776" s="2"/>
      <c r="E776" s="2"/>
    </row>
    <row r="777" spans="4:5" ht="13" x14ac:dyDescent="0.15">
      <c r="D777" s="2"/>
      <c r="E777" s="2"/>
    </row>
    <row r="778" spans="4:5" ht="13" x14ac:dyDescent="0.15">
      <c r="D778" s="2"/>
      <c r="E778" s="2"/>
    </row>
    <row r="779" spans="4:5" ht="13" x14ac:dyDescent="0.15">
      <c r="D779" s="2"/>
      <c r="E779" s="2"/>
    </row>
    <row r="780" spans="4:5" ht="13" x14ac:dyDescent="0.15">
      <c r="D780" s="2"/>
      <c r="E780" s="2"/>
    </row>
    <row r="781" spans="4:5" ht="13" x14ac:dyDescent="0.15">
      <c r="D781" s="2"/>
      <c r="E781" s="2"/>
    </row>
    <row r="782" spans="4:5" ht="13" x14ac:dyDescent="0.15">
      <c r="D782" s="2"/>
      <c r="E782" s="2"/>
    </row>
    <row r="783" spans="4:5" ht="13" x14ac:dyDescent="0.15">
      <c r="D783" s="2"/>
      <c r="E783" s="2"/>
    </row>
    <row r="784" spans="4:5" ht="13" x14ac:dyDescent="0.15">
      <c r="D784" s="2"/>
      <c r="E784" s="2"/>
    </row>
    <row r="785" spans="4:5" ht="13" x14ac:dyDescent="0.15">
      <c r="D785" s="2"/>
      <c r="E785" s="2"/>
    </row>
    <row r="786" spans="4:5" ht="13" x14ac:dyDescent="0.15">
      <c r="D786" s="2"/>
      <c r="E786" s="2"/>
    </row>
    <row r="787" spans="4:5" ht="13" x14ac:dyDescent="0.15">
      <c r="D787" s="2"/>
      <c r="E787" s="2"/>
    </row>
    <row r="788" spans="4:5" ht="13" x14ac:dyDescent="0.15">
      <c r="D788" s="2"/>
      <c r="E788" s="2"/>
    </row>
    <row r="789" spans="4:5" ht="13" x14ac:dyDescent="0.15">
      <c r="D789" s="2"/>
      <c r="E789" s="2"/>
    </row>
    <row r="790" spans="4:5" ht="13" x14ac:dyDescent="0.15">
      <c r="D790" s="2"/>
      <c r="E790" s="2"/>
    </row>
    <row r="791" spans="4:5" ht="13" x14ac:dyDescent="0.15">
      <c r="D791" s="2"/>
      <c r="E791" s="2"/>
    </row>
    <row r="792" spans="4:5" ht="13" x14ac:dyDescent="0.15">
      <c r="D792" s="2"/>
      <c r="E792" s="2"/>
    </row>
    <row r="793" spans="4:5" ht="13" x14ac:dyDescent="0.15">
      <c r="D793" s="2"/>
      <c r="E793" s="2"/>
    </row>
    <row r="794" spans="4:5" ht="13" x14ac:dyDescent="0.15">
      <c r="D794" s="2"/>
      <c r="E794" s="2"/>
    </row>
    <row r="795" spans="4:5" ht="13" x14ac:dyDescent="0.15">
      <c r="D795" s="2"/>
      <c r="E795" s="2"/>
    </row>
    <row r="796" spans="4:5" ht="13" x14ac:dyDescent="0.15">
      <c r="D796" s="2"/>
      <c r="E796" s="2"/>
    </row>
    <row r="797" spans="4:5" ht="13" x14ac:dyDescent="0.15">
      <c r="D797" s="2"/>
      <c r="E797" s="2"/>
    </row>
    <row r="798" spans="4:5" ht="13" x14ac:dyDescent="0.15">
      <c r="D798" s="2"/>
      <c r="E798" s="2"/>
    </row>
    <row r="799" spans="4:5" ht="13" x14ac:dyDescent="0.15">
      <c r="D799" s="2"/>
      <c r="E799" s="2"/>
    </row>
    <row r="800" spans="4:5" ht="13" x14ac:dyDescent="0.15">
      <c r="D800" s="2"/>
      <c r="E800" s="2"/>
    </row>
    <row r="801" spans="4:5" ht="13" x14ac:dyDescent="0.15">
      <c r="D801" s="2"/>
      <c r="E801" s="2"/>
    </row>
    <row r="802" spans="4:5" ht="13" x14ac:dyDescent="0.15">
      <c r="D802" s="2"/>
      <c r="E802" s="2"/>
    </row>
    <row r="803" spans="4:5" ht="13" x14ac:dyDescent="0.15">
      <c r="D803" s="2"/>
      <c r="E803" s="2"/>
    </row>
    <row r="804" spans="4:5" ht="13" x14ac:dyDescent="0.15">
      <c r="D804" s="2"/>
      <c r="E804" s="2"/>
    </row>
    <row r="805" spans="4:5" ht="13" x14ac:dyDescent="0.15">
      <c r="D805" s="2"/>
      <c r="E805" s="2"/>
    </row>
    <row r="806" spans="4:5" ht="13" x14ac:dyDescent="0.15">
      <c r="D806" s="2"/>
      <c r="E806" s="2"/>
    </row>
    <row r="807" spans="4:5" ht="13" x14ac:dyDescent="0.15">
      <c r="D807" s="2"/>
      <c r="E807" s="2"/>
    </row>
    <row r="808" spans="4:5" ht="13" x14ac:dyDescent="0.15">
      <c r="D808" s="2"/>
      <c r="E808" s="2"/>
    </row>
    <row r="809" spans="4:5" ht="13" x14ac:dyDescent="0.15">
      <c r="D809" s="2"/>
      <c r="E809" s="2"/>
    </row>
    <row r="810" spans="4:5" ht="13" x14ac:dyDescent="0.15">
      <c r="D810" s="2"/>
      <c r="E810" s="2"/>
    </row>
    <row r="811" spans="4:5" ht="13" x14ac:dyDescent="0.15">
      <c r="D811" s="2"/>
      <c r="E811" s="2"/>
    </row>
    <row r="812" spans="4:5" ht="13" x14ac:dyDescent="0.15">
      <c r="D812" s="2"/>
      <c r="E812" s="2"/>
    </row>
    <row r="813" spans="4:5" ht="13" x14ac:dyDescent="0.15">
      <c r="D813" s="2"/>
      <c r="E813" s="2"/>
    </row>
    <row r="814" spans="4:5" ht="13" x14ac:dyDescent="0.15">
      <c r="D814" s="2"/>
      <c r="E814" s="2"/>
    </row>
    <row r="815" spans="4:5" ht="13" x14ac:dyDescent="0.15">
      <c r="D815" s="2"/>
      <c r="E815" s="2"/>
    </row>
    <row r="816" spans="4:5" ht="13" x14ac:dyDescent="0.15">
      <c r="D816" s="2"/>
      <c r="E816" s="2"/>
    </row>
    <row r="817" spans="4:5" ht="13" x14ac:dyDescent="0.15">
      <c r="D817" s="2"/>
      <c r="E817" s="2"/>
    </row>
    <row r="818" spans="4:5" ht="13" x14ac:dyDescent="0.15">
      <c r="D818" s="2"/>
      <c r="E818" s="2"/>
    </row>
    <row r="819" spans="4:5" ht="13" x14ac:dyDescent="0.15">
      <c r="D819" s="2"/>
      <c r="E819" s="2"/>
    </row>
    <row r="820" spans="4:5" ht="13" x14ac:dyDescent="0.15">
      <c r="D820" s="2"/>
      <c r="E820" s="2"/>
    </row>
    <row r="821" spans="4:5" ht="13" x14ac:dyDescent="0.15">
      <c r="D821" s="2"/>
      <c r="E821" s="2"/>
    </row>
    <row r="822" spans="4:5" ht="13" x14ac:dyDescent="0.15">
      <c r="D822" s="2"/>
      <c r="E822" s="2"/>
    </row>
    <row r="823" spans="4:5" ht="13" x14ac:dyDescent="0.15">
      <c r="D823" s="2"/>
      <c r="E823" s="2"/>
    </row>
    <row r="824" spans="4:5" ht="13" x14ac:dyDescent="0.15">
      <c r="D824" s="2"/>
      <c r="E824" s="2"/>
    </row>
    <row r="825" spans="4:5" ht="13" x14ac:dyDescent="0.15">
      <c r="D825" s="2"/>
      <c r="E825" s="2"/>
    </row>
    <row r="826" spans="4:5" ht="13" x14ac:dyDescent="0.15">
      <c r="D826" s="2"/>
      <c r="E826" s="2"/>
    </row>
    <row r="827" spans="4:5" ht="13" x14ac:dyDescent="0.15">
      <c r="D827" s="2"/>
      <c r="E827" s="2"/>
    </row>
    <row r="828" spans="4:5" ht="13" x14ac:dyDescent="0.15">
      <c r="D828" s="2"/>
      <c r="E828" s="2"/>
    </row>
    <row r="829" spans="4:5" ht="13" x14ac:dyDescent="0.15">
      <c r="D829" s="2"/>
      <c r="E829" s="2"/>
    </row>
    <row r="830" spans="4:5" ht="13" x14ac:dyDescent="0.15">
      <c r="D830" s="2"/>
      <c r="E830" s="2"/>
    </row>
    <row r="831" spans="4:5" ht="13" x14ac:dyDescent="0.15">
      <c r="D831" s="2"/>
      <c r="E831" s="2"/>
    </row>
    <row r="832" spans="4:5" ht="13" x14ac:dyDescent="0.15">
      <c r="D832" s="2"/>
      <c r="E832" s="2"/>
    </row>
    <row r="833" spans="4:5" ht="13" x14ac:dyDescent="0.15">
      <c r="D833" s="2"/>
      <c r="E833" s="2"/>
    </row>
    <row r="834" spans="4:5" ht="13" x14ac:dyDescent="0.15">
      <c r="D834" s="2"/>
      <c r="E834" s="2"/>
    </row>
    <row r="835" spans="4:5" ht="13" x14ac:dyDescent="0.15">
      <c r="D835" s="2"/>
      <c r="E835" s="2"/>
    </row>
    <row r="836" spans="4:5" ht="13" x14ac:dyDescent="0.15">
      <c r="D836" s="2"/>
      <c r="E836" s="2"/>
    </row>
    <row r="837" spans="4:5" ht="13" x14ac:dyDescent="0.15">
      <c r="D837" s="2"/>
      <c r="E837" s="2"/>
    </row>
    <row r="838" spans="4:5" ht="13" x14ac:dyDescent="0.15">
      <c r="D838" s="2"/>
      <c r="E838" s="2"/>
    </row>
    <row r="839" spans="4:5" ht="13" x14ac:dyDescent="0.15">
      <c r="D839" s="2"/>
      <c r="E839" s="2"/>
    </row>
    <row r="840" spans="4:5" ht="13" x14ac:dyDescent="0.15">
      <c r="D840" s="2"/>
      <c r="E840" s="2"/>
    </row>
    <row r="841" spans="4:5" ht="13" x14ac:dyDescent="0.15">
      <c r="D841" s="2"/>
      <c r="E841" s="2"/>
    </row>
    <row r="842" spans="4:5" ht="13" x14ac:dyDescent="0.15">
      <c r="D842" s="2"/>
      <c r="E842" s="2"/>
    </row>
    <row r="843" spans="4:5" ht="13" x14ac:dyDescent="0.15">
      <c r="D843" s="2"/>
      <c r="E843" s="2"/>
    </row>
    <row r="844" spans="4:5" ht="13" x14ac:dyDescent="0.15">
      <c r="D844" s="2"/>
      <c r="E844" s="2"/>
    </row>
    <row r="845" spans="4:5" ht="13" x14ac:dyDescent="0.15">
      <c r="D845" s="2"/>
      <c r="E845" s="2"/>
    </row>
    <row r="846" spans="4:5" ht="13" x14ac:dyDescent="0.15">
      <c r="D846" s="2"/>
      <c r="E846" s="2"/>
    </row>
    <row r="847" spans="4:5" ht="13" x14ac:dyDescent="0.15">
      <c r="D847" s="2"/>
      <c r="E847" s="2"/>
    </row>
    <row r="848" spans="4:5" ht="13" x14ac:dyDescent="0.15">
      <c r="D848" s="2"/>
      <c r="E848" s="2"/>
    </row>
    <row r="849" spans="4:5" ht="13" x14ac:dyDescent="0.15">
      <c r="D849" s="2"/>
      <c r="E849" s="2"/>
    </row>
    <row r="850" spans="4:5" ht="13" x14ac:dyDescent="0.15">
      <c r="D850" s="2"/>
      <c r="E850" s="2"/>
    </row>
    <row r="851" spans="4:5" ht="13" x14ac:dyDescent="0.15">
      <c r="D851" s="2"/>
      <c r="E851" s="2"/>
    </row>
    <row r="852" spans="4:5" ht="13" x14ac:dyDescent="0.15">
      <c r="D852" s="2"/>
      <c r="E852" s="2"/>
    </row>
    <row r="853" spans="4:5" ht="13" x14ac:dyDescent="0.15">
      <c r="D853" s="2"/>
      <c r="E853" s="2"/>
    </row>
    <row r="854" spans="4:5" ht="13" x14ac:dyDescent="0.15">
      <c r="D854" s="2"/>
      <c r="E854" s="2"/>
    </row>
    <row r="855" spans="4:5" ht="13" x14ac:dyDescent="0.15">
      <c r="D855" s="2"/>
      <c r="E855" s="2"/>
    </row>
    <row r="856" spans="4:5" ht="13" x14ac:dyDescent="0.15">
      <c r="D856" s="2"/>
      <c r="E856" s="2"/>
    </row>
    <row r="857" spans="4:5" ht="13" x14ac:dyDescent="0.15">
      <c r="D857" s="2"/>
      <c r="E857" s="2"/>
    </row>
    <row r="858" spans="4:5" ht="13" x14ac:dyDescent="0.15">
      <c r="D858" s="2"/>
      <c r="E858" s="2"/>
    </row>
    <row r="859" spans="4:5" ht="13" x14ac:dyDescent="0.15">
      <c r="D859" s="2"/>
      <c r="E859" s="2"/>
    </row>
    <row r="860" spans="4:5" ht="13" x14ac:dyDescent="0.15">
      <c r="D860" s="2"/>
      <c r="E860" s="2"/>
    </row>
    <row r="861" spans="4:5" ht="13" x14ac:dyDescent="0.15">
      <c r="D861" s="2"/>
      <c r="E861" s="2"/>
    </row>
    <row r="862" spans="4:5" ht="13" x14ac:dyDescent="0.15">
      <c r="D862" s="2"/>
      <c r="E862" s="2"/>
    </row>
    <row r="863" spans="4:5" ht="13" x14ac:dyDescent="0.15">
      <c r="D863" s="2"/>
      <c r="E863" s="2"/>
    </row>
    <row r="864" spans="4:5" ht="13" x14ac:dyDescent="0.15">
      <c r="D864" s="2"/>
      <c r="E864" s="2"/>
    </row>
    <row r="865" spans="4:5" ht="13" x14ac:dyDescent="0.15">
      <c r="D865" s="2"/>
      <c r="E865" s="2"/>
    </row>
    <row r="866" spans="4:5" ht="13" x14ac:dyDescent="0.15">
      <c r="D866" s="2"/>
      <c r="E866" s="2"/>
    </row>
    <row r="867" spans="4:5" ht="13" x14ac:dyDescent="0.15">
      <c r="D867" s="2"/>
      <c r="E867" s="2"/>
    </row>
    <row r="868" spans="4:5" ht="13" x14ac:dyDescent="0.15">
      <c r="D868" s="2"/>
      <c r="E868" s="2"/>
    </row>
    <row r="869" spans="4:5" ht="13" x14ac:dyDescent="0.15">
      <c r="D869" s="2"/>
      <c r="E869" s="2"/>
    </row>
    <row r="870" spans="4:5" ht="13" x14ac:dyDescent="0.15">
      <c r="D870" s="2"/>
      <c r="E870" s="2"/>
    </row>
    <row r="871" spans="4:5" ht="13" x14ac:dyDescent="0.15">
      <c r="D871" s="2"/>
      <c r="E871" s="2"/>
    </row>
    <row r="872" spans="4:5" ht="13" x14ac:dyDescent="0.15">
      <c r="D872" s="2"/>
      <c r="E872" s="2"/>
    </row>
    <row r="873" spans="4:5" ht="13" x14ac:dyDescent="0.15">
      <c r="D873" s="2"/>
      <c r="E873" s="2"/>
    </row>
    <row r="874" spans="4:5" ht="13" x14ac:dyDescent="0.15">
      <c r="D874" s="2"/>
      <c r="E874" s="2"/>
    </row>
    <row r="875" spans="4:5" ht="13" x14ac:dyDescent="0.15">
      <c r="D875" s="2"/>
      <c r="E875" s="2"/>
    </row>
    <row r="876" spans="4:5" ht="13" x14ac:dyDescent="0.15">
      <c r="D876" s="2"/>
      <c r="E876" s="2"/>
    </row>
    <row r="877" spans="4:5" ht="13" x14ac:dyDescent="0.15">
      <c r="D877" s="2"/>
      <c r="E877" s="2"/>
    </row>
    <row r="878" spans="4:5" ht="13" x14ac:dyDescent="0.15">
      <c r="D878" s="2"/>
      <c r="E878" s="2"/>
    </row>
    <row r="879" spans="4:5" ht="13" x14ac:dyDescent="0.15">
      <c r="D879" s="2"/>
      <c r="E879" s="2"/>
    </row>
    <row r="880" spans="4:5" ht="13" x14ac:dyDescent="0.15">
      <c r="D880" s="2"/>
      <c r="E880" s="2"/>
    </row>
    <row r="881" spans="4:5" ht="13" x14ac:dyDescent="0.15">
      <c r="D881" s="2"/>
      <c r="E881" s="2"/>
    </row>
    <row r="882" spans="4:5" ht="13" x14ac:dyDescent="0.15">
      <c r="D882" s="2"/>
      <c r="E882" s="2"/>
    </row>
    <row r="883" spans="4:5" ht="13" x14ac:dyDescent="0.15">
      <c r="D883" s="2"/>
      <c r="E883" s="2"/>
    </row>
    <row r="884" spans="4:5" ht="13" x14ac:dyDescent="0.15">
      <c r="D884" s="2"/>
      <c r="E884" s="2"/>
    </row>
    <row r="885" spans="4:5" ht="13" x14ac:dyDescent="0.15">
      <c r="D885" s="2"/>
      <c r="E885" s="2"/>
    </row>
    <row r="886" spans="4:5" ht="13" x14ac:dyDescent="0.15">
      <c r="D886" s="2"/>
      <c r="E886" s="2"/>
    </row>
    <row r="887" spans="4:5" ht="13" x14ac:dyDescent="0.15">
      <c r="D887" s="2"/>
      <c r="E887" s="2"/>
    </row>
    <row r="888" spans="4:5" ht="13" x14ac:dyDescent="0.15">
      <c r="D888" s="2"/>
      <c r="E888" s="2"/>
    </row>
    <row r="889" spans="4:5" ht="13" x14ac:dyDescent="0.15">
      <c r="D889" s="2"/>
      <c r="E889" s="2"/>
    </row>
    <row r="890" spans="4:5" ht="13" x14ac:dyDescent="0.15">
      <c r="D890" s="2"/>
      <c r="E890" s="2"/>
    </row>
    <row r="891" spans="4:5" ht="13" x14ac:dyDescent="0.15">
      <c r="D891" s="2"/>
      <c r="E891" s="2"/>
    </row>
    <row r="892" spans="4:5" ht="13" x14ac:dyDescent="0.15">
      <c r="D892" s="2"/>
      <c r="E892" s="2"/>
    </row>
    <row r="893" spans="4:5" ht="13" x14ac:dyDescent="0.15">
      <c r="D893" s="2"/>
      <c r="E893" s="2"/>
    </row>
    <row r="894" spans="4:5" ht="13" x14ac:dyDescent="0.15">
      <c r="D894" s="2"/>
      <c r="E894" s="2"/>
    </row>
    <row r="895" spans="4:5" ht="13" x14ac:dyDescent="0.15">
      <c r="D895" s="2"/>
      <c r="E895" s="2"/>
    </row>
    <row r="896" spans="4:5" ht="13" x14ac:dyDescent="0.15">
      <c r="D896" s="2"/>
      <c r="E896" s="2"/>
    </row>
    <row r="897" spans="4:5" ht="13" x14ac:dyDescent="0.15">
      <c r="D897" s="2"/>
      <c r="E897" s="2"/>
    </row>
    <row r="898" spans="4:5" ht="13" x14ac:dyDescent="0.15">
      <c r="D898" s="2"/>
      <c r="E898" s="2"/>
    </row>
    <row r="899" spans="4:5" ht="13" x14ac:dyDescent="0.15">
      <c r="D899" s="2"/>
      <c r="E899" s="2"/>
    </row>
    <row r="900" spans="4:5" ht="13" x14ac:dyDescent="0.15">
      <c r="D900" s="2"/>
      <c r="E900" s="2"/>
    </row>
    <row r="901" spans="4:5" ht="13" x14ac:dyDescent="0.15">
      <c r="D901" s="2"/>
      <c r="E901" s="2"/>
    </row>
    <row r="902" spans="4:5" ht="13" x14ac:dyDescent="0.15">
      <c r="D902" s="2"/>
      <c r="E902" s="2"/>
    </row>
    <row r="903" spans="4:5" ht="13" x14ac:dyDescent="0.15">
      <c r="D903" s="2"/>
      <c r="E903" s="2"/>
    </row>
    <row r="904" spans="4:5" ht="13" x14ac:dyDescent="0.15">
      <c r="D904" s="2"/>
      <c r="E904" s="2"/>
    </row>
    <row r="905" spans="4:5" ht="13" x14ac:dyDescent="0.15">
      <c r="D905" s="2"/>
      <c r="E905" s="2"/>
    </row>
    <row r="906" spans="4:5" ht="13" x14ac:dyDescent="0.15">
      <c r="D906" s="2"/>
      <c r="E906" s="2"/>
    </row>
    <row r="907" spans="4:5" ht="13" x14ac:dyDescent="0.15">
      <c r="D907" s="2"/>
      <c r="E907" s="2"/>
    </row>
    <row r="908" spans="4:5" ht="13" x14ac:dyDescent="0.15">
      <c r="D908" s="2"/>
      <c r="E908" s="2"/>
    </row>
    <row r="909" spans="4:5" ht="13" x14ac:dyDescent="0.15">
      <c r="D909" s="2"/>
      <c r="E909" s="2"/>
    </row>
    <row r="910" spans="4:5" ht="13" x14ac:dyDescent="0.15">
      <c r="D910" s="2"/>
      <c r="E910" s="2"/>
    </row>
    <row r="911" spans="4:5" ht="13" x14ac:dyDescent="0.15">
      <c r="D911" s="2"/>
      <c r="E911" s="2"/>
    </row>
    <row r="912" spans="4:5" ht="13" x14ac:dyDescent="0.15">
      <c r="D912" s="2"/>
      <c r="E912" s="2"/>
    </row>
    <row r="913" spans="4:5" ht="13" x14ac:dyDescent="0.15">
      <c r="D913" s="2"/>
      <c r="E913" s="2"/>
    </row>
    <row r="914" spans="4:5" ht="13" x14ac:dyDescent="0.15">
      <c r="D914" s="2"/>
      <c r="E914" s="2"/>
    </row>
    <row r="915" spans="4:5" ht="13" x14ac:dyDescent="0.15">
      <c r="D915" s="2"/>
      <c r="E915" s="2"/>
    </row>
    <row r="916" spans="4:5" ht="13" x14ac:dyDescent="0.15">
      <c r="D916" s="2"/>
      <c r="E916" s="2"/>
    </row>
    <row r="917" spans="4:5" ht="13" x14ac:dyDescent="0.15">
      <c r="D917" s="2"/>
      <c r="E917" s="2"/>
    </row>
    <row r="918" spans="4:5" ht="13" x14ac:dyDescent="0.15">
      <c r="D918" s="2"/>
      <c r="E918" s="2"/>
    </row>
    <row r="919" spans="4:5" ht="13" x14ac:dyDescent="0.15">
      <c r="D919" s="2"/>
      <c r="E919" s="2"/>
    </row>
    <row r="920" spans="4:5" ht="13" x14ac:dyDescent="0.15">
      <c r="D920" s="2"/>
      <c r="E920" s="2"/>
    </row>
    <row r="921" spans="4:5" ht="13" x14ac:dyDescent="0.15">
      <c r="D921" s="2"/>
      <c r="E921" s="2"/>
    </row>
    <row r="922" spans="4:5" ht="13" x14ac:dyDescent="0.15">
      <c r="D922" s="2"/>
      <c r="E922" s="2"/>
    </row>
    <row r="923" spans="4:5" ht="13" x14ac:dyDescent="0.15">
      <c r="D923" s="2"/>
      <c r="E923" s="2"/>
    </row>
    <row r="924" spans="4:5" ht="13" x14ac:dyDescent="0.15">
      <c r="D924" s="2"/>
      <c r="E924" s="2"/>
    </row>
    <row r="925" spans="4:5" ht="13" x14ac:dyDescent="0.15">
      <c r="D925" s="2"/>
      <c r="E925" s="2"/>
    </row>
    <row r="926" spans="4:5" ht="13" x14ac:dyDescent="0.15">
      <c r="D926" s="2"/>
      <c r="E926" s="2"/>
    </row>
    <row r="927" spans="4:5" ht="13" x14ac:dyDescent="0.15">
      <c r="D927" s="2"/>
      <c r="E927" s="2"/>
    </row>
    <row r="928" spans="4:5" ht="13" x14ac:dyDescent="0.15">
      <c r="D928" s="2"/>
      <c r="E928" s="2"/>
    </row>
    <row r="929" spans="4:5" ht="13" x14ac:dyDescent="0.15">
      <c r="D929" s="2"/>
      <c r="E929" s="2"/>
    </row>
    <row r="930" spans="4:5" ht="13" x14ac:dyDescent="0.15">
      <c r="D930" s="2"/>
      <c r="E930" s="2"/>
    </row>
    <row r="931" spans="4:5" ht="13" x14ac:dyDescent="0.15">
      <c r="D931" s="2"/>
      <c r="E931" s="2"/>
    </row>
    <row r="932" spans="4:5" ht="13" x14ac:dyDescent="0.15">
      <c r="D932" s="2"/>
      <c r="E932" s="2"/>
    </row>
    <row r="933" spans="4:5" ht="13" x14ac:dyDescent="0.15">
      <c r="D933" s="2"/>
      <c r="E933" s="2"/>
    </row>
    <row r="934" spans="4:5" ht="13" x14ac:dyDescent="0.15">
      <c r="D934" s="2"/>
      <c r="E934" s="2"/>
    </row>
    <row r="935" spans="4:5" ht="13" x14ac:dyDescent="0.15">
      <c r="D935" s="2"/>
      <c r="E935" s="2"/>
    </row>
    <row r="936" spans="4:5" ht="13" x14ac:dyDescent="0.15">
      <c r="D936" s="2"/>
      <c r="E936" s="2"/>
    </row>
    <row r="937" spans="4:5" ht="13" x14ac:dyDescent="0.15">
      <c r="D937" s="2"/>
      <c r="E937" s="2"/>
    </row>
    <row r="938" spans="4:5" ht="13" x14ac:dyDescent="0.15">
      <c r="D938" s="2"/>
      <c r="E938" s="2"/>
    </row>
    <row r="939" spans="4:5" ht="13" x14ac:dyDescent="0.15">
      <c r="D939" s="2"/>
      <c r="E939" s="2"/>
    </row>
    <row r="940" spans="4:5" ht="13" x14ac:dyDescent="0.15">
      <c r="D940" s="2"/>
      <c r="E940" s="2"/>
    </row>
    <row r="941" spans="4:5" ht="13" x14ac:dyDescent="0.15">
      <c r="D941" s="2"/>
      <c r="E941" s="2"/>
    </row>
    <row r="942" spans="4:5" ht="13" x14ac:dyDescent="0.15">
      <c r="D942" s="2"/>
      <c r="E942" s="2"/>
    </row>
    <row r="943" spans="4:5" ht="13" x14ac:dyDescent="0.15">
      <c r="D943" s="2"/>
      <c r="E943" s="2"/>
    </row>
    <row r="944" spans="4:5" ht="13" x14ac:dyDescent="0.15">
      <c r="D944" s="2"/>
      <c r="E944" s="2"/>
    </row>
    <row r="945" spans="4:5" ht="13" x14ac:dyDescent="0.15">
      <c r="D945" s="2"/>
      <c r="E945" s="2"/>
    </row>
    <row r="946" spans="4:5" ht="13" x14ac:dyDescent="0.15">
      <c r="D946" s="2"/>
      <c r="E946" s="2"/>
    </row>
    <row r="947" spans="4:5" ht="13" x14ac:dyDescent="0.15">
      <c r="D947" s="2"/>
      <c r="E947" s="2"/>
    </row>
    <row r="948" spans="4:5" ht="13" x14ac:dyDescent="0.15">
      <c r="D948" s="2"/>
      <c r="E948" s="2"/>
    </row>
    <row r="949" spans="4:5" ht="13" x14ac:dyDescent="0.15">
      <c r="D949" s="2"/>
      <c r="E949" s="2"/>
    </row>
    <row r="950" spans="4:5" ht="13" x14ac:dyDescent="0.15">
      <c r="D950" s="2"/>
      <c r="E950" s="2"/>
    </row>
    <row r="951" spans="4:5" ht="13" x14ac:dyDescent="0.15">
      <c r="D951" s="2"/>
      <c r="E951" s="2"/>
    </row>
    <row r="952" spans="4:5" ht="13" x14ac:dyDescent="0.15">
      <c r="D952" s="2"/>
      <c r="E952" s="2"/>
    </row>
    <row r="953" spans="4:5" ht="13" x14ac:dyDescent="0.15">
      <c r="D953" s="2"/>
      <c r="E953" s="2"/>
    </row>
    <row r="954" spans="4:5" ht="13" x14ac:dyDescent="0.15">
      <c r="D954" s="2"/>
      <c r="E954" s="2"/>
    </row>
    <row r="955" spans="4:5" ht="13" x14ac:dyDescent="0.15">
      <c r="D955" s="2"/>
      <c r="E955" s="2"/>
    </row>
    <row r="956" spans="4:5" ht="13" x14ac:dyDescent="0.15">
      <c r="D956" s="2"/>
      <c r="E956" s="2"/>
    </row>
    <row r="957" spans="4:5" ht="13" x14ac:dyDescent="0.15">
      <c r="D957" s="2"/>
      <c r="E957" s="2"/>
    </row>
    <row r="958" spans="4:5" ht="13" x14ac:dyDescent="0.15">
      <c r="D958" s="2"/>
      <c r="E958" s="2"/>
    </row>
    <row r="959" spans="4:5" ht="13" x14ac:dyDescent="0.15">
      <c r="D959" s="2"/>
      <c r="E959" s="2"/>
    </row>
    <row r="960" spans="4:5" ht="13" x14ac:dyDescent="0.15">
      <c r="D960" s="2"/>
      <c r="E960" s="2"/>
    </row>
    <row r="961" spans="4:5" ht="13" x14ac:dyDescent="0.15">
      <c r="D961" s="2"/>
      <c r="E961" s="2"/>
    </row>
    <row r="962" spans="4:5" ht="13" x14ac:dyDescent="0.15">
      <c r="D962" s="2"/>
      <c r="E962" s="2"/>
    </row>
    <row r="963" spans="4:5" ht="13" x14ac:dyDescent="0.15">
      <c r="D963" s="2"/>
      <c r="E963" s="2"/>
    </row>
    <row r="964" spans="4:5" ht="13" x14ac:dyDescent="0.15">
      <c r="D964" s="2"/>
      <c r="E964" s="2"/>
    </row>
    <row r="965" spans="4:5" ht="13" x14ac:dyDescent="0.15">
      <c r="D965" s="2"/>
      <c r="E965" s="2"/>
    </row>
    <row r="966" spans="4:5" ht="13" x14ac:dyDescent="0.15">
      <c r="D966" s="2"/>
      <c r="E966" s="2"/>
    </row>
    <row r="967" spans="4:5" ht="13" x14ac:dyDescent="0.15">
      <c r="D967" s="2"/>
      <c r="E967" s="2"/>
    </row>
    <row r="968" spans="4:5" ht="13" x14ac:dyDescent="0.15">
      <c r="D968" s="2"/>
      <c r="E968" s="2"/>
    </row>
    <row r="969" spans="4:5" ht="13" x14ac:dyDescent="0.15">
      <c r="D969" s="2"/>
      <c r="E969" s="2"/>
    </row>
    <row r="970" spans="4:5" ht="13" x14ac:dyDescent="0.15">
      <c r="D970" s="2"/>
      <c r="E970" s="2"/>
    </row>
    <row r="971" spans="4:5" ht="13" x14ac:dyDescent="0.15">
      <c r="D971" s="2"/>
      <c r="E971" s="2"/>
    </row>
    <row r="972" spans="4:5" ht="13" x14ac:dyDescent="0.15">
      <c r="D972" s="2"/>
      <c r="E972" s="2"/>
    </row>
    <row r="973" spans="4:5" ht="13" x14ac:dyDescent="0.15">
      <c r="D973" s="2"/>
      <c r="E973" s="2"/>
    </row>
    <row r="974" spans="4:5" ht="13" x14ac:dyDescent="0.15">
      <c r="D974" s="2"/>
      <c r="E974" s="2"/>
    </row>
    <row r="975" spans="4:5" ht="13" x14ac:dyDescent="0.15">
      <c r="D975" s="2"/>
      <c r="E975" s="2"/>
    </row>
    <row r="976" spans="4:5" ht="13" x14ac:dyDescent="0.15">
      <c r="D976" s="2"/>
      <c r="E976" s="2"/>
    </row>
    <row r="977" spans="4:5" ht="13" x14ac:dyDescent="0.15">
      <c r="D977" s="2"/>
      <c r="E977" s="2"/>
    </row>
    <row r="978" spans="4:5" ht="13" x14ac:dyDescent="0.15">
      <c r="D978" s="2"/>
      <c r="E978" s="2"/>
    </row>
    <row r="979" spans="4:5" ht="13" x14ac:dyDescent="0.15">
      <c r="D979" s="2"/>
      <c r="E979" s="2"/>
    </row>
    <row r="980" spans="4:5" ht="13" x14ac:dyDescent="0.15">
      <c r="D980" s="2"/>
      <c r="E980" s="2"/>
    </row>
    <row r="981" spans="4:5" ht="13" x14ac:dyDescent="0.15">
      <c r="D981" s="2"/>
      <c r="E981" s="2"/>
    </row>
    <row r="982" spans="4:5" ht="13" x14ac:dyDescent="0.15">
      <c r="D982" s="2"/>
      <c r="E982" s="2"/>
    </row>
    <row r="983" spans="4:5" ht="13" x14ac:dyDescent="0.15">
      <c r="D983" s="2"/>
      <c r="E983" s="2"/>
    </row>
    <row r="984" spans="4:5" ht="13" x14ac:dyDescent="0.15">
      <c r="D984" s="2"/>
      <c r="E984" s="2"/>
    </row>
    <row r="985" spans="4:5" ht="13" x14ac:dyDescent="0.15">
      <c r="D985" s="2"/>
      <c r="E985" s="2"/>
    </row>
    <row r="986" spans="4:5" ht="13" x14ac:dyDescent="0.15">
      <c r="D986" s="2"/>
      <c r="E986" s="2"/>
    </row>
    <row r="987" spans="4:5" ht="13" x14ac:dyDescent="0.15">
      <c r="D987" s="2"/>
      <c r="E987" s="2"/>
    </row>
    <row r="988" spans="4:5" ht="13" x14ac:dyDescent="0.15">
      <c r="D988" s="2"/>
      <c r="E988" s="2"/>
    </row>
    <row r="989" spans="4:5" ht="13" x14ac:dyDescent="0.15">
      <c r="D989" s="2"/>
      <c r="E989" s="2"/>
    </row>
    <row r="990" spans="4:5" ht="13" x14ac:dyDescent="0.15">
      <c r="D990" s="2"/>
      <c r="E990" s="2"/>
    </row>
    <row r="991" spans="4:5" ht="13" x14ac:dyDescent="0.15">
      <c r="D991" s="2"/>
      <c r="E991" s="2"/>
    </row>
    <row r="992" spans="4:5" ht="13" x14ac:dyDescent="0.15">
      <c r="D992" s="2"/>
      <c r="E992" s="2"/>
    </row>
    <row r="993" spans="4:5" ht="13" x14ac:dyDescent="0.15">
      <c r="D993" s="2"/>
      <c r="E993" s="2"/>
    </row>
    <row r="994" spans="4:5" ht="13" x14ac:dyDescent="0.15">
      <c r="D994" s="2"/>
      <c r="E994" s="2"/>
    </row>
    <row r="995" spans="4:5" ht="13" x14ac:dyDescent="0.15">
      <c r="D995" s="2"/>
      <c r="E995" s="2"/>
    </row>
    <row r="996" spans="4:5" ht="13" x14ac:dyDescent="0.15">
      <c r="D996" s="2"/>
      <c r="E996" s="2"/>
    </row>
    <row r="997" spans="4:5" ht="13" x14ac:dyDescent="0.15">
      <c r="D997" s="2"/>
      <c r="E997" s="2"/>
    </row>
    <row r="998" spans="4:5" ht="13" x14ac:dyDescent="0.15">
      <c r="D998" s="2"/>
      <c r="E998" s="2"/>
    </row>
    <row r="999" spans="4:5" ht="13" x14ac:dyDescent="0.15">
      <c r="D999" s="2"/>
      <c r="E999" s="2"/>
    </row>
    <row r="1000" spans="4:5" ht="13" x14ac:dyDescent="0.15">
      <c r="D1000" s="2"/>
      <c r="E1000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Y87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2.6640625" defaultRowHeight="15.75" customHeight="1" x14ac:dyDescent="0.15"/>
  <cols>
    <col min="1" max="1" width="30.33203125" customWidth="1"/>
    <col min="2" max="2" width="15.5" customWidth="1"/>
  </cols>
  <sheetData>
    <row r="1" spans="1:25" ht="15.75" customHeight="1" x14ac:dyDescent="0.15">
      <c r="A1" s="1" t="s">
        <v>139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7" t="s">
        <v>5</v>
      </c>
      <c r="H1" s="7" t="s">
        <v>6</v>
      </c>
      <c r="I1" s="1" t="s">
        <v>7</v>
      </c>
    </row>
    <row r="2" spans="1:25" ht="15.75" customHeight="1" x14ac:dyDescent="0.15">
      <c r="A2" s="1" t="s">
        <v>140</v>
      </c>
      <c r="B2" s="1" t="s">
        <v>141</v>
      </c>
      <c r="C2" s="2">
        <v>0.99724159599166795</v>
      </c>
      <c r="D2" s="2">
        <v>4.1598629794109198E-3</v>
      </c>
      <c r="E2" s="2">
        <v>-0.66401596131581098</v>
      </c>
      <c r="F2" s="2">
        <v>0.50668009541028003</v>
      </c>
      <c r="G2" s="2">
        <v>0.98843714691890805</v>
      </c>
      <c r="H2" s="2">
        <v>1.0048009650687799</v>
      </c>
      <c r="I2" s="1">
        <v>617</v>
      </c>
    </row>
    <row r="3" spans="1:25" ht="15.75" customHeight="1" x14ac:dyDescent="0.15">
      <c r="A3" s="4" t="s">
        <v>140</v>
      </c>
      <c r="B3" s="4" t="s">
        <v>142</v>
      </c>
      <c r="C3" s="5">
        <v>0.63235098458960703</v>
      </c>
      <c r="D3" s="5">
        <v>0.220338016882098</v>
      </c>
      <c r="E3" s="5">
        <v>-2.0800345310811101</v>
      </c>
      <c r="F3" s="5">
        <v>3.7522365718527802E-2</v>
      </c>
      <c r="G3" s="5">
        <v>0.409641405863648</v>
      </c>
      <c r="H3" s="5">
        <v>0.97549060108516294</v>
      </c>
      <c r="I3" s="4">
        <v>617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5.75" customHeight="1" x14ac:dyDescent="0.15">
      <c r="A4" s="1" t="s">
        <v>140</v>
      </c>
      <c r="B4" s="1" t="s">
        <v>143</v>
      </c>
      <c r="C4" s="2">
        <v>0.95734861767707702</v>
      </c>
      <c r="D4" s="2">
        <v>3.1541853450203099E-2</v>
      </c>
      <c r="E4" s="2">
        <v>-1.3818995176764499</v>
      </c>
      <c r="F4" s="2">
        <v>0.16700255607800299</v>
      </c>
      <c r="G4" s="2">
        <v>0.89569354951358804</v>
      </c>
      <c r="H4" s="2">
        <v>1.0141366597816299</v>
      </c>
      <c r="I4" s="1">
        <v>617</v>
      </c>
    </row>
    <row r="5" spans="1:25" ht="15.75" customHeight="1" x14ac:dyDescent="0.15">
      <c r="A5" s="4" t="s">
        <v>140</v>
      </c>
      <c r="B5" s="4" t="s">
        <v>144</v>
      </c>
      <c r="C5" s="5">
        <v>9.4082817945155897E-2</v>
      </c>
      <c r="D5" s="5">
        <v>1.0041757625044301</v>
      </c>
      <c r="E5" s="5">
        <v>-2.3537511368898598</v>
      </c>
      <c r="F5" s="5">
        <v>1.8585048964256699E-2</v>
      </c>
      <c r="G5" s="5">
        <v>1.2908692426165901E-2</v>
      </c>
      <c r="H5" s="5">
        <v>0.67225987956604405</v>
      </c>
      <c r="I5" s="4">
        <v>617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5.75" customHeight="1" x14ac:dyDescent="0.15">
      <c r="A6" s="1" t="s">
        <v>140</v>
      </c>
      <c r="B6" s="1" t="s">
        <v>9</v>
      </c>
      <c r="C6" s="2">
        <v>0.99195018192567397</v>
      </c>
      <c r="D6" s="2">
        <v>1.51077401787711E-2</v>
      </c>
      <c r="E6" s="2">
        <v>-0.53498357104851801</v>
      </c>
      <c r="F6" s="2">
        <v>0.59266121782136505</v>
      </c>
      <c r="G6" s="2">
        <v>0.96082601716217797</v>
      </c>
      <c r="H6" s="2">
        <v>1.01985757128808</v>
      </c>
      <c r="I6" s="1">
        <v>617</v>
      </c>
    </row>
    <row r="7" spans="1:25" ht="15.75" customHeight="1" x14ac:dyDescent="0.15">
      <c r="A7" s="1" t="s">
        <v>140</v>
      </c>
      <c r="B7" s="1" t="s">
        <v>145</v>
      </c>
      <c r="C7" s="2">
        <v>0.74583456918973301</v>
      </c>
      <c r="D7" s="2">
        <v>0.22627605033598899</v>
      </c>
      <c r="E7" s="2">
        <v>-1.29598983212321</v>
      </c>
      <c r="F7" s="2">
        <v>0.19497898796386601</v>
      </c>
      <c r="G7" s="2">
        <v>0.44079371459093297</v>
      </c>
      <c r="H7" s="2">
        <v>1.09329842488936</v>
      </c>
      <c r="I7" s="1">
        <v>617</v>
      </c>
    </row>
    <row r="8" spans="1:25" ht="15.75" customHeight="1" x14ac:dyDescent="0.15">
      <c r="A8" s="1" t="s">
        <v>146</v>
      </c>
      <c r="B8" s="1" t="s">
        <v>141</v>
      </c>
      <c r="C8" s="2">
        <v>1.00158510022893</v>
      </c>
      <c r="D8" s="2">
        <v>2.3353765374018501E-3</v>
      </c>
      <c r="E8" s="2">
        <v>0.67819696659787498</v>
      </c>
      <c r="F8" s="2">
        <v>0.49764681561949298</v>
      </c>
      <c r="G8" s="2">
        <v>0.99692019787458497</v>
      </c>
      <c r="H8" s="2">
        <v>1.00613506347157</v>
      </c>
      <c r="I8" s="1">
        <v>627</v>
      </c>
    </row>
    <row r="9" spans="1:25" ht="15.75" customHeight="1" x14ac:dyDescent="0.15">
      <c r="A9" s="1" t="s">
        <v>146</v>
      </c>
      <c r="B9" s="1" t="s">
        <v>142</v>
      </c>
      <c r="C9" s="2">
        <v>0.96249595860793702</v>
      </c>
      <c r="D9" s="2">
        <v>0.13334448338444799</v>
      </c>
      <c r="E9" s="2">
        <v>-0.28666661497875301</v>
      </c>
      <c r="F9" s="2">
        <v>0.77436760253916304</v>
      </c>
      <c r="G9" s="2">
        <v>0.74176375537873496</v>
      </c>
      <c r="H9" s="2">
        <v>1.2522753984236901</v>
      </c>
      <c r="I9" s="1">
        <v>627</v>
      </c>
    </row>
    <row r="10" spans="1:25" ht="15.75" customHeight="1" x14ac:dyDescent="0.15">
      <c r="A10" s="1" t="s">
        <v>146</v>
      </c>
      <c r="B10" s="1" t="s">
        <v>143</v>
      </c>
      <c r="C10" s="2">
        <v>1.0020111156190099</v>
      </c>
      <c r="D10" s="2">
        <v>1.57936812349499E-2</v>
      </c>
      <c r="E10" s="2">
        <v>0.127208850387827</v>
      </c>
      <c r="F10" s="2">
        <v>0.89877510069509803</v>
      </c>
      <c r="G10" s="2">
        <v>0.970723451189062</v>
      </c>
      <c r="H10" s="2">
        <v>1.0329386885234899</v>
      </c>
      <c r="I10" s="1">
        <v>627</v>
      </c>
    </row>
    <row r="11" spans="1:25" ht="15.75" customHeight="1" x14ac:dyDescent="0.15">
      <c r="A11" s="1" t="s">
        <v>146</v>
      </c>
      <c r="B11" s="1" t="s">
        <v>144</v>
      </c>
      <c r="C11" s="2">
        <v>0.69718518920163197</v>
      </c>
      <c r="D11" s="2">
        <v>0.60304519176711702</v>
      </c>
      <c r="E11" s="2">
        <v>-0.59813794014564903</v>
      </c>
      <c r="F11" s="2">
        <v>0.549747896578892</v>
      </c>
      <c r="G11" s="2">
        <v>0.21395167467284701</v>
      </c>
      <c r="H11" s="2">
        <v>2.2848093875548798</v>
      </c>
      <c r="I11" s="1">
        <v>627</v>
      </c>
    </row>
    <row r="12" spans="1:25" ht="15.75" customHeight="1" x14ac:dyDescent="0.15">
      <c r="A12" s="1" t="s">
        <v>146</v>
      </c>
      <c r="B12" s="1" t="s">
        <v>9</v>
      </c>
      <c r="C12" s="2">
        <v>1.00549480356614</v>
      </c>
      <c r="D12" s="2">
        <v>8.6663932465048995E-3</v>
      </c>
      <c r="E12" s="2">
        <v>0.63230020281122001</v>
      </c>
      <c r="F12" s="2">
        <v>0.52719073107207304</v>
      </c>
      <c r="G12" s="2">
        <v>0.98825411265544105</v>
      </c>
      <c r="H12" s="2">
        <v>1.02255055080154</v>
      </c>
      <c r="I12" s="1">
        <v>627</v>
      </c>
    </row>
    <row r="13" spans="1:25" ht="15.75" customHeight="1" x14ac:dyDescent="0.15">
      <c r="A13" s="1" t="s">
        <v>146</v>
      </c>
      <c r="B13" s="1" t="s">
        <v>145</v>
      </c>
      <c r="C13" s="2">
        <v>1.06282010177678</v>
      </c>
      <c r="D13" s="2">
        <v>9.6500795677794696E-2</v>
      </c>
      <c r="E13" s="2">
        <v>0.63135073939683195</v>
      </c>
      <c r="F13" s="2">
        <v>0.527811217610618</v>
      </c>
      <c r="G13" s="2">
        <v>0.87392977268625505</v>
      </c>
      <c r="H13" s="2">
        <v>1.27861581364011</v>
      </c>
      <c r="I13" s="1">
        <v>627</v>
      </c>
    </row>
    <row r="14" spans="1:25" ht="15" x14ac:dyDescent="0.2">
      <c r="A14" s="1" t="s">
        <v>147</v>
      </c>
      <c r="B14" s="1" t="s">
        <v>141</v>
      </c>
      <c r="C14" s="9">
        <v>0.99816533273893104</v>
      </c>
      <c r="D14" s="9">
        <v>2.28327396487431E-3</v>
      </c>
      <c r="E14" s="2">
        <v>-0.80426280535494099</v>
      </c>
      <c r="F14" s="10">
        <v>0.42124521374599799</v>
      </c>
      <c r="G14" s="10">
        <v>0.99360138096722705</v>
      </c>
      <c r="H14" s="2">
        <v>1.00255793001448</v>
      </c>
      <c r="I14" s="1">
        <v>633</v>
      </c>
    </row>
    <row r="15" spans="1:25" ht="15" x14ac:dyDescent="0.2">
      <c r="A15" s="1" t="s">
        <v>147</v>
      </c>
      <c r="B15" s="1" t="s">
        <v>142</v>
      </c>
      <c r="C15" s="9">
        <v>0.82874511064432599</v>
      </c>
      <c r="D15" s="9">
        <v>0.119821618938193</v>
      </c>
      <c r="E15" s="2">
        <v>-1.5676856884347601</v>
      </c>
      <c r="F15" s="10">
        <v>0.116954503277917</v>
      </c>
      <c r="G15" s="10">
        <v>0.65489852852814201</v>
      </c>
      <c r="H15" s="2">
        <v>1.04831433343036</v>
      </c>
      <c r="I15" s="1">
        <v>633</v>
      </c>
    </row>
    <row r="16" spans="1:25" ht="15" x14ac:dyDescent="0.2">
      <c r="A16" s="1" t="s">
        <v>147</v>
      </c>
      <c r="B16" s="1" t="s">
        <v>143</v>
      </c>
      <c r="C16" s="9">
        <v>0.97562113915131099</v>
      </c>
      <c r="D16" s="9">
        <v>1.5046812421757301E-2</v>
      </c>
      <c r="E16" s="2">
        <v>-1.6402773116687701</v>
      </c>
      <c r="F16" s="10">
        <v>0.100947520808751</v>
      </c>
      <c r="G16" s="10">
        <v>0.94653629868461597</v>
      </c>
      <c r="H16" s="2">
        <v>1.0041859410691401</v>
      </c>
      <c r="I16" s="1">
        <v>633</v>
      </c>
    </row>
    <row r="17" spans="1:9" ht="15" x14ac:dyDescent="0.2">
      <c r="A17" s="1" t="s">
        <v>147</v>
      </c>
      <c r="B17" s="1" t="s">
        <v>144</v>
      </c>
      <c r="C17" s="9">
        <v>0.41677631761202799</v>
      </c>
      <c r="D17" s="9">
        <v>0.54195964985587297</v>
      </c>
      <c r="E17" s="2">
        <v>-1.61489072099537</v>
      </c>
      <c r="F17" s="10">
        <v>0.106334362037611</v>
      </c>
      <c r="G17" s="10">
        <v>0.14344537994966799</v>
      </c>
      <c r="H17" s="2">
        <v>1.2046278872504701</v>
      </c>
      <c r="I17" s="1">
        <v>633</v>
      </c>
    </row>
    <row r="18" spans="1:9" ht="15" x14ac:dyDescent="0.2">
      <c r="A18" s="1" t="s">
        <v>147</v>
      </c>
      <c r="B18" s="1" t="s">
        <v>9</v>
      </c>
      <c r="C18" s="9">
        <v>0.99372607510074895</v>
      </c>
      <c r="D18" s="9">
        <v>8.3783269409675402E-3</v>
      </c>
      <c r="E18" s="2">
        <v>-0.75118680830573403</v>
      </c>
      <c r="F18" s="10">
        <v>0.45254023813296601</v>
      </c>
      <c r="G18" s="10">
        <v>0.97720524105335904</v>
      </c>
      <c r="H18" s="2">
        <v>1.00991304587869</v>
      </c>
      <c r="I18" s="1">
        <v>633</v>
      </c>
    </row>
    <row r="19" spans="1:9" ht="15.75" customHeight="1" x14ac:dyDescent="0.15">
      <c r="A19" s="1" t="s">
        <v>147</v>
      </c>
      <c r="B19" s="1" t="s">
        <v>145</v>
      </c>
      <c r="C19" s="2">
        <v>0.92533029614623197</v>
      </c>
      <c r="D19" s="2">
        <v>9.7313948039036605E-2</v>
      </c>
      <c r="E19" s="2">
        <v>-0.79746562394658105</v>
      </c>
      <c r="F19" s="2">
        <v>0.42518065983285702</v>
      </c>
      <c r="G19" s="2">
        <v>0.758596590763153</v>
      </c>
      <c r="H19" s="2">
        <v>1.11355166706481</v>
      </c>
      <c r="I19" s="1">
        <v>633</v>
      </c>
    </row>
    <row r="20" spans="1:9" ht="15.75" customHeight="1" x14ac:dyDescent="0.15">
      <c r="C20" s="2"/>
      <c r="D20" s="2"/>
      <c r="E20" s="2"/>
      <c r="F20" s="2"/>
      <c r="G20" s="2"/>
      <c r="H20" s="2"/>
    </row>
    <row r="21" spans="1:9" ht="15.75" customHeight="1" x14ac:dyDescent="0.15">
      <c r="A21" s="1" t="s">
        <v>148</v>
      </c>
      <c r="B21" s="1" t="s">
        <v>141</v>
      </c>
      <c r="C21" s="2">
        <v>0.99643872836707104</v>
      </c>
      <c r="D21" s="2">
        <v>8.2405643723103099E-3</v>
      </c>
      <c r="E21" s="2">
        <v>-0.43293491748287899</v>
      </c>
      <c r="F21" s="2">
        <v>0.66506205203933599</v>
      </c>
      <c r="G21" s="2">
        <v>0.97807484356769103</v>
      </c>
      <c r="H21" s="2">
        <v>1.0104531224647599</v>
      </c>
      <c r="I21" s="1">
        <v>562</v>
      </c>
    </row>
    <row r="22" spans="1:9" ht="15.75" customHeight="1" x14ac:dyDescent="0.15">
      <c r="A22" s="1" t="s">
        <v>148</v>
      </c>
      <c r="B22" s="1" t="s">
        <v>142</v>
      </c>
      <c r="C22" s="2">
        <v>0.53652809678107505</v>
      </c>
      <c r="D22" s="2">
        <v>0.36564212273077101</v>
      </c>
      <c r="E22" s="2">
        <v>-1.7028572723458999</v>
      </c>
      <c r="F22" s="2">
        <v>8.8594781768139397E-2</v>
      </c>
      <c r="G22" s="2">
        <v>0.25477993132348598</v>
      </c>
      <c r="H22" s="2">
        <v>1.0935231670510701</v>
      </c>
      <c r="I22" s="1">
        <v>562</v>
      </c>
    </row>
    <row r="23" spans="1:9" ht="15.75" customHeight="1" x14ac:dyDescent="0.15">
      <c r="A23" s="1" t="s">
        <v>148</v>
      </c>
      <c r="B23" s="1" t="s">
        <v>143</v>
      </c>
      <c r="C23" s="2">
        <v>0.92057387896917298</v>
      </c>
      <c r="D23" s="2">
        <v>6.4378155741073195E-2</v>
      </c>
      <c r="E23" s="2">
        <v>-1.2854984888737</v>
      </c>
      <c r="F23" s="2">
        <v>0.19861814445857201</v>
      </c>
      <c r="G23" s="2">
        <v>0.79631931069760598</v>
      </c>
      <c r="H23" s="2">
        <v>1.02904070932247</v>
      </c>
      <c r="I23" s="1">
        <v>562</v>
      </c>
    </row>
    <row r="24" spans="1:9" ht="15.75" customHeight="1" x14ac:dyDescent="0.15">
      <c r="A24" s="1" t="s">
        <v>148</v>
      </c>
      <c r="B24" s="1" t="s">
        <v>144</v>
      </c>
      <c r="C24" s="2">
        <v>4.4792858605187301E-2</v>
      </c>
      <c r="D24" s="2">
        <v>1.6964913961849399</v>
      </c>
      <c r="E24" s="2">
        <v>-1.8306644910702301</v>
      </c>
      <c r="F24" s="2">
        <v>6.7150636208293202E-2</v>
      </c>
      <c r="G24" s="2">
        <v>1.4001330055103099E-3</v>
      </c>
      <c r="H24" s="2">
        <v>1.1960504563434999</v>
      </c>
      <c r="I24" s="1">
        <v>562</v>
      </c>
    </row>
    <row r="25" spans="1:9" ht="15.75" customHeight="1" x14ac:dyDescent="0.15">
      <c r="A25" s="1" t="s">
        <v>148</v>
      </c>
      <c r="B25" s="1" t="s">
        <v>149</v>
      </c>
      <c r="C25" s="2">
        <v>0.987297316004076</v>
      </c>
      <c r="D25" s="2">
        <v>2.9935066424029801E-2</v>
      </c>
      <c r="E25" s="2">
        <v>-0.427059446218854</v>
      </c>
      <c r="F25" s="2">
        <v>0.66933602982227403</v>
      </c>
      <c r="G25" s="2">
        <v>0.92362832857120702</v>
      </c>
      <c r="H25" s="2">
        <v>1.0397808159374</v>
      </c>
      <c r="I25" s="1">
        <v>562</v>
      </c>
    </row>
    <row r="26" spans="1:9" ht="15.75" customHeight="1" x14ac:dyDescent="0.15">
      <c r="A26" s="1" t="s">
        <v>150</v>
      </c>
      <c r="B26" s="1" t="s">
        <v>141</v>
      </c>
      <c r="C26" s="2">
        <v>0.99613297412008195</v>
      </c>
      <c r="D26" s="2">
        <v>6.3697255325550501E-3</v>
      </c>
      <c r="E26" s="2">
        <v>-0.60827144536507505</v>
      </c>
      <c r="F26" s="2">
        <v>0.54300745622717606</v>
      </c>
      <c r="G26" s="2">
        <v>0.98214049890867505</v>
      </c>
      <c r="H26" s="2">
        <v>1.0072223008818399</v>
      </c>
      <c r="I26" s="1">
        <v>582</v>
      </c>
    </row>
    <row r="27" spans="1:9" ht="15.75" customHeight="1" x14ac:dyDescent="0.15">
      <c r="A27" s="1" t="s">
        <v>150</v>
      </c>
      <c r="B27" s="1" t="s">
        <v>142</v>
      </c>
      <c r="C27" s="2">
        <v>0.78895951200323999</v>
      </c>
      <c r="D27" s="2">
        <v>0.298535415294375</v>
      </c>
      <c r="E27" s="2">
        <v>-0.79401056924674396</v>
      </c>
      <c r="F27" s="2">
        <v>0.42718927837818799</v>
      </c>
      <c r="G27" s="2">
        <v>0.44149308593506498</v>
      </c>
      <c r="H27" s="2">
        <v>1.4367856510094801</v>
      </c>
      <c r="I27" s="1">
        <v>582</v>
      </c>
    </row>
    <row r="28" spans="1:9" ht="15.75" customHeight="1" x14ac:dyDescent="0.15">
      <c r="A28" s="1" t="s">
        <v>150</v>
      </c>
      <c r="B28" s="1" t="s">
        <v>143</v>
      </c>
      <c r="C28" s="2">
        <v>0.96572390998852797</v>
      </c>
      <c r="D28" s="2">
        <v>4.2904682528601003E-2</v>
      </c>
      <c r="E28" s="2">
        <v>-0.812901786708212</v>
      </c>
      <c r="F28" s="2">
        <v>0.41627437005215601</v>
      </c>
      <c r="G28" s="2">
        <v>0.87906003464845806</v>
      </c>
      <c r="H28" s="2">
        <v>1.04235135369973</v>
      </c>
      <c r="I28" s="1">
        <v>582</v>
      </c>
    </row>
    <row r="29" spans="1:9" ht="15.75" customHeight="1" x14ac:dyDescent="0.15">
      <c r="A29" s="1" t="s">
        <v>150</v>
      </c>
      <c r="B29" s="1" t="s">
        <v>144</v>
      </c>
      <c r="C29" s="2">
        <v>0.52826582635850405</v>
      </c>
      <c r="D29" s="2">
        <v>1.36049255022948</v>
      </c>
      <c r="E29" s="2">
        <v>-0.46906222518372898</v>
      </c>
      <c r="F29" s="2">
        <v>0.63902515896732004</v>
      </c>
      <c r="G29" s="2">
        <v>3.78134212099E-2</v>
      </c>
      <c r="H29" s="2">
        <v>8.11458225088181</v>
      </c>
      <c r="I29" s="1">
        <v>582</v>
      </c>
    </row>
    <row r="30" spans="1:9" ht="15.75" customHeight="1" x14ac:dyDescent="0.15">
      <c r="A30" s="1" t="s">
        <v>150</v>
      </c>
      <c r="B30" s="1" t="s">
        <v>149</v>
      </c>
      <c r="C30" s="2">
        <v>0.98301565833558902</v>
      </c>
      <c r="D30" s="2">
        <v>2.3784204330560301E-2</v>
      </c>
      <c r="E30" s="2">
        <v>-0.72023556445041204</v>
      </c>
      <c r="F30" s="2">
        <v>0.47137997023284101</v>
      </c>
      <c r="G30" s="2">
        <v>0.93308822387811696</v>
      </c>
      <c r="H30" s="2">
        <v>1.0250592317284</v>
      </c>
      <c r="I30" s="1">
        <v>582</v>
      </c>
    </row>
    <row r="31" spans="1:9" ht="15.75" customHeight="1" x14ac:dyDescent="0.15">
      <c r="A31" s="1" t="s">
        <v>151</v>
      </c>
      <c r="B31" s="1" t="s">
        <v>141</v>
      </c>
      <c r="C31" s="2">
        <v>0.99930077714129295</v>
      </c>
      <c r="D31" s="2">
        <v>2.7705271672981298E-3</v>
      </c>
      <c r="E31" s="2">
        <v>-0.25246726950715298</v>
      </c>
      <c r="F31" s="2">
        <v>0.80067990999285399</v>
      </c>
      <c r="G31" s="2">
        <v>0.99368977178443896</v>
      </c>
      <c r="H31" s="2">
        <v>1.00459315751439</v>
      </c>
      <c r="I31" s="1">
        <v>463</v>
      </c>
    </row>
    <row r="32" spans="1:9" ht="15.75" customHeight="1" x14ac:dyDescent="0.15">
      <c r="A32" s="1" t="s">
        <v>151</v>
      </c>
      <c r="B32" s="1" t="s">
        <v>142</v>
      </c>
      <c r="C32" s="2">
        <v>0.99152828043007701</v>
      </c>
      <c r="D32" s="2">
        <v>0.15175149642344099</v>
      </c>
      <c r="E32" s="2">
        <v>-5.6064083419683199E-2</v>
      </c>
      <c r="F32" s="2">
        <v>0.95529075619412396</v>
      </c>
      <c r="G32" s="2">
        <v>0.73747449020486699</v>
      </c>
      <c r="H32" s="2">
        <v>1.33882728590211</v>
      </c>
      <c r="I32" s="1">
        <v>463</v>
      </c>
    </row>
    <row r="33" spans="1:9" ht="15.75" customHeight="1" x14ac:dyDescent="0.15">
      <c r="A33" s="1" t="s">
        <v>151</v>
      </c>
      <c r="B33" s="1" t="s">
        <v>143</v>
      </c>
      <c r="C33" s="2">
        <v>0.99858798275108995</v>
      </c>
      <c r="D33" s="2">
        <v>1.8034790424239101E-2</v>
      </c>
      <c r="E33" s="2">
        <v>-7.8349404204056297E-2</v>
      </c>
      <c r="F33" s="2">
        <v>0.93755011934006605</v>
      </c>
      <c r="G33" s="2">
        <v>0.962991138016278</v>
      </c>
      <c r="H33" s="2">
        <v>1.0338408338177401</v>
      </c>
      <c r="I33" s="1">
        <v>463</v>
      </c>
    </row>
    <row r="34" spans="1:9" ht="15.75" customHeight="1" x14ac:dyDescent="0.15">
      <c r="A34" s="1" t="s">
        <v>151</v>
      </c>
      <c r="B34" s="1" t="s">
        <v>144</v>
      </c>
      <c r="C34" s="2">
        <v>0.83608443736295501</v>
      </c>
      <c r="D34" s="2">
        <v>0.68303976149745105</v>
      </c>
      <c r="E34" s="2">
        <v>-0.26210138773611602</v>
      </c>
      <c r="F34" s="2">
        <v>0.79324327691344698</v>
      </c>
      <c r="G34" s="2">
        <v>0.21969507471034999</v>
      </c>
      <c r="H34" s="2">
        <v>3.2176313163251198</v>
      </c>
      <c r="I34" s="1">
        <v>463</v>
      </c>
    </row>
    <row r="35" spans="1:9" ht="15.75" customHeight="1" x14ac:dyDescent="0.15">
      <c r="A35" s="1" t="s">
        <v>151</v>
      </c>
      <c r="B35" s="1" t="s">
        <v>149</v>
      </c>
      <c r="C35" s="2">
        <v>0.99918008769841204</v>
      </c>
      <c r="D35" s="2">
        <v>1.0146284577109199E-2</v>
      </c>
      <c r="E35" s="2">
        <v>-8.0842263716276105E-2</v>
      </c>
      <c r="F35" s="2">
        <v>0.93556739646044096</v>
      </c>
      <c r="G35" s="2">
        <v>0.97890637083625098</v>
      </c>
      <c r="H35" s="2">
        <v>1.01880749207704</v>
      </c>
      <c r="I35" s="1">
        <v>463</v>
      </c>
    </row>
    <row r="36" spans="1:9" ht="15.75" customHeight="1" x14ac:dyDescent="0.15">
      <c r="A36" s="1" t="s">
        <v>152</v>
      </c>
      <c r="B36" s="1" t="s">
        <v>141</v>
      </c>
      <c r="C36" s="2">
        <v>0.99729911159435902</v>
      </c>
      <c r="D36" s="2">
        <v>4.6309359997674998E-3</v>
      </c>
      <c r="E36" s="2">
        <v>-0.58401635990588496</v>
      </c>
      <c r="F36" s="2">
        <v>0.55920930528068902</v>
      </c>
      <c r="G36" s="2">
        <v>0.98760636965136395</v>
      </c>
      <c r="H36" s="2">
        <v>1.00578126989942</v>
      </c>
      <c r="I36" s="1">
        <v>561</v>
      </c>
    </row>
    <row r="37" spans="1:9" ht="15.75" customHeight="1" x14ac:dyDescent="0.15">
      <c r="A37" s="1" t="s">
        <v>152</v>
      </c>
      <c r="B37" s="1" t="s">
        <v>142</v>
      </c>
      <c r="C37" s="2">
        <v>1.0494716299251401</v>
      </c>
      <c r="D37" s="2">
        <v>0.22843284660535701</v>
      </c>
      <c r="E37" s="2">
        <v>0.211383032867038</v>
      </c>
      <c r="F37" s="2">
        <v>0.83258839543227103</v>
      </c>
      <c r="G37" s="2">
        <v>0.67386725742993603</v>
      </c>
      <c r="H37" s="2">
        <v>1.65740047135683</v>
      </c>
      <c r="I37" s="1">
        <v>561</v>
      </c>
    </row>
    <row r="38" spans="1:9" ht="15.75" customHeight="1" x14ac:dyDescent="0.15">
      <c r="A38" s="1" t="s">
        <v>152</v>
      </c>
      <c r="B38" s="1" t="s">
        <v>143</v>
      </c>
      <c r="C38" s="2">
        <v>1.0199117055092199</v>
      </c>
      <c r="D38" s="2">
        <v>2.5412079349650799E-2</v>
      </c>
      <c r="E38" s="2">
        <v>0.77585387845804399</v>
      </c>
      <c r="F38" s="2">
        <v>0.43783526744273399</v>
      </c>
      <c r="G38" s="2">
        <v>0.96767936985465097</v>
      </c>
      <c r="H38" s="2">
        <v>1.06993991141597</v>
      </c>
      <c r="I38" s="1">
        <v>561</v>
      </c>
    </row>
    <row r="39" spans="1:9" ht="15.75" customHeight="1" x14ac:dyDescent="0.15">
      <c r="A39" s="1" t="s">
        <v>152</v>
      </c>
      <c r="B39" s="1" t="s">
        <v>144</v>
      </c>
      <c r="C39" s="2">
        <v>2.1566066863818398</v>
      </c>
      <c r="D39" s="2">
        <v>1.0318293186966501</v>
      </c>
      <c r="E39" s="2">
        <v>0.74482862035675701</v>
      </c>
      <c r="F39" s="2">
        <v>0.4563753306469</v>
      </c>
      <c r="G39" s="2">
        <v>0.29099220060875902</v>
      </c>
      <c r="H39" s="2">
        <v>16.922412758533898</v>
      </c>
      <c r="I39" s="1">
        <v>561</v>
      </c>
    </row>
    <row r="40" spans="1:9" ht="15.75" customHeight="1" x14ac:dyDescent="0.15">
      <c r="A40" s="1" t="s">
        <v>152</v>
      </c>
      <c r="B40" s="1" t="s">
        <v>149</v>
      </c>
      <c r="C40" s="2">
        <v>0.98847615211154005</v>
      </c>
      <c r="D40" s="2">
        <v>1.69875538903866E-2</v>
      </c>
      <c r="E40" s="2">
        <v>-0.68230906386100798</v>
      </c>
      <c r="F40" s="2">
        <v>0.49504354296228098</v>
      </c>
      <c r="G40" s="2">
        <v>0.95390142960378699</v>
      </c>
      <c r="H40" s="2">
        <v>1.0198924674841301</v>
      </c>
      <c r="I40" s="1">
        <v>561</v>
      </c>
    </row>
    <row r="41" spans="1:9" ht="15.75" customHeight="1" x14ac:dyDescent="0.15">
      <c r="A41" s="1" t="s">
        <v>153</v>
      </c>
      <c r="B41" s="1" t="s">
        <v>141</v>
      </c>
      <c r="C41" s="2">
        <v>1.0039909107711</v>
      </c>
      <c r="D41" s="2">
        <v>5.0947623690409801E-3</v>
      </c>
      <c r="E41" s="2">
        <v>0.78177703359199402</v>
      </c>
      <c r="F41" s="2">
        <v>0.434345620447253</v>
      </c>
      <c r="G41" s="2">
        <v>0.99308409034289002</v>
      </c>
      <c r="H41" s="2">
        <v>1.01337733847722</v>
      </c>
      <c r="I41" s="1">
        <v>582</v>
      </c>
    </row>
    <row r="42" spans="1:9" ht="15.75" customHeight="1" x14ac:dyDescent="0.15">
      <c r="A42" s="1" t="s">
        <v>153</v>
      </c>
      <c r="B42" s="1" t="s">
        <v>142</v>
      </c>
      <c r="C42" s="2">
        <v>0.81259630668800698</v>
      </c>
      <c r="D42" s="2">
        <v>0.29946171905044799</v>
      </c>
      <c r="E42" s="2">
        <v>-0.69297952724050904</v>
      </c>
      <c r="F42" s="2">
        <v>0.48832239948383899</v>
      </c>
      <c r="G42" s="2">
        <v>0.45288248540565101</v>
      </c>
      <c r="H42" s="2">
        <v>1.47702226180295</v>
      </c>
      <c r="I42" s="1">
        <v>582</v>
      </c>
    </row>
    <row r="43" spans="1:9" ht="15.75" customHeight="1" x14ac:dyDescent="0.15">
      <c r="A43" s="1" t="s">
        <v>153</v>
      </c>
      <c r="B43" s="1" t="s">
        <v>143</v>
      </c>
      <c r="C43" s="2">
        <v>0.98101853874193001</v>
      </c>
      <c r="D43" s="2">
        <v>3.8769504875506802E-2</v>
      </c>
      <c r="E43" s="2">
        <v>-0.49430401179330402</v>
      </c>
      <c r="F43" s="2">
        <v>0.62109149229573202</v>
      </c>
      <c r="G43" s="2">
        <v>0.90182533385693198</v>
      </c>
      <c r="H43" s="2">
        <v>1.05145962516828</v>
      </c>
      <c r="I43" s="1">
        <v>582</v>
      </c>
    </row>
    <row r="44" spans="1:9" ht="15.75" customHeight="1" x14ac:dyDescent="0.15">
      <c r="A44" s="1" t="s">
        <v>153</v>
      </c>
      <c r="B44" s="1" t="s">
        <v>144</v>
      </c>
      <c r="C44" s="2">
        <v>0.28266795266095002</v>
      </c>
      <c r="D44" s="2">
        <v>1.3798078388799899</v>
      </c>
      <c r="E44" s="2">
        <v>-0.91569445161741103</v>
      </c>
      <c r="F44" s="2">
        <v>0.35982717593619801</v>
      </c>
      <c r="G44" s="2">
        <v>1.8926818019565101E-2</v>
      </c>
      <c r="H44" s="2">
        <v>4.3632209177003096</v>
      </c>
      <c r="I44" s="1">
        <v>582</v>
      </c>
    </row>
    <row r="45" spans="1:9" ht="15.75" customHeight="1" x14ac:dyDescent="0.15">
      <c r="A45" s="1" t="s">
        <v>153</v>
      </c>
      <c r="B45" s="1" t="s">
        <v>149</v>
      </c>
      <c r="C45" s="2">
        <v>1.01437083042898</v>
      </c>
      <c r="D45" s="2">
        <v>1.9074909311231701E-2</v>
      </c>
      <c r="E45" s="2">
        <v>0.74802708430380005</v>
      </c>
      <c r="F45" s="2">
        <v>0.45444382105869902</v>
      </c>
      <c r="G45" s="2">
        <v>0.97410613869961304</v>
      </c>
      <c r="H45" s="2">
        <v>1.0506395852717101</v>
      </c>
      <c r="I45" s="1">
        <v>582</v>
      </c>
    </row>
    <row r="46" spans="1:9" ht="15.75" customHeight="1" x14ac:dyDescent="0.15">
      <c r="A46" s="1" t="s">
        <v>154</v>
      </c>
      <c r="B46" s="1" t="s">
        <v>141</v>
      </c>
      <c r="C46" s="2">
        <v>1.0020314460972299</v>
      </c>
      <c r="D46" s="2">
        <v>3.1036009980861001E-3</v>
      </c>
      <c r="E46" s="2">
        <v>0.65388092800819198</v>
      </c>
      <c r="F46" s="2">
        <v>0.513188522195416</v>
      </c>
      <c r="G46" s="2">
        <v>0.99569273517844803</v>
      </c>
      <c r="H46" s="2">
        <v>1.0079556704619099</v>
      </c>
      <c r="I46" s="1">
        <v>467</v>
      </c>
    </row>
    <row r="47" spans="1:9" ht="15.75" customHeight="1" x14ac:dyDescent="0.15">
      <c r="A47" s="1" t="s">
        <v>154</v>
      </c>
      <c r="B47" s="1" t="s">
        <v>142</v>
      </c>
      <c r="C47" s="2">
        <v>1.2391847985044999</v>
      </c>
      <c r="D47" s="2">
        <v>0.18332669357655401</v>
      </c>
      <c r="E47" s="2">
        <v>1.1697900544464299</v>
      </c>
      <c r="F47" s="2">
        <v>0.24208546699612901</v>
      </c>
      <c r="G47" s="2">
        <v>0.86960727957554695</v>
      </c>
      <c r="H47" s="2">
        <v>1.78794840878099</v>
      </c>
      <c r="I47" s="1">
        <v>467</v>
      </c>
    </row>
    <row r="48" spans="1:9" ht="15.75" customHeight="1" x14ac:dyDescent="0.15">
      <c r="A48" s="1" t="s">
        <v>154</v>
      </c>
      <c r="B48" s="1" t="s">
        <v>143</v>
      </c>
      <c r="C48" s="2">
        <v>1.0378667766932701</v>
      </c>
      <c r="D48" s="2">
        <v>1.9574497795702299E-2</v>
      </c>
      <c r="E48" s="2">
        <v>1.8987680165087699</v>
      </c>
      <c r="F48" s="2">
        <v>5.75949841620133E-2</v>
      </c>
      <c r="G48" s="2">
        <v>0.99796708071266405</v>
      </c>
      <c r="H48" s="2">
        <v>1.0780085309249301</v>
      </c>
      <c r="I48" s="1">
        <v>467</v>
      </c>
    </row>
    <row r="49" spans="1:9" ht="15.75" customHeight="1" x14ac:dyDescent="0.15">
      <c r="A49" s="1" t="s">
        <v>154</v>
      </c>
      <c r="B49" s="1" t="s">
        <v>144</v>
      </c>
      <c r="C49" s="2">
        <v>1.8605892153061301</v>
      </c>
      <c r="D49" s="2">
        <v>0.80461887515220598</v>
      </c>
      <c r="E49" s="2">
        <v>0.77166126616822495</v>
      </c>
      <c r="F49" s="2">
        <v>0.44031507748389398</v>
      </c>
      <c r="G49" s="2">
        <v>0.38939219722575702</v>
      </c>
      <c r="H49" s="2">
        <v>9.2110514002798904</v>
      </c>
      <c r="I49" s="1">
        <v>467</v>
      </c>
    </row>
    <row r="50" spans="1:9" ht="15.75" customHeight="1" x14ac:dyDescent="0.15">
      <c r="A50" s="1" t="s">
        <v>154</v>
      </c>
      <c r="B50" s="1" t="s">
        <v>149</v>
      </c>
      <c r="C50" s="2">
        <v>1.0087396109558999</v>
      </c>
      <c r="D50" s="2">
        <v>1.1476917481514E-2</v>
      </c>
      <c r="E50" s="2">
        <v>0.75818630172519696</v>
      </c>
      <c r="F50" s="2">
        <v>0.44833946054444002</v>
      </c>
      <c r="G50" s="2">
        <v>0.98549023194874796</v>
      </c>
      <c r="H50" s="2">
        <v>1.03108577938575</v>
      </c>
      <c r="I50" s="1">
        <v>467</v>
      </c>
    </row>
    <row r="51" spans="1:9" ht="15.75" customHeight="1" x14ac:dyDescent="0.15">
      <c r="A51" s="1" t="s">
        <v>155</v>
      </c>
      <c r="B51" s="1" t="s">
        <v>141</v>
      </c>
      <c r="C51" s="2">
        <v>1.0010131137326701</v>
      </c>
      <c r="D51" s="2">
        <v>4.1159030812675801E-3</v>
      </c>
      <c r="E51" s="2">
        <v>0.24602155573488799</v>
      </c>
      <c r="F51" s="2">
        <v>0.805665546170375</v>
      </c>
      <c r="G51" s="2">
        <v>0.99235464585389499</v>
      </c>
      <c r="H51" s="2">
        <v>1.00861695796634</v>
      </c>
      <c r="I51" s="1">
        <v>583</v>
      </c>
    </row>
    <row r="52" spans="1:9" ht="15.75" customHeight="1" x14ac:dyDescent="0.15">
      <c r="A52" s="1" t="s">
        <v>155</v>
      </c>
      <c r="B52" s="1" t="s">
        <v>142</v>
      </c>
      <c r="C52" s="2">
        <v>0.81748263202136695</v>
      </c>
      <c r="D52" s="2">
        <v>0.217334273798063</v>
      </c>
      <c r="E52" s="2">
        <v>-0.92726111785507803</v>
      </c>
      <c r="F52" s="2">
        <v>0.35379097690982703</v>
      </c>
      <c r="G52" s="2">
        <v>0.53508954293178601</v>
      </c>
      <c r="H52" s="2">
        <v>1.2590751001760701</v>
      </c>
      <c r="I52" s="1">
        <v>583</v>
      </c>
    </row>
    <row r="53" spans="1:9" ht="13" x14ac:dyDescent="0.15">
      <c r="A53" s="1" t="s">
        <v>155</v>
      </c>
      <c r="B53" s="1" t="s">
        <v>143</v>
      </c>
      <c r="C53" s="2">
        <v>0.97642474306487403</v>
      </c>
      <c r="D53" s="2">
        <v>2.9825226776026E-2</v>
      </c>
      <c r="E53" s="2">
        <v>-0.79991343731866704</v>
      </c>
      <c r="F53" s="2">
        <v>0.42376095185845403</v>
      </c>
      <c r="G53" s="2">
        <v>0.91655072984105301</v>
      </c>
      <c r="H53" s="2">
        <v>1.0309690887487699</v>
      </c>
      <c r="I53" s="1">
        <v>583</v>
      </c>
    </row>
    <row r="54" spans="1:9" ht="13" x14ac:dyDescent="0.15">
      <c r="A54" s="1" t="s">
        <v>155</v>
      </c>
      <c r="B54" s="1" t="s">
        <v>144</v>
      </c>
      <c r="C54" s="2">
        <v>0.39009171164839701</v>
      </c>
      <c r="D54" s="2">
        <v>0.98648829917141301</v>
      </c>
      <c r="E54" s="2">
        <v>-0.95426718210611505</v>
      </c>
      <c r="F54" s="2">
        <v>0.33994841554065702</v>
      </c>
      <c r="G54" s="2">
        <v>5.6944750668985897E-2</v>
      </c>
      <c r="H54" s="2">
        <v>2.7644866140393098</v>
      </c>
      <c r="I54" s="1">
        <v>583</v>
      </c>
    </row>
    <row r="55" spans="1:9" ht="13" x14ac:dyDescent="0.15">
      <c r="A55" s="1" t="s">
        <v>155</v>
      </c>
      <c r="B55" s="1" t="s">
        <v>149</v>
      </c>
      <c r="C55" s="2">
        <v>1.0023647402695901</v>
      </c>
      <c r="D55" s="2">
        <v>1.5383376856243801E-2</v>
      </c>
      <c r="E55" s="2">
        <v>0.15353902419875501</v>
      </c>
      <c r="F55" s="2">
        <v>0.87797321826836905</v>
      </c>
      <c r="G55" s="2">
        <v>0.97059873256820905</v>
      </c>
      <c r="H55" s="2">
        <v>1.0313184495307799</v>
      </c>
      <c r="I55" s="1">
        <v>583</v>
      </c>
    </row>
    <row r="56" spans="1:9" ht="13" x14ac:dyDescent="0.15">
      <c r="A56" s="1" t="s">
        <v>156</v>
      </c>
      <c r="B56" s="1" t="s">
        <v>141</v>
      </c>
      <c r="C56" s="2">
        <v>1.00105528350162</v>
      </c>
      <c r="D56" s="2">
        <v>2.46258846604717E-3</v>
      </c>
      <c r="E56" s="2">
        <v>0.42830017924082803</v>
      </c>
      <c r="F56" s="2">
        <v>0.66843258845345699</v>
      </c>
      <c r="G56" s="2">
        <v>0.99613989685120197</v>
      </c>
      <c r="H56" s="2">
        <v>1.00585791135603</v>
      </c>
      <c r="I56" s="1">
        <v>465</v>
      </c>
    </row>
    <row r="57" spans="1:9" ht="13" x14ac:dyDescent="0.15">
      <c r="A57" s="1" t="s">
        <v>156</v>
      </c>
      <c r="B57" s="1" t="s">
        <v>142</v>
      </c>
      <c r="C57" s="2">
        <v>1.0053196920962799</v>
      </c>
      <c r="D57" s="2">
        <v>0.13628775542607899</v>
      </c>
      <c r="E57" s="2">
        <v>3.89293410784071E-2</v>
      </c>
      <c r="F57" s="2">
        <v>0.96894672349629496</v>
      </c>
      <c r="G57" s="2">
        <v>0.77024790073831595</v>
      </c>
      <c r="H57" s="2">
        <v>1.3156130087942499</v>
      </c>
      <c r="I57" s="1">
        <v>465</v>
      </c>
    </row>
    <row r="58" spans="1:9" ht="13" x14ac:dyDescent="0.15">
      <c r="A58" s="1" t="s">
        <v>156</v>
      </c>
      <c r="B58" s="1" t="s">
        <v>143</v>
      </c>
      <c r="C58" s="2">
        <v>1.0051050656726199</v>
      </c>
      <c r="D58" s="2">
        <v>1.61796479566567E-2</v>
      </c>
      <c r="E58" s="2">
        <v>0.31472124846474298</v>
      </c>
      <c r="F58" s="2">
        <v>0.75297330955888397</v>
      </c>
      <c r="G58" s="2">
        <v>0.97327139380719796</v>
      </c>
      <c r="H58" s="2">
        <v>1.03725240726835</v>
      </c>
      <c r="I58" s="1">
        <v>465</v>
      </c>
    </row>
    <row r="59" spans="1:9" ht="13" x14ac:dyDescent="0.15">
      <c r="A59" s="1" t="s">
        <v>156</v>
      </c>
      <c r="B59" s="1" t="s">
        <v>144</v>
      </c>
      <c r="C59" s="2">
        <v>0.79449551982065103</v>
      </c>
      <c r="D59" s="2">
        <v>0.60906441015176305</v>
      </c>
      <c r="E59" s="2">
        <v>-0.37770706706734303</v>
      </c>
      <c r="F59" s="2">
        <v>0.70564821729642302</v>
      </c>
      <c r="G59" s="2">
        <v>0.24070245100440599</v>
      </c>
      <c r="H59" s="2">
        <v>2.63410519952027</v>
      </c>
      <c r="I59" s="1">
        <v>465</v>
      </c>
    </row>
    <row r="60" spans="1:9" ht="13" x14ac:dyDescent="0.15">
      <c r="A60" s="1" t="s">
        <v>156</v>
      </c>
      <c r="B60" s="1" t="s">
        <v>149</v>
      </c>
      <c r="C60" s="2">
        <v>1.00565033640866</v>
      </c>
      <c r="D60" s="2">
        <v>9.0842585783154801E-3</v>
      </c>
      <c r="E60" s="2">
        <v>0.62024138646975402</v>
      </c>
      <c r="F60" s="2">
        <v>0.53509887772257203</v>
      </c>
      <c r="G60" s="2">
        <v>0.98763429609845899</v>
      </c>
      <c r="H60" s="2">
        <v>1.0236133947769199</v>
      </c>
      <c r="I60" s="1">
        <v>465</v>
      </c>
    </row>
    <row r="61" spans="1:9" ht="13" x14ac:dyDescent="0.15">
      <c r="A61" s="1" t="s">
        <v>157</v>
      </c>
      <c r="B61" s="1" t="s">
        <v>141</v>
      </c>
      <c r="C61" s="2">
        <v>0.99718187665842395</v>
      </c>
      <c r="D61" s="2">
        <v>4.4358154272911704E-3</v>
      </c>
      <c r="E61" s="2">
        <v>-0.63620810504039904</v>
      </c>
      <c r="F61" s="2">
        <v>0.52464079110422701</v>
      </c>
      <c r="G61" s="2">
        <v>0.98796816073978899</v>
      </c>
      <c r="H61" s="2">
        <v>1.00536064679865</v>
      </c>
      <c r="I61" s="1">
        <v>562</v>
      </c>
    </row>
    <row r="62" spans="1:9" ht="13" x14ac:dyDescent="0.15">
      <c r="A62" s="1" t="s">
        <v>157</v>
      </c>
      <c r="B62" s="1" t="s">
        <v>142</v>
      </c>
      <c r="C62" s="2">
        <v>0.90161141045271198</v>
      </c>
      <c r="D62" s="2">
        <v>0.209042695204541</v>
      </c>
      <c r="E62" s="2">
        <v>-0.49545697090103702</v>
      </c>
      <c r="F62" s="2">
        <v>0.62027758838858904</v>
      </c>
      <c r="G62" s="2">
        <v>0.599300457818842</v>
      </c>
      <c r="H62" s="2">
        <v>1.36508007844873</v>
      </c>
      <c r="I62" s="1">
        <v>562</v>
      </c>
    </row>
    <row r="63" spans="1:9" ht="13" x14ac:dyDescent="0.15">
      <c r="A63" s="1" t="s">
        <v>157</v>
      </c>
      <c r="B63" s="1" t="s">
        <v>143</v>
      </c>
      <c r="C63" s="2">
        <v>1.00498169458543</v>
      </c>
      <c r="D63" s="2">
        <v>2.50498657501977E-2</v>
      </c>
      <c r="E63" s="2">
        <v>0.198377390595773</v>
      </c>
      <c r="F63" s="2">
        <v>0.84274980560470802</v>
      </c>
      <c r="G63" s="2">
        <v>0.95420122556849196</v>
      </c>
      <c r="H63" s="2">
        <v>1.0533709873388699</v>
      </c>
      <c r="I63" s="1">
        <v>562</v>
      </c>
    </row>
    <row r="64" spans="1:9" ht="13" x14ac:dyDescent="0.15">
      <c r="A64" s="1" t="s">
        <v>157</v>
      </c>
      <c r="B64" s="1" t="s">
        <v>144</v>
      </c>
      <c r="C64" s="2">
        <v>0.93826549136979698</v>
      </c>
      <c r="D64" s="2">
        <v>0.94149623067959098</v>
      </c>
      <c r="E64" s="2">
        <v>-6.7681981199506705E-2</v>
      </c>
      <c r="F64" s="2">
        <v>0.94603879333542396</v>
      </c>
      <c r="G64" s="2">
        <v>0.14880395533058199</v>
      </c>
      <c r="H64" s="2">
        <v>6.0564289554416497</v>
      </c>
      <c r="I64" s="1">
        <v>562</v>
      </c>
    </row>
    <row r="65" spans="1:9" ht="13" x14ac:dyDescent="0.15">
      <c r="A65" s="1" t="s">
        <v>157</v>
      </c>
      <c r="B65" s="1" t="s">
        <v>149</v>
      </c>
      <c r="C65" s="2">
        <v>0.987488070421917</v>
      </c>
      <c r="D65" s="2">
        <v>1.6263703763857999E-2</v>
      </c>
      <c r="E65" s="2">
        <v>-0.77416946644166296</v>
      </c>
      <c r="F65" s="2">
        <v>0.43883058205868403</v>
      </c>
      <c r="G65" s="2">
        <v>0.95463229883721301</v>
      </c>
      <c r="H65" s="2">
        <v>1.01770422714839</v>
      </c>
      <c r="I65" s="1">
        <v>562</v>
      </c>
    </row>
    <row r="75" spans="1:9" ht="15" x14ac:dyDescent="0.2">
      <c r="A75" s="11"/>
      <c r="B75" s="12"/>
      <c r="C75" s="12"/>
      <c r="D75" s="12"/>
      <c r="E75" s="12"/>
      <c r="F75" s="12"/>
      <c r="G75" s="13"/>
      <c r="H75" s="14"/>
    </row>
    <row r="76" spans="1:9" ht="15" x14ac:dyDescent="0.2">
      <c r="A76" s="11"/>
      <c r="B76" s="12"/>
      <c r="C76" s="12"/>
      <c r="D76" s="13"/>
      <c r="E76" s="12"/>
      <c r="F76" s="12"/>
      <c r="G76" s="13"/>
      <c r="H76" s="14"/>
    </row>
    <row r="77" spans="1:9" ht="15" x14ac:dyDescent="0.2">
      <c r="A77" s="11"/>
      <c r="B77" s="12"/>
      <c r="C77" s="12"/>
      <c r="D77" s="13"/>
      <c r="E77" s="12"/>
      <c r="F77" s="12"/>
      <c r="G77" s="13"/>
      <c r="H77" s="14"/>
    </row>
    <row r="78" spans="1:9" ht="15" x14ac:dyDescent="0.2">
      <c r="A78" s="11"/>
      <c r="B78" s="12"/>
      <c r="C78" s="12"/>
      <c r="D78" s="13"/>
      <c r="E78" s="12"/>
      <c r="F78" s="12"/>
      <c r="G78" s="13"/>
      <c r="H78" s="14"/>
    </row>
    <row r="79" spans="1:9" ht="15" x14ac:dyDescent="0.2">
      <c r="A79" s="11"/>
      <c r="B79" s="12"/>
      <c r="C79" s="12"/>
      <c r="D79" s="12"/>
      <c r="E79" s="12"/>
      <c r="F79" s="12"/>
      <c r="G79" s="13"/>
      <c r="H79" s="14"/>
    </row>
    <row r="83" spans="2:2" ht="13" x14ac:dyDescent="0.15">
      <c r="B83" s="15"/>
    </row>
    <row r="84" spans="2:2" ht="13" x14ac:dyDescent="0.15">
      <c r="B84" s="15"/>
    </row>
    <row r="85" spans="2:2" ht="13" x14ac:dyDescent="0.15">
      <c r="B85" s="15"/>
    </row>
    <row r="86" spans="2:2" ht="13" x14ac:dyDescent="0.15">
      <c r="B86" s="15"/>
    </row>
    <row r="87" spans="2:2" ht="13" x14ac:dyDescent="0.15">
      <c r="B87" s="1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Y86"/>
  <sheetViews>
    <sheetView workbookViewId="0">
      <pane ySplit="1" topLeftCell="A2" activePane="bottomLeft" state="frozen"/>
      <selection pane="bottomLeft" activeCell="B22" sqref="B22"/>
    </sheetView>
  </sheetViews>
  <sheetFormatPr baseColWidth="10" defaultColWidth="12.6640625" defaultRowHeight="15.75" customHeight="1" x14ac:dyDescent="0.15"/>
  <cols>
    <col min="1" max="1" width="33.6640625" customWidth="1"/>
    <col min="2" max="2" width="13.5" customWidth="1"/>
    <col min="3" max="3" width="7.33203125" customWidth="1"/>
    <col min="4" max="4" width="10" customWidth="1"/>
    <col min="5" max="5" width="9" customWidth="1"/>
    <col min="6" max="6" width="17.1640625" customWidth="1"/>
    <col min="7" max="7" width="27" customWidth="1"/>
  </cols>
  <sheetData>
    <row r="1" spans="1:25" ht="15.75" customHeight="1" x14ac:dyDescent="0.15">
      <c r="A1" s="16" t="s">
        <v>139</v>
      </c>
      <c r="B1" s="16" t="s">
        <v>158</v>
      </c>
      <c r="C1" s="16" t="s">
        <v>159</v>
      </c>
      <c r="D1" s="16" t="s">
        <v>160</v>
      </c>
      <c r="E1" s="16" t="s">
        <v>4</v>
      </c>
      <c r="F1" s="16" t="s">
        <v>43</v>
      </c>
    </row>
    <row r="2" spans="1:25" ht="15" x14ac:dyDescent="0.2">
      <c r="A2" s="17" t="s">
        <v>140</v>
      </c>
      <c r="B2" s="18">
        <v>0.68184040696303305</v>
      </c>
      <c r="C2" s="18">
        <f>0.00258266193332615*100</f>
        <v>0.25826619333261497</v>
      </c>
      <c r="D2" s="18">
        <v>1.6212089441356901</v>
      </c>
      <c r="E2" s="18">
        <v>8.6999999999999994E-3</v>
      </c>
      <c r="F2" s="17" t="s">
        <v>47</v>
      </c>
    </row>
    <row r="3" spans="1:25" ht="15" x14ac:dyDescent="0.2">
      <c r="A3" s="16" t="s">
        <v>140</v>
      </c>
      <c r="B3" s="19">
        <v>0.186557116401389</v>
      </c>
      <c r="C3" s="19">
        <f>0.00162941919806787*100</f>
        <v>0.16294191980678702</v>
      </c>
      <c r="D3" s="19">
        <v>1.02620699179451</v>
      </c>
      <c r="E3" s="19">
        <v>0.28920000000000001</v>
      </c>
      <c r="F3" s="16" t="s">
        <v>49</v>
      </c>
    </row>
    <row r="4" spans="1:25" ht="15" x14ac:dyDescent="0.2">
      <c r="A4" s="16" t="s">
        <v>140</v>
      </c>
      <c r="B4" s="20">
        <v>29027.500622015501</v>
      </c>
      <c r="C4" s="19">
        <f>0.00167569328212839*100</f>
        <v>0.16756932821283899</v>
      </c>
      <c r="D4" s="19">
        <v>1.04746747529326</v>
      </c>
      <c r="E4" s="19">
        <v>0.2253</v>
      </c>
      <c r="F4" s="16" t="s">
        <v>50</v>
      </c>
    </row>
    <row r="5" spans="1:25" ht="15" x14ac:dyDescent="0.2">
      <c r="A5" s="16" t="s">
        <v>140</v>
      </c>
      <c r="B5" s="19">
        <v>0.169591143078449</v>
      </c>
      <c r="C5" s="19">
        <f>0.00165357810749883*100</f>
        <v>0.16535781074988301</v>
      </c>
      <c r="D5" s="19">
        <v>1.0424864991853799</v>
      </c>
      <c r="E5" s="19">
        <v>0.27150000000000002</v>
      </c>
      <c r="F5" s="16" t="s">
        <v>161</v>
      </c>
    </row>
    <row r="6" spans="1:25" ht="15" x14ac:dyDescent="0.2">
      <c r="A6" s="16" t="s">
        <v>140</v>
      </c>
      <c r="B6" s="19">
        <v>0.40558160188868397</v>
      </c>
      <c r="C6" s="19">
        <f>0.0022355154605403*100</f>
        <v>0.22355154605402999</v>
      </c>
      <c r="D6" s="19">
        <v>1.39058769953273</v>
      </c>
      <c r="E6" s="19">
        <v>6.6100000000000006E-2</v>
      </c>
      <c r="F6" s="16" t="s">
        <v>162</v>
      </c>
    </row>
    <row r="7" spans="1:25" ht="15" x14ac:dyDescent="0.2">
      <c r="A7" s="16" t="s">
        <v>140</v>
      </c>
      <c r="B7" s="19">
        <v>0.36504641457400999</v>
      </c>
      <c r="C7" s="19">
        <f>0.0015382099169478*100</f>
        <v>0.15382099169478</v>
      </c>
      <c r="D7" s="19">
        <v>0.96788259420946499</v>
      </c>
      <c r="E7" s="19">
        <v>0.48970000000000002</v>
      </c>
      <c r="F7" s="16" t="s">
        <v>163</v>
      </c>
    </row>
    <row r="8" spans="1:25" ht="15" x14ac:dyDescent="0.2">
      <c r="A8" s="16" t="s">
        <v>140</v>
      </c>
      <c r="B8" s="19">
        <v>0.23629338060324301</v>
      </c>
      <c r="C8" s="19">
        <f>0.00180485723981497*100</f>
        <v>0.18048572398149698</v>
      </c>
      <c r="D8" s="19">
        <v>1.1449231518666201</v>
      </c>
      <c r="E8" s="19">
        <v>0.18759999999999999</v>
      </c>
      <c r="F8" s="16" t="s">
        <v>164</v>
      </c>
    </row>
    <row r="9" spans="1:25" ht="15.75" customHeight="1" x14ac:dyDescent="0.15">
      <c r="A9" s="16" t="s">
        <v>146</v>
      </c>
      <c r="B9" s="21">
        <v>0.41813500874354798</v>
      </c>
      <c r="C9" s="21">
        <f>0.00155800385771539*100</f>
        <v>0.15580038577153899</v>
      </c>
      <c r="D9" s="21">
        <v>0.99318897859411204</v>
      </c>
      <c r="E9" s="22">
        <v>0.4113</v>
      </c>
      <c r="F9" s="16" t="s">
        <v>47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5.75" customHeight="1" x14ac:dyDescent="0.15">
      <c r="A10" s="16" t="s">
        <v>146</v>
      </c>
      <c r="B10" s="21">
        <v>0.16063568543016499</v>
      </c>
      <c r="C10" s="21">
        <f>0.00138612795176177*100</f>
        <v>0.138612795176177</v>
      </c>
      <c r="D10" s="21">
        <v>0.88613356669202903</v>
      </c>
      <c r="E10" s="22">
        <v>0.52259999999999995</v>
      </c>
      <c r="F10" s="16" t="s">
        <v>49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5.75" customHeight="1" x14ac:dyDescent="0.15">
      <c r="A11" s="16" t="s">
        <v>146</v>
      </c>
      <c r="B11" s="23">
        <v>26542.352917879802</v>
      </c>
      <c r="C11" s="21">
        <f>0.00150597798687223*100</f>
        <v>0.15059779868722298</v>
      </c>
      <c r="D11" s="21">
        <v>0.95616158617473901</v>
      </c>
      <c r="E11" s="22">
        <v>0.39950000000000002</v>
      </c>
      <c r="F11" s="16" t="s">
        <v>50</v>
      </c>
    </row>
    <row r="12" spans="1:25" ht="15.75" customHeight="1" x14ac:dyDescent="0.15">
      <c r="A12" s="16" t="s">
        <v>146</v>
      </c>
      <c r="B12" s="21">
        <v>0.13805470528443201</v>
      </c>
      <c r="C12" s="21">
        <f>0.00133009369619705*100</f>
        <v>0.133009369619705</v>
      </c>
      <c r="D12" s="21">
        <v>0.85108646069452698</v>
      </c>
      <c r="E12" s="22">
        <v>0.57830000000000004</v>
      </c>
      <c r="F12" s="16" t="s">
        <v>161</v>
      </c>
    </row>
    <row r="13" spans="1:25" ht="15.75" customHeight="1" x14ac:dyDescent="0.15">
      <c r="A13" s="16" t="s">
        <v>146</v>
      </c>
      <c r="B13" s="21">
        <v>0.31167594759315898</v>
      </c>
      <c r="C13" s="21">
        <f>0.00168995859612011*100</f>
        <v>0.168995859612011</v>
      </c>
      <c r="D13" s="21">
        <v>1.067383097814</v>
      </c>
      <c r="E13" s="22">
        <v>0.29310000000000003</v>
      </c>
      <c r="F13" s="16" t="s">
        <v>162</v>
      </c>
    </row>
    <row r="14" spans="1:25" ht="15.75" customHeight="1" x14ac:dyDescent="0.15">
      <c r="A14" s="16" t="s">
        <v>146</v>
      </c>
      <c r="B14" s="21">
        <v>0.37332410165078</v>
      </c>
      <c r="C14" s="21">
        <f>0.00154886622152017*100</f>
        <v>0.15488662215201698</v>
      </c>
      <c r="D14" s="21">
        <v>0.99076849683718504</v>
      </c>
      <c r="E14" s="22">
        <v>0.35460000000000003</v>
      </c>
      <c r="F14" s="16" t="s">
        <v>163</v>
      </c>
    </row>
    <row r="15" spans="1:25" ht="15.75" customHeight="1" x14ac:dyDescent="0.15">
      <c r="A15" s="16" t="s">
        <v>146</v>
      </c>
      <c r="B15" s="21">
        <v>0.17833413186780001</v>
      </c>
      <c r="C15" s="21">
        <f>0.00134150810257849*100</f>
        <v>0.134150810257849</v>
      </c>
      <c r="D15" s="21">
        <v>0.86350507762398399</v>
      </c>
      <c r="E15" s="22">
        <v>0.47360000000000002</v>
      </c>
      <c r="F15" s="16" t="s">
        <v>164</v>
      </c>
    </row>
    <row r="16" spans="1:25" ht="15.75" customHeight="1" x14ac:dyDescent="0.15">
      <c r="A16" s="16" t="s">
        <v>147</v>
      </c>
      <c r="B16" s="21">
        <v>0.34862784863838697</v>
      </c>
      <c r="C16" s="21">
        <v>0.12868896659303902</v>
      </c>
      <c r="D16" s="21">
        <v>0.82856386686299899</v>
      </c>
      <c r="E16" s="24">
        <v>0.85719999999999996</v>
      </c>
      <c r="F16" s="16" t="s">
        <v>47</v>
      </c>
    </row>
    <row r="17" spans="1:6" ht="15.75" customHeight="1" x14ac:dyDescent="0.15">
      <c r="A17" s="16" t="s">
        <v>147</v>
      </c>
      <c r="B17" s="24">
        <v>0.238760063271442</v>
      </c>
      <c r="C17" s="24">
        <v>0.20397889638720199</v>
      </c>
      <c r="D17" s="24">
        <v>1.31737934645981</v>
      </c>
      <c r="E17" s="24">
        <v>0.26029999999999998</v>
      </c>
      <c r="F17" s="16" t="s">
        <v>49</v>
      </c>
    </row>
    <row r="18" spans="1:6" ht="15.75" customHeight="1" x14ac:dyDescent="0.15">
      <c r="A18" s="16" t="s">
        <v>147</v>
      </c>
      <c r="B18" s="23">
        <v>36594.569912090898</v>
      </c>
      <c r="C18" s="21">
        <v>0.20566657355289</v>
      </c>
      <c r="D18" s="21">
        <v>1.3190880183743201</v>
      </c>
      <c r="E18" s="24">
        <v>0.1431</v>
      </c>
      <c r="F18" s="16" t="s">
        <v>50</v>
      </c>
    </row>
    <row r="19" spans="1:6" ht="15.75" customHeight="1" x14ac:dyDescent="0.15">
      <c r="A19" s="16" t="s">
        <v>147</v>
      </c>
      <c r="B19" s="21">
        <v>0.21834998964307301</v>
      </c>
      <c r="C19" s="21">
        <v>0.20831991202235903</v>
      </c>
      <c r="D19" s="21">
        <v>1.3467635806556499</v>
      </c>
      <c r="E19" s="24">
        <v>0.2321</v>
      </c>
      <c r="F19" s="16" t="s">
        <v>161</v>
      </c>
    </row>
    <row r="20" spans="1:6" ht="15.75" customHeight="1" x14ac:dyDescent="0.15">
      <c r="A20" s="16" t="s">
        <v>147</v>
      </c>
      <c r="B20" s="21">
        <v>0.271652200494088</v>
      </c>
      <c r="C20" s="21">
        <v>0.14601388126756701</v>
      </c>
      <c r="D20" s="21">
        <v>0.93121421595225895</v>
      </c>
      <c r="E20" s="24">
        <v>0.63949999999999996</v>
      </c>
      <c r="F20" s="16" t="s">
        <v>162</v>
      </c>
    </row>
    <row r="21" spans="1:6" ht="15.75" customHeight="1" x14ac:dyDescent="0.15">
      <c r="A21" s="16" t="s">
        <v>147</v>
      </c>
      <c r="B21" s="21">
        <v>0.39062817029267199</v>
      </c>
      <c r="C21" s="21">
        <v>0.160522277622866</v>
      </c>
      <c r="D21" s="21">
        <v>1.03709349947784</v>
      </c>
      <c r="E21" s="24">
        <v>0.52249999999999996</v>
      </c>
      <c r="F21" s="16" t="s">
        <v>163</v>
      </c>
    </row>
    <row r="22" spans="1:6" ht="15.75" customHeight="1" x14ac:dyDescent="0.15">
      <c r="A22" s="16" t="s">
        <v>147</v>
      </c>
      <c r="B22" s="21">
        <v>0.35920515648322698</v>
      </c>
      <c r="C22" s="21">
        <v>0.26752370049991997</v>
      </c>
      <c r="D22" s="21">
        <v>1.7411901617176599</v>
      </c>
      <c r="E22" s="24">
        <v>0.13489999999999999</v>
      </c>
      <c r="F22" s="16" t="s">
        <v>164</v>
      </c>
    </row>
    <row r="24" spans="1:6" ht="15.75" customHeight="1" x14ac:dyDescent="0.15">
      <c r="A24" s="1" t="s">
        <v>148</v>
      </c>
      <c r="B24" s="2">
        <v>0.43574712153309703</v>
      </c>
      <c r="C24" s="2">
        <f>0.00181085746979786*100</f>
        <v>0.18108574697978599</v>
      </c>
      <c r="D24" s="2">
        <v>1.0344545730853401</v>
      </c>
      <c r="E24" s="2">
        <v>0.3891</v>
      </c>
      <c r="F24" s="16" t="s">
        <v>47</v>
      </c>
    </row>
    <row r="25" spans="1:6" ht="15.75" customHeight="1" x14ac:dyDescent="0.15">
      <c r="A25" s="1" t="s">
        <v>148</v>
      </c>
      <c r="B25" s="2">
        <v>0.16310910492015299</v>
      </c>
      <c r="C25" s="2">
        <f>0.00156419631044222*100</f>
        <v>0.15641963104422199</v>
      </c>
      <c r="D25" s="2">
        <v>0.89800484866234398</v>
      </c>
      <c r="E25" s="2">
        <v>0.70789999999999997</v>
      </c>
      <c r="F25" s="16" t="s">
        <v>49</v>
      </c>
    </row>
    <row r="26" spans="1:6" ht="15.75" customHeight="1" x14ac:dyDescent="0.15">
      <c r="A26" s="1" t="s">
        <v>148</v>
      </c>
      <c r="B26" s="3">
        <v>27680.152158966299</v>
      </c>
      <c r="C26" s="2">
        <f>0.00175886920549906*100</f>
        <v>0.17588692054990598</v>
      </c>
      <c r="D26" s="2">
        <v>1.00150023018387</v>
      </c>
      <c r="E26" s="2">
        <v>0.46929999999999999</v>
      </c>
      <c r="F26" s="16" t="s">
        <v>50</v>
      </c>
    </row>
    <row r="27" spans="1:6" ht="15.75" customHeight="1" x14ac:dyDescent="0.15">
      <c r="A27" s="1" t="s">
        <v>148</v>
      </c>
      <c r="B27" s="2">
        <v>0.147812856745759</v>
      </c>
      <c r="C27" s="2">
        <f>0.00158150420856186*100</f>
        <v>0.158150420856186</v>
      </c>
      <c r="D27" s="2">
        <v>0.90908216417258902</v>
      </c>
      <c r="E27" s="2">
        <v>0.68049999999999999</v>
      </c>
      <c r="F27" s="16" t="s">
        <v>161</v>
      </c>
    </row>
    <row r="28" spans="1:6" ht="15.75" customHeight="1" x14ac:dyDescent="0.15">
      <c r="A28" s="1" t="s">
        <v>148</v>
      </c>
      <c r="B28" s="2">
        <v>0.27059700701815398</v>
      </c>
      <c r="C28" s="2">
        <f>0.00163495479071546*100</f>
        <v>0.16349547907154599</v>
      </c>
      <c r="D28" s="2">
        <v>0.92499500258958001</v>
      </c>
      <c r="E28" s="2">
        <v>0.56899999999999995</v>
      </c>
      <c r="F28" s="16" t="s">
        <v>162</v>
      </c>
    </row>
    <row r="29" spans="1:6" ht="15.75" customHeight="1" x14ac:dyDescent="0.15">
      <c r="A29" s="1" t="s">
        <v>148</v>
      </c>
      <c r="B29" s="2">
        <v>0.36110733786773602</v>
      </c>
      <c r="C29" s="2">
        <f>0.00167197282898956*100</f>
        <v>0.167197282898956</v>
      </c>
      <c r="D29" s="2">
        <v>0.95864214243311596</v>
      </c>
      <c r="E29" s="2">
        <v>0.65700000000000003</v>
      </c>
      <c r="F29" s="16" t="s">
        <v>163</v>
      </c>
    </row>
    <row r="30" spans="1:6" ht="15.75" customHeight="1" x14ac:dyDescent="0.15">
      <c r="A30" s="1" t="s">
        <v>148</v>
      </c>
      <c r="B30" s="2">
        <v>0.20412191768701901</v>
      </c>
      <c r="C30" s="2">
        <f>0.00171405266303647*100</f>
        <v>0.171405266303647</v>
      </c>
      <c r="D30" s="2">
        <v>0.99057664392853995</v>
      </c>
      <c r="E30" s="2">
        <v>0.49130000000000001</v>
      </c>
      <c r="F30" s="16" t="s">
        <v>164</v>
      </c>
    </row>
    <row r="31" spans="1:6" ht="15.75" customHeight="1" x14ac:dyDescent="0.15">
      <c r="A31" s="1" t="s">
        <v>150</v>
      </c>
      <c r="B31" s="2">
        <v>0.46660384235784103</v>
      </c>
      <c r="C31" s="2">
        <f>0.00187121306153067*100</f>
        <v>0.18712130615306699</v>
      </c>
      <c r="D31" s="2">
        <v>1.1077851685662401</v>
      </c>
      <c r="E31" s="2">
        <v>0.22670000000000001</v>
      </c>
      <c r="F31" s="16" t="s">
        <v>47</v>
      </c>
    </row>
    <row r="32" spans="1:6" ht="15.75" customHeight="1" x14ac:dyDescent="0.15">
      <c r="A32" s="1" t="s">
        <v>150</v>
      </c>
      <c r="B32" s="2">
        <v>0.20524655344763701</v>
      </c>
      <c r="C32" s="2">
        <f>0.00189770690807381*100</f>
        <v>0.18977069080738102</v>
      </c>
      <c r="D32" s="2">
        <v>1.1281585086271899</v>
      </c>
      <c r="E32" s="2">
        <v>0.31140000000000001</v>
      </c>
      <c r="F32" s="16" t="s">
        <v>49</v>
      </c>
    </row>
    <row r="33" spans="1:25" ht="15.75" customHeight="1" x14ac:dyDescent="0.15">
      <c r="A33" s="1" t="s">
        <v>150</v>
      </c>
      <c r="B33" s="3">
        <v>27230.881633665402</v>
      </c>
      <c r="C33" s="2">
        <f>0.00166600187057367*100</f>
        <v>0.16660018705736701</v>
      </c>
      <c r="D33" s="2">
        <v>0.98263349810526102</v>
      </c>
      <c r="E33" s="2">
        <v>0.51080000000000003</v>
      </c>
      <c r="F33" s="16" t="s">
        <v>50</v>
      </c>
    </row>
    <row r="34" spans="1:25" ht="15.75" customHeight="1" x14ac:dyDescent="0.15">
      <c r="A34" s="1" t="s">
        <v>150</v>
      </c>
      <c r="B34" s="2">
        <v>0.18908059176692399</v>
      </c>
      <c r="C34" s="2">
        <f>0.00195179166628572*100</f>
        <v>0.19517916662857199</v>
      </c>
      <c r="D34" s="2">
        <v>1.1616398169053099</v>
      </c>
      <c r="E34" s="2">
        <v>0.27179999999999999</v>
      </c>
      <c r="F34" s="16" t="s">
        <v>161</v>
      </c>
    </row>
    <row r="35" spans="1:25" ht="15.75" customHeight="1" x14ac:dyDescent="0.15">
      <c r="A35" s="1" t="s">
        <v>150</v>
      </c>
      <c r="B35" s="2">
        <v>0.33117842273693998</v>
      </c>
      <c r="C35" s="2">
        <f>0.00193033343430652*100</f>
        <v>0.19303334343065201</v>
      </c>
      <c r="D35" s="2">
        <v>1.13215373551967</v>
      </c>
      <c r="E35" s="2">
        <v>0.24149999999999999</v>
      </c>
      <c r="F35" s="16" t="s">
        <v>162</v>
      </c>
    </row>
    <row r="36" spans="1:25" ht="15.75" customHeight="1" x14ac:dyDescent="0.15">
      <c r="A36" s="1" t="s">
        <v>150</v>
      </c>
      <c r="B36" s="2">
        <v>0.43531306113118301</v>
      </c>
      <c r="C36" s="2">
        <f>0.00194282812430439*100</f>
        <v>0.19428281243043902</v>
      </c>
      <c r="D36" s="2">
        <v>1.1539848317627099</v>
      </c>
      <c r="E36" s="2">
        <v>9.35E-2</v>
      </c>
      <c r="F36" s="16" t="s">
        <v>163</v>
      </c>
    </row>
    <row r="37" spans="1:25" ht="15.75" customHeight="1" x14ac:dyDescent="0.15">
      <c r="A37" s="1" t="s">
        <v>150</v>
      </c>
      <c r="B37" s="2">
        <v>0.243129992973493</v>
      </c>
      <c r="C37" s="2">
        <f>0.00196602142434448*100</f>
        <v>0.19660214243444801</v>
      </c>
      <c r="D37" s="2">
        <v>1.1778485610957701</v>
      </c>
      <c r="E37" s="2">
        <v>0.30559999999999998</v>
      </c>
      <c r="F37" s="16" t="s">
        <v>164</v>
      </c>
    </row>
    <row r="38" spans="1:25" ht="15.75" customHeight="1" x14ac:dyDescent="0.15">
      <c r="A38" s="4" t="s">
        <v>151</v>
      </c>
      <c r="B38" s="5">
        <v>0.55345912329139002</v>
      </c>
      <c r="C38" s="5">
        <f>0.00279567450806979*100</f>
        <v>0.27956745080697898</v>
      </c>
      <c r="D38" s="5">
        <v>1.3139846486467399</v>
      </c>
      <c r="E38" s="5">
        <v>5.4300000000000001E-2</v>
      </c>
      <c r="F38" s="17" t="s">
        <v>47</v>
      </c>
    </row>
    <row r="39" spans="1:25" ht="15.75" customHeight="1" x14ac:dyDescent="0.15">
      <c r="A39" s="1" t="s">
        <v>151</v>
      </c>
      <c r="B39" s="2">
        <v>0.17911290085071099</v>
      </c>
      <c r="C39" s="2">
        <f>0.00208577122922085*100</f>
        <v>0.208577122922085</v>
      </c>
      <c r="D39" s="2">
        <v>0.98645944237608796</v>
      </c>
      <c r="E39" s="2">
        <v>0.30930000000000002</v>
      </c>
      <c r="F39" s="16" t="s">
        <v>49</v>
      </c>
    </row>
    <row r="40" spans="1:25" ht="15.75" customHeight="1" x14ac:dyDescent="0.15">
      <c r="A40" s="1" t="s">
        <v>151</v>
      </c>
      <c r="B40" s="3">
        <v>26960.685853572599</v>
      </c>
      <c r="C40" s="2">
        <f>0.00207886781665718*100</f>
        <v>0.207886781665718</v>
      </c>
      <c r="D40" s="2">
        <v>0.97648191682810204</v>
      </c>
      <c r="E40" s="2">
        <v>0.35189999999999999</v>
      </c>
      <c r="F40" s="16" t="s">
        <v>50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5.75" customHeight="1" x14ac:dyDescent="0.15">
      <c r="A41" s="1" t="s">
        <v>151</v>
      </c>
      <c r="B41" s="2">
        <v>0.16010011746671199</v>
      </c>
      <c r="C41" s="2">
        <f>0.00207962983491704*100</f>
        <v>0.207962983491704</v>
      </c>
      <c r="D41" s="2">
        <v>0.98466055136428998</v>
      </c>
      <c r="E41" s="2">
        <v>0.3034</v>
      </c>
      <c r="F41" s="16" t="s">
        <v>161</v>
      </c>
    </row>
    <row r="42" spans="1:25" ht="15.75" customHeight="1" x14ac:dyDescent="0.15">
      <c r="A42" s="1" t="s">
        <v>151</v>
      </c>
      <c r="B42" s="2">
        <v>0.39843788196532198</v>
      </c>
      <c r="C42" s="2">
        <f>0.00291806957651591*100</f>
        <v>0.29180695765159098</v>
      </c>
      <c r="D42" s="2">
        <v>1.36489634691078</v>
      </c>
      <c r="E42" s="2">
        <v>6.3299999999999995E-2</v>
      </c>
      <c r="F42" s="16" t="s">
        <v>162</v>
      </c>
    </row>
    <row r="43" spans="1:25" ht="15.75" customHeight="1" x14ac:dyDescent="0.15">
      <c r="A43" s="1" t="s">
        <v>151</v>
      </c>
      <c r="B43" s="2">
        <v>0.35099171307149402</v>
      </c>
      <c r="C43" s="2">
        <f>0.00197278593343137*100</f>
        <v>0.19727859334313699</v>
      </c>
      <c r="D43" s="2">
        <v>0.93092873279204702</v>
      </c>
      <c r="E43" s="2">
        <v>0.56689999999999996</v>
      </c>
      <c r="F43" s="16" t="s">
        <v>163</v>
      </c>
    </row>
    <row r="44" spans="1:25" ht="15.75" customHeight="1" x14ac:dyDescent="0.15">
      <c r="A44" s="1" t="s">
        <v>151</v>
      </c>
      <c r="B44" s="2">
        <v>0.18225585065539501</v>
      </c>
      <c r="C44" s="2">
        <f>0.00185663309449922*100</f>
        <v>0.18566330944992199</v>
      </c>
      <c r="D44" s="2">
        <v>0.88452746361133305</v>
      </c>
      <c r="E44" s="2">
        <v>0.41349999999999998</v>
      </c>
      <c r="F44" s="16" t="s">
        <v>164</v>
      </c>
    </row>
    <row r="45" spans="1:25" ht="15.75" customHeight="1" x14ac:dyDescent="0.15">
      <c r="A45" s="1" t="s">
        <v>152</v>
      </c>
      <c r="B45" s="2">
        <v>0.27263567562982899</v>
      </c>
      <c r="C45" s="2">
        <f>0.00113422749033506*100</f>
        <v>0.11342274903350599</v>
      </c>
      <c r="D45" s="2">
        <v>0.64615558033604403</v>
      </c>
      <c r="E45" s="2">
        <v>0.99109999999999998</v>
      </c>
      <c r="F45" s="16" t="s">
        <v>47</v>
      </c>
    </row>
    <row r="46" spans="1:25" ht="15.75" customHeight="1" x14ac:dyDescent="0.15">
      <c r="A46" s="1" t="s">
        <v>152</v>
      </c>
      <c r="B46" s="2">
        <v>0.20728358003282199</v>
      </c>
      <c r="C46" s="2">
        <f>0.0019942101097952*100</f>
        <v>0.19942101097952</v>
      </c>
      <c r="D46" s="2">
        <v>1.1434007240108399</v>
      </c>
      <c r="E46" s="2">
        <v>0.315</v>
      </c>
      <c r="F46" s="16" t="s">
        <v>49</v>
      </c>
    </row>
    <row r="47" spans="1:25" ht="15.75" customHeight="1" x14ac:dyDescent="0.15">
      <c r="A47" s="1" t="s">
        <v>152</v>
      </c>
      <c r="B47" s="3">
        <v>27484.4499750957</v>
      </c>
      <c r="C47" s="2">
        <f>0.00175036315988718*100</f>
        <v>0.17503631598871802</v>
      </c>
      <c r="D47" s="2">
        <v>0.99492087615367197</v>
      </c>
      <c r="E47" s="2">
        <v>0.50249999999999995</v>
      </c>
      <c r="F47" s="16" t="s">
        <v>50</v>
      </c>
    </row>
    <row r="48" spans="1:25" ht="15.75" customHeight="1" x14ac:dyDescent="0.15">
      <c r="A48" s="1" t="s">
        <v>152</v>
      </c>
      <c r="B48" s="2">
        <v>0.18417042978050799</v>
      </c>
      <c r="C48" s="2">
        <f>0.00197702115101562*100</f>
        <v>0.19770211510156199</v>
      </c>
      <c r="D48" s="2">
        <v>1.13489545031438</v>
      </c>
      <c r="E48" s="2">
        <v>0.3266</v>
      </c>
      <c r="F48" s="16" t="s">
        <v>161</v>
      </c>
    </row>
    <row r="49" spans="1:6" ht="15.75" customHeight="1" x14ac:dyDescent="0.15">
      <c r="A49" s="1" t="s">
        <v>152</v>
      </c>
      <c r="B49" s="2">
        <v>0.23185661008352601</v>
      </c>
      <c r="C49" s="2">
        <f>0.00140191138210002*100</f>
        <v>0.14019113821000201</v>
      </c>
      <c r="D49" s="2">
        <v>0.79158359135155298</v>
      </c>
      <c r="E49" s="2">
        <v>0.76170000000000004</v>
      </c>
      <c r="F49" s="16" t="s">
        <v>162</v>
      </c>
    </row>
    <row r="50" spans="1:6" ht="15.75" customHeight="1" x14ac:dyDescent="0.15">
      <c r="A50" s="1" t="s">
        <v>152</v>
      </c>
      <c r="B50" s="2">
        <v>0.39726882745637199</v>
      </c>
      <c r="C50" s="2">
        <f>0.00184388303455677*100</f>
        <v>0.184388303455677</v>
      </c>
      <c r="D50" s="2">
        <v>1.0553167763886699</v>
      </c>
      <c r="E50" s="2">
        <v>0.3458</v>
      </c>
      <c r="F50" s="16" t="s">
        <v>163</v>
      </c>
    </row>
    <row r="51" spans="1:6" ht="15.75" customHeight="1" x14ac:dyDescent="0.15">
      <c r="A51" s="1" t="s">
        <v>152</v>
      </c>
      <c r="B51" s="2">
        <v>0.17991611206782901</v>
      </c>
      <c r="C51" s="2">
        <f>0.00151488146367193*100</f>
        <v>0.15148814636719302</v>
      </c>
      <c r="D51" s="2">
        <v>0.87388047641392197</v>
      </c>
      <c r="E51" s="2">
        <v>0.65239999999999998</v>
      </c>
      <c r="F51" s="16" t="s">
        <v>164</v>
      </c>
    </row>
    <row r="52" spans="1:6" ht="15.75" customHeight="1" x14ac:dyDescent="0.15">
      <c r="A52" s="1" t="s">
        <v>153</v>
      </c>
      <c r="B52" s="2">
        <v>0.35823966921196898</v>
      </c>
      <c r="C52" s="2">
        <f>0.00143732676960981*100</f>
        <v>0.14373267696098099</v>
      </c>
      <c r="D52" s="2">
        <v>0.85048415451633497</v>
      </c>
      <c r="E52" s="2">
        <v>0.77639999999999998</v>
      </c>
      <c r="F52" s="16" t="s">
        <v>47</v>
      </c>
    </row>
    <row r="53" spans="1:6" ht="13" x14ac:dyDescent="0.15">
      <c r="A53" s="1" t="s">
        <v>153</v>
      </c>
      <c r="B53" s="2">
        <v>0.18405966202756499</v>
      </c>
      <c r="C53" s="2">
        <f>0.00170255559952043*100</f>
        <v>0.170255559952043</v>
      </c>
      <c r="D53" s="2">
        <v>1.01215037753841</v>
      </c>
      <c r="E53" s="2">
        <v>0.4486</v>
      </c>
      <c r="F53" s="16" t="s">
        <v>49</v>
      </c>
    </row>
    <row r="54" spans="1:6" ht="13" x14ac:dyDescent="0.15">
      <c r="A54" s="1" t="s">
        <v>153</v>
      </c>
      <c r="B54" s="3">
        <v>29729.929013308101</v>
      </c>
      <c r="C54" s="2">
        <f>0.00181931330637586*100</f>
        <v>0.18193133063758599</v>
      </c>
      <c r="D54" s="2">
        <v>1.07340265769163</v>
      </c>
      <c r="E54" s="2">
        <v>0.37309999999999999</v>
      </c>
      <c r="F54" s="16" t="s">
        <v>50</v>
      </c>
    </row>
    <row r="55" spans="1:6" ht="13" x14ac:dyDescent="0.15">
      <c r="A55" s="1" t="s">
        <v>153</v>
      </c>
      <c r="B55" s="2">
        <v>0.16491357338955501</v>
      </c>
      <c r="C55" s="2">
        <f>0.00170314613225362*100</f>
        <v>0.17031461322536198</v>
      </c>
      <c r="D55" s="2">
        <v>1.0136159708111301</v>
      </c>
      <c r="E55" s="2">
        <v>0.44700000000000001</v>
      </c>
      <c r="F55" s="16" t="s">
        <v>161</v>
      </c>
    </row>
    <row r="56" spans="1:6" ht="13" x14ac:dyDescent="0.15">
      <c r="A56" s="1" t="s">
        <v>153</v>
      </c>
      <c r="B56" s="2">
        <v>0.30219700061749699</v>
      </c>
      <c r="C56" s="2">
        <f>0.00176256153503418*100</f>
        <v>0.176256153503418</v>
      </c>
      <c r="D56" s="2">
        <v>1.0337179239523</v>
      </c>
      <c r="E56" s="2">
        <v>0.40400000000000003</v>
      </c>
      <c r="F56" s="16" t="s">
        <v>162</v>
      </c>
    </row>
    <row r="57" spans="1:6" ht="13" x14ac:dyDescent="0.15">
      <c r="A57" s="1" t="s">
        <v>153</v>
      </c>
      <c r="B57" s="2">
        <v>0.359401721045572</v>
      </c>
      <c r="C57" s="2">
        <f>0.00160436616540577*100</f>
        <v>0.16043661654057698</v>
      </c>
      <c r="D57" s="2">
        <v>0.95267022098483001</v>
      </c>
      <c r="E57" s="2">
        <v>0.6411</v>
      </c>
      <c r="F57" s="16" t="s">
        <v>163</v>
      </c>
    </row>
    <row r="58" spans="1:6" ht="13" x14ac:dyDescent="0.15">
      <c r="A58" s="1" t="s">
        <v>153</v>
      </c>
      <c r="B58" s="2">
        <v>0.20506232055325299</v>
      </c>
      <c r="C58" s="2">
        <f>0.00165966271937398*100</f>
        <v>0.16596627193739799</v>
      </c>
      <c r="D58" s="2">
        <v>0.99424740085791397</v>
      </c>
      <c r="E58" s="2">
        <v>0.54649999999999999</v>
      </c>
      <c r="F58" s="16" t="s">
        <v>164</v>
      </c>
    </row>
    <row r="59" spans="1:6" ht="13" x14ac:dyDescent="0.15">
      <c r="A59" s="1" t="s">
        <v>154</v>
      </c>
      <c r="B59" s="2">
        <v>0.43707489138975603</v>
      </c>
      <c r="C59" s="2">
        <f>0.00219101954950275*100</f>
        <v>0.21910195495027499</v>
      </c>
      <c r="D59" s="2">
        <v>1.0355152919391</v>
      </c>
      <c r="E59" s="2">
        <v>0.35959999999999998</v>
      </c>
      <c r="F59" s="16" t="s">
        <v>47</v>
      </c>
    </row>
    <row r="60" spans="1:6" ht="13" x14ac:dyDescent="0.15">
      <c r="A60" s="1" t="s">
        <v>154</v>
      </c>
      <c r="B60" s="2">
        <v>0.210100629377934</v>
      </c>
      <c r="C60" s="2">
        <f>0.00242520692139318*100</f>
        <v>0.24252069213931801</v>
      </c>
      <c r="D60" s="2">
        <v>1.15548047196092</v>
      </c>
      <c r="E60" s="2">
        <v>0.21110000000000001</v>
      </c>
      <c r="F60" s="16" t="s">
        <v>49</v>
      </c>
    </row>
    <row r="61" spans="1:6" ht="13" x14ac:dyDescent="0.15">
      <c r="A61" s="1" t="s">
        <v>154</v>
      </c>
      <c r="B61" s="3">
        <v>32562.650993380699</v>
      </c>
      <c r="C61" s="2">
        <f>0.00249603151072269*100</f>
        <v>0.24960315107226899</v>
      </c>
      <c r="D61" s="2">
        <v>1.18020155076213</v>
      </c>
      <c r="E61" s="2">
        <v>0.1103</v>
      </c>
      <c r="F61" s="16" t="s">
        <v>50</v>
      </c>
    </row>
    <row r="62" spans="1:6" ht="13" x14ac:dyDescent="0.15">
      <c r="A62" s="1" t="s">
        <v>154</v>
      </c>
      <c r="B62" s="2">
        <v>0.18777866946635399</v>
      </c>
      <c r="C62" s="2">
        <f>0.00241844369094934*100</f>
        <v>0.24184436909493401</v>
      </c>
      <c r="D62" s="2">
        <v>1.1536320438518299</v>
      </c>
      <c r="E62" s="2">
        <v>0.221</v>
      </c>
      <c r="F62" s="16" t="s">
        <v>161</v>
      </c>
    </row>
    <row r="63" spans="1:6" ht="13" x14ac:dyDescent="0.15">
      <c r="A63" s="1" t="s">
        <v>154</v>
      </c>
      <c r="B63" s="2">
        <v>0.35554962513546701</v>
      </c>
      <c r="C63" s="2">
        <f>0.00257586023124353*100</f>
        <v>0.25758602312435303</v>
      </c>
      <c r="D63" s="2">
        <v>1.2109610042502701</v>
      </c>
      <c r="E63" s="2">
        <v>0.1565</v>
      </c>
      <c r="F63" s="16" t="s">
        <v>162</v>
      </c>
    </row>
    <row r="64" spans="1:6" ht="13" x14ac:dyDescent="0.15">
      <c r="A64" s="1" t="s">
        <v>154</v>
      </c>
      <c r="B64" s="2">
        <v>0.40624564141089098</v>
      </c>
      <c r="C64" s="2">
        <f>0.00226291180133502*100</f>
        <v>0.226291180133502</v>
      </c>
      <c r="D64" s="2">
        <v>1.0754378575457899</v>
      </c>
      <c r="E64" s="2">
        <v>0.19020000000000001</v>
      </c>
      <c r="F64" s="16" t="s">
        <v>163</v>
      </c>
    </row>
    <row r="65" spans="1:6" ht="13" x14ac:dyDescent="0.15">
      <c r="A65" s="1" t="s">
        <v>154</v>
      </c>
      <c r="B65" s="2">
        <v>0.25024856862654599</v>
      </c>
      <c r="C65" s="2">
        <f>0.00252770598384295*100</f>
        <v>0.252770598384295</v>
      </c>
      <c r="D65" s="2">
        <v>1.2132484827821399</v>
      </c>
      <c r="E65" s="2">
        <v>0.23499999999999999</v>
      </c>
      <c r="F65" s="16" t="s">
        <v>164</v>
      </c>
    </row>
    <row r="66" spans="1:6" ht="13" x14ac:dyDescent="0.15">
      <c r="A66" s="1" t="s">
        <v>155</v>
      </c>
      <c r="B66" s="2">
        <v>0.32935525623790302</v>
      </c>
      <c r="C66" s="2">
        <f>0.00131849506778897*100</f>
        <v>0.13184950677889701</v>
      </c>
      <c r="D66" s="2">
        <v>0.78145523626071201</v>
      </c>
      <c r="E66" s="2">
        <v>0.87060000000000004</v>
      </c>
      <c r="F66" s="16" t="s">
        <v>47</v>
      </c>
    </row>
    <row r="67" spans="1:6" ht="13" x14ac:dyDescent="0.15">
      <c r="A67" s="1" t="s">
        <v>155</v>
      </c>
      <c r="B67" s="2">
        <v>0.14472742359338001</v>
      </c>
      <c r="C67" s="2">
        <f>0.00133633124425955*100</f>
        <v>0.13363312442595499</v>
      </c>
      <c r="D67" s="2">
        <v>0.79527690525795802</v>
      </c>
      <c r="E67" s="2">
        <v>0.61309999999999998</v>
      </c>
      <c r="F67" s="16" t="s">
        <v>49</v>
      </c>
    </row>
    <row r="68" spans="1:6" ht="13" x14ac:dyDescent="0.15">
      <c r="A68" s="1" t="s">
        <v>155</v>
      </c>
      <c r="B68" s="3">
        <v>24166.854660810899</v>
      </c>
      <c r="C68" s="2">
        <f>0.0014759689823049*100</f>
        <v>0.14759689823048999</v>
      </c>
      <c r="D68" s="2">
        <v>0.87181681514120601</v>
      </c>
      <c r="E68" s="2">
        <v>0.55120000000000002</v>
      </c>
      <c r="F68" s="16" t="s">
        <v>50</v>
      </c>
    </row>
    <row r="69" spans="1:6" ht="13" x14ac:dyDescent="0.15">
      <c r="A69" s="1" t="s">
        <v>155</v>
      </c>
      <c r="B69" s="2">
        <v>0.127993831909819</v>
      </c>
      <c r="C69" s="2">
        <f>0.00131948278864568*100</f>
        <v>0.131948278864568</v>
      </c>
      <c r="D69" s="2">
        <v>0.78609350972277203</v>
      </c>
      <c r="E69" s="2">
        <v>0.61519999999999997</v>
      </c>
      <c r="F69" s="16" t="s">
        <v>161</v>
      </c>
    </row>
    <row r="70" spans="1:6" ht="13" x14ac:dyDescent="0.15">
      <c r="A70" s="1" t="s">
        <v>155</v>
      </c>
      <c r="B70" s="2">
        <v>0.236570369174018</v>
      </c>
      <c r="C70" s="2">
        <f>0.00137586925269898*100</f>
        <v>0.13758692526989802</v>
      </c>
      <c r="D70" s="2">
        <v>0.80788554860098805</v>
      </c>
      <c r="E70" s="2">
        <v>0.70350000000000001</v>
      </c>
      <c r="F70" s="16" t="s">
        <v>162</v>
      </c>
    </row>
    <row r="71" spans="1:6" ht="13" x14ac:dyDescent="0.15">
      <c r="A71" s="1" t="s">
        <v>155</v>
      </c>
      <c r="B71" s="2">
        <v>0.32380382390479701</v>
      </c>
      <c r="C71" s="2">
        <f>0.00144300150856411*100</f>
        <v>0.14430015085641101</v>
      </c>
      <c r="D71" s="2">
        <v>0.85811077542136904</v>
      </c>
      <c r="E71" s="2">
        <v>0.80889999999999995</v>
      </c>
      <c r="F71" s="16" t="s">
        <v>163</v>
      </c>
    </row>
    <row r="72" spans="1:6" ht="13" x14ac:dyDescent="0.15">
      <c r="A72" s="1" t="s">
        <v>155</v>
      </c>
      <c r="B72" s="2">
        <v>0.16032355372907101</v>
      </c>
      <c r="C72" s="2">
        <f>0.00129499840743334*100</f>
        <v>0.12949984074333401</v>
      </c>
      <c r="D72" s="2">
        <v>0.77653101533718605</v>
      </c>
      <c r="E72" s="2">
        <v>0.50629999999999997</v>
      </c>
      <c r="F72" s="16" t="s">
        <v>164</v>
      </c>
    </row>
    <row r="73" spans="1:6" ht="13" x14ac:dyDescent="0.15">
      <c r="A73" s="1" t="s">
        <v>156</v>
      </c>
      <c r="B73" s="2">
        <v>0.46665590138013602</v>
      </c>
      <c r="C73" s="2">
        <f>0.0023468952237455*100</f>
        <v>0.23468952237454999</v>
      </c>
      <c r="D73" s="2">
        <v>1.10697763146935</v>
      </c>
      <c r="E73" s="2">
        <v>0.22270000000000001</v>
      </c>
      <c r="F73" s="16" t="s">
        <v>47</v>
      </c>
    </row>
    <row r="74" spans="1:6" ht="13" x14ac:dyDescent="0.15">
      <c r="A74" s="4" t="s">
        <v>156</v>
      </c>
      <c r="B74" s="5">
        <v>0.23349842768381299</v>
      </c>
      <c r="C74" s="5">
        <f>0.00270419297748608*100</f>
        <v>0.27041929774860801</v>
      </c>
      <c r="D74" s="5">
        <v>1.2843785109689201</v>
      </c>
      <c r="E74" s="5">
        <v>5.3999999999999999E-2</v>
      </c>
      <c r="F74" s="17" t="s">
        <v>49</v>
      </c>
    </row>
    <row r="75" spans="1:6" ht="13" x14ac:dyDescent="0.15">
      <c r="A75" s="4" t="s">
        <v>156</v>
      </c>
      <c r="B75" s="6">
        <v>32969.123885048597</v>
      </c>
      <c r="C75" s="5">
        <f>0.00253249768172158*100</f>
        <v>0.253249768172158</v>
      </c>
      <c r="D75" s="5">
        <v>1.19470990999001</v>
      </c>
      <c r="E75" s="5">
        <v>4.8300000000000003E-2</v>
      </c>
      <c r="F75" s="17" t="s">
        <v>50</v>
      </c>
    </row>
    <row r="76" spans="1:6" ht="13" x14ac:dyDescent="0.15">
      <c r="A76" s="1" t="s">
        <v>156</v>
      </c>
      <c r="B76" s="2">
        <v>0.20866310390343301</v>
      </c>
      <c r="C76" s="2">
        <f>0.00269566091500391*100</f>
        <v>0.26956609150039101</v>
      </c>
      <c r="D76" s="2">
        <v>1.2817190899561499</v>
      </c>
      <c r="E76" s="2">
        <v>5.9900000000000002E-2</v>
      </c>
      <c r="F76" s="16" t="s">
        <v>161</v>
      </c>
    </row>
    <row r="77" spans="1:6" ht="13" x14ac:dyDescent="0.15">
      <c r="A77" s="1" t="s">
        <v>156</v>
      </c>
      <c r="B77" s="2">
        <v>0.32610566509225702</v>
      </c>
      <c r="C77" s="2">
        <f>0.00237534052890765*100</f>
        <v>0.23753405289076499</v>
      </c>
      <c r="D77" s="2">
        <v>1.1150668087290401</v>
      </c>
      <c r="E77" s="2">
        <v>0.24390000000000001</v>
      </c>
      <c r="F77" s="16" t="s">
        <v>162</v>
      </c>
    </row>
    <row r="78" spans="1:6" ht="13" x14ac:dyDescent="0.15">
      <c r="A78" s="1" t="s">
        <v>156</v>
      </c>
      <c r="B78" s="2">
        <v>0.38134805285668</v>
      </c>
      <c r="C78" s="2">
        <f>0.0021323605103656*100</f>
        <v>0.21323605103655999</v>
      </c>
      <c r="D78" s="2">
        <v>1.0105655157518401</v>
      </c>
      <c r="E78" s="2">
        <v>0.33910000000000001</v>
      </c>
      <c r="F78" s="16" t="s">
        <v>163</v>
      </c>
    </row>
    <row r="79" spans="1:6" ht="13" x14ac:dyDescent="0.15">
      <c r="A79" s="1" t="s">
        <v>156</v>
      </c>
      <c r="B79" s="2">
        <v>0.26516256267308302</v>
      </c>
      <c r="C79" s="2">
        <f>0.00268850561884144*100</f>
        <v>0.26885056188414397</v>
      </c>
      <c r="D79" s="2">
        <v>1.2864181284768801</v>
      </c>
      <c r="E79" s="2">
        <v>8.1199999999999994E-2</v>
      </c>
      <c r="F79" s="16" t="s">
        <v>164</v>
      </c>
    </row>
    <row r="80" spans="1:6" ht="13" x14ac:dyDescent="0.15">
      <c r="A80" s="1" t="s">
        <v>157</v>
      </c>
      <c r="B80" s="2">
        <v>0.28540697917503599</v>
      </c>
      <c r="C80" s="2">
        <f>0.00118571890402796*100</f>
        <v>0.118571890402796</v>
      </c>
      <c r="D80" s="2">
        <v>0.67681783471346002</v>
      </c>
      <c r="E80" s="2">
        <v>0.98370000000000002</v>
      </c>
      <c r="F80" s="16" t="s">
        <v>47</v>
      </c>
    </row>
    <row r="81" spans="1:6" ht="13" x14ac:dyDescent="0.15">
      <c r="A81" s="1" t="s">
        <v>157</v>
      </c>
      <c r="B81" s="2">
        <v>0.23266373462722401</v>
      </c>
      <c r="C81" s="2">
        <f>0.00223326683636341*100</f>
        <v>0.22332668363634101</v>
      </c>
      <c r="D81" s="2">
        <v>1.28303880169757</v>
      </c>
      <c r="E81" s="2">
        <v>0.28239999999999998</v>
      </c>
      <c r="F81" s="16" t="s">
        <v>49</v>
      </c>
    </row>
    <row r="82" spans="1:6" ht="13" x14ac:dyDescent="0.15">
      <c r="A82" s="1" t="s">
        <v>157</v>
      </c>
      <c r="B82" s="3">
        <v>30232.3147647511</v>
      </c>
      <c r="C82" s="2">
        <f>0.001921494403617*100</f>
        <v>0.19214944036170001</v>
      </c>
      <c r="D82" s="2">
        <v>1.0943088633670399</v>
      </c>
      <c r="E82" s="2">
        <v>0.41310000000000002</v>
      </c>
      <c r="F82" s="16" t="s">
        <v>50</v>
      </c>
    </row>
    <row r="83" spans="1:6" ht="13" x14ac:dyDescent="0.15">
      <c r="A83" s="1" t="s">
        <v>157</v>
      </c>
      <c r="B83" s="2">
        <v>0.207709991959945</v>
      </c>
      <c r="C83" s="2">
        <f>0.00222469309860087*100</f>
        <v>0.22246930986008698</v>
      </c>
      <c r="D83" s="2">
        <v>1.27965628288716</v>
      </c>
      <c r="E83" s="2">
        <v>0.29320000000000002</v>
      </c>
      <c r="F83" s="16" t="s">
        <v>161</v>
      </c>
    </row>
    <row r="84" spans="1:6" ht="13" x14ac:dyDescent="0.15">
      <c r="A84" s="1" t="s">
        <v>157</v>
      </c>
      <c r="B84" s="2">
        <v>0.212825404095526</v>
      </c>
      <c r="C84" s="2">
        <f>0.00128544533615753*100</f>
        <v>0.12854453361575299</v>
      </c>
      <c r="D84" s="2">
        <v>0.72707136545120499</v>
      </c>
      <c r="E84" s="2">
        <v>0.85250000000000004</v>
      </c>
      <c r="F84" s="16" t="s">
        <v>162</v>
      </c>
    </row>
    <row r="85" spans="1:6" ht="13" x14ac:dyDescent="0.15">
      <c r="A85" s="1" t="s">
        <v>157</v>
      </c>
      <c r="B85" s="2">
        <v>0.42552449960567201</v>
      </c>
      <c r="C85" s="2">
        <f>0.00197089820218747*100</f>
        <v>0.19708982021874699</v>
      </c>
      <c r="D85" s="2">
        <v>1.13037546911675</v>
      </c>
      <c r="E85" s="2">
        <v>0.23749999999999999</v>
      </c>
      <c r="F85" s="16" t="s">
        <v>163</v>
      </c>
    </row>
    <row r="86" spans="1:6" ht="13" x14ac:dyDescent="0.15">
      <c r="A86" s="1" t="s">
        <v>157</v>
      </c>
      <c r="B86" s="2">
        <v>0.201923634659295</v>
      </c>
      <c r="C86" s="2">
        <f>0.00169697108660611*100</f>
        <v>0.169697108660611</v>
      </c>
      <c r="D86" s="2">
        <v>0.98082832824023602</v>
      </c>
      <c r="E86" s="2">
        <v>0.65349999999999997</v>
      </c>
      <c r="F86" s="16" t="s">
        <v>164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AN982"/>
  <sheetViews>
    <sheetView workbookViewId="0">
      <pane ySplit="1" topLeftCell="A2" activePane="bottomLeft" state="frozen"/>
      <selection pane="bottomLeft" activeCell="C15" sqref="C15"/>
    </sheetView>
  </sheetViews>
  <sheetFormatPr baseColWidth="10" defaultColWidth="12.6640625" defaultRowHeight="15.75" customHeight="1" x14ac:dyDescent="0.15"/>
  <cols>
    <col min="2" max="2" width="11.1640625" customWidth="1"/>
    <col min="3" max="3" width="27.1640625" customWidth="1"/>
    <col min="4" max="4" width="14.1640625" customWidth="1"/>
    <col min="5" max="5" width="12.83203125" customWidth="1"/>
  </cols>
  <sheetData>
    <row r="1" spans="1:40" s="28" customFormat="1" ht="51" customHeight="1" x14ac:dyDescent="0.15">
      <c r="A1" s="7" t="s">
        <v>139</v>
      </c>
      <c r="B1" s="26" t="s">
        <v>165</v>
      </c>
      <c r="C1" s="26" t="s">
        <v>166</v>
      </c>
      <c r="D1" s="26" t="s">
        <v>83</v>
      </c>
      <c r="E1" s="7" t="s">
        <v>1</v>
      </c>
      <c r="F1" s="7" t="s">
        <v>2</v>
      </c>
      <c r="G1" s="7" t="s">
        <v>3</v>
      </c>
      <c r="H1" s="7" t="s">
        <v>4</v>
      </c>
      <c r="I1" s="7" t="s">
        <v>5</v>
      </c>
      <c r="J1" s="7" t="s">
        <v>6</v>
      </c>
      <c r="K1" s="29" t="s">
        <v>167</v>
      </c>
      <c r="L1" s="30" t="s">
        <v>7</v>
      </c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40" ht="15.75" customHeight="1" x14ac:dyDescent="0.15">
      <c r="A2" s="1" t="s">
        <v>140</v>
      </c>
      <c r="B2" s="25"/>
      <c r="C2" s="25" t="s">
        <v>87</v>
      </c>
      <c r="D2" s="25" t="s">
        <v>165</v>
      </c>
      <c r="E2" s="2">
        <v>0.395471557119496</v>
      </c>
      <c r="F2" s="2">
        <v>0.478647439128011</v>
      </c>
      <c r="G2" s="2">
        <v>-1.9381204928406699</v>
      </c>
      <c r="H2" s="2">
        <v>5.2608523825131703E-2</v>
      </c>
      <c r="I2" s="2">
        <v>0.13778402244076701</v>
      </c>
      <c r="J2" s="2">
        <v>0.85711916521618303</v>
      </c>
      <c r="K2" s="2">
        <v>0.26304261912565902</v>
      </c>
      <c r="L2" s="3">
        <v>617</v>
      </c>
    </row>
    <row r="3" spans="1:40" ht="15.75" customHeight="1" x14ac:dyDescent="0.15">
      <c r="A3" s="1" t="s">
        <v>140</v>
      </c>
      <c r="B3" s="25"/>
      <c r="C3" s="25" t="s">
        <v>90</v>
      </c>
      <c r="D3" s="25" t="s">
        <v>165</v>
      </c>
      <c r="E3" s="2">
        <v>0.78345911607266505</v>
      </c>
      <c r="F3" s="2">
        <v>0.222860770310014</v>
      </c>
      <c r="G3" s="2">
        <v>-1.0950173031950099</v>
      </c>
      <c r="H3" s="2">
        <v>0.27350905599179498</v>
      </c>
      <c r="I3" s="2">
        <v>0.47504915285114102</v>
      </c>
      <c r="J3" s="2">
        <v>1.1437686127665101</v>
      </c>
      <c r="K3" s="2">
        <v>0.51529129385545203</v>
      </c>
      <c r="L3" s="3">
        <v>617</v>
      </c>
    </row>
    <row r="4" spans="1:40" ht="15.75" customHeight="1" x14ac:dyDescent="0.15">
      <c r="A4" s="1" t="s">
        <v>140</v>
      </c>
      <c r="B4" s="25"/>
      <c r="C4" s="25" t="s">
        <v>88</v>
      </c>
      <c r="D4" s="25" t="s">
        <v>165</v>
      </c>
      <c r="E4" s="2">
        <v>0.96196741688711096</v>
      </c>
      <c r="F4" s="2">
        <v>0.22631677813423501</v>
      </c>
      <c r="G4" s="2">
        <v>-0.171329317204923</v>
      </c>
      <c r="H4" s="2">
        <v>0.86396482947065401</v>
      </c>
      <c r="I4" s="2">
        <v>0.37490609550028298</v>
      </c>
      <c r="J4" s="2">
        <v>1.2170027203973599</v>
      </c>
      <c r="K4" s="2">
        <v>0.86396482947065401</v>
      </c>
      <c r="L4" s="3">
        <v>617</v>
      </c>
    </row>
    <row r="5" spans="1:40" ht="15.75" customHeight="1" x14ac:dyDescent="0.15">
      <c r="A5" s="1" t="s">
        <v>140</v>
      </c>
      <c r="B5" s="25"/>
      <c r="C5" s="25" t="s">
        <v>85</v>
      </c>
      <c r="D5" s="25" t="s">
        <v>165</v>
      </c>
      <c r="E5" s="2">
        <v>0.62442513964944302</v>
      </c>
      <c r="F5" s="2">
        <v>0.463072377739913</v>
      </c>
      <c r="G5" s="2">
        <v>-1.0169551277470901</v>
      </c>
      <c r="H5" s="2">
        <v>0.309174776313271</v>
      </c>
      <c r="I5" s="2">
        <v>0.218599744616155</v>
      </c>
      <c r="J5" s="2">
        <v>1.1222486175692099</v>
      </c>
      <c r="K5" s="2">
        <v>0.51529129385545203</v>
      </c>
      <c r="L5" s="3">
        <v>617</v>
      </c>
    </row>
    <row r="6" spans="1:40" ht="15.75" customHeight="1" x14ac:dyDescent="0.15">
      <c r="A6" s="1" t="s">
        <v>140</v>
      </c>
      <c r="B6" s="25"/>
      <c r="C6" s="25" t="s">
        <v>89</v>
      </c>
      <c r="D6" s="25" t="s">
        <v>165</v>
      </c>
      <c r="E6" s="2">
        <v>1.04332400168336</v>
      </c>
      <c r="F6" s="2">
        <v>0.14022939898706399</v>
      </c>
      <c r="G6" s="2">
        <v>0.30244565031905801</v>
      </c>
      <c r="H6" s="2">
        <v>0.76231235919590901</v>
      </c>
      <c r="I6" s="2">
        <v>0.69985983722817802</v>
      </c>
      <c r="J6" s="2">
        <v>1.29797662281815</v>
      </c>
      <c r="K6" s="2">
        <v>0.86396482947065401</v>
      </c>
      <c r="L6" s="3">
        <v>617</v>
      </c>
    </row>
    <row r="7" spans="1:40" ht="15.75" customHeight="1" x14ac:dyDescent="0.15">
      <c r="A7" s="1" t="s">
        <v>140</v>
      </c>
      <c r="B7" s="1" t="s">
        <v>90</v>
      </c>
      <c r="C7" s="25">
        <v>102</v>
      </c>
      <c r="D7" s="25" t="s">
        <v>168</v>
      </c>
      <c r="E7" s="2">
        <v>1.1228285798392601</v>
      </c>
      <c r="F7" s="2">
        <v>0.123781982743952</v>
      </c>
      <c r="G7" s="2">
        <v>0.93592796537855805</v>
      </c>
      <c r="H7" s="2">
        <v>0.34931027748410098</v>
      </c>
      <c r="I7" s="2">
        <v>0.82986862179449705</v>
      </c>
      <c r="J7" s="2">
        <v>1.38766983174367</v>
      </c>
      <c r="K7" s="2">
        <v>0.68911671677168396</v>
      </c>
      <c r="L7" s="3">
        <v>617</v>
      </c>
    </row>
    <row r="8" spans="1:40" ht="15.75" customHeight="1" x14ac:dyDescent="0.15">
      <c r="A8" s="1" t="s">
        <v>140</v>
      </c>
      <c r="B8" s="1" t="s">
        <v>90</v>
      </c>
      <c r="C8" s="25">
        <v>104</v>
      </c>
      <c r="D8" s="25" t="s">
        <v>168</v>
      </c>
      <c r="E8" s="2">
        <v>0.889696164811002</v>
      </c>
      <c r="F8" s="2">
        <v>0.21094874929110199</v>
      </c>
      <c r="G8" s="2">
        <v>-0.55404577077427197</v>
      </c>
      <c r="H8" s="2">
        <v>0.57954752176083102</v>
      </c>
      <c r="I8" s="2">
        <v>0.517399917913693</v>
      </c>
      <c r="J8" s="2">
        <v>1.22784650968912</v>
      </c>
      <c r="K8" s="2">
        <v>0.73159353514864001</v>
      </c>
      <c r="L8" s="3">
        <v>617</v>
      </c>
    </row>
    <row r="9" spans="1:40" ht="15.75" customHeight="1" x14ac:dyDescent="0.15">
      <c r="A9" s="1" t="s">
        <v>140</v>
      </c>
      <c r="B9" s="1" t="s">
        <v>90</v>
      </c>
      <c r="C9" s="25">
        <v>105</v>
      </c>
      <c r="D9" s="25" t="s">
        <v>168</v>
      </c>
      <c r="E9" s="2">
        <v>0.53614897495207403</v>
      </c>
      <c r="F9" s="2">
        <v>0.62558938662034003</v>
      </c>
      <c r="G9" s="2">
        <v>-0.99640951639724196</v>
      </c>
      <c r="H9" s="2">
        <v>0.319051211076812</v>
      </c>
      <c r="I9" s="2">
        <v>0.119595591694393</v>
      </c>
      <c r="J9" s="2">
        <v>1.11001278437478</v>
      </c>
      <c r="K9" s="2">
        <v>0.68911671677168396</v>
      </c>
      <c r="L9" s="3">
        <v>617</v>
      </c>
    </row>
    <row r="10" spans="1:40" ht="15.75" customHeight="1" x14ac:dyDescent="0.15">
      <c r="A10" s="1" t="s">
        <v>140</v>
      </c>
      <c r="B10" s="1" t="s">
        <v>90</v>
      </c>
      <c r="C10" s="25">
        <v>106</v>
      </c>
      <c r="D10" s="25" t="s">
        <v>168</v>
      </c>
      <c r="E10" s="2">
        <v>1.0038897905591799</v>
      </c>
      <c r="F10" s="2">
        <v>0.16332558057340199</v>
      </c>
      <c r="G10" s="2">
        <v>2.3769974497082201E-2</v>
      </c>
      <c r="H10" s="2">
        <v>0.98103609016003201</v>
      </c>
      <c r="I10" s="2">
        <v>0.64598292410819902</v>
      </c>
      <c r="J10" s="2">
        <v>1.29106844153668</v>
      </c>
      <c r="K10" s="2">
        <v>0.98103609016003201</v>
      </c>
      <c r="L10" s="3">
        <v>617</v>
      </c>
    </row>
    <row r="11" spans="1:40" ht="15.75" customHeight="1" x14ac:dyDescent="0.15">
      <c r="A11" s="1" t="s">
        <v>140</v>
      </c>
      <c r="B11" s="25" t="s">
        <v>89</v>
      </c>
      <c r="C11" s="25">
        <v>112</v>
      </c>
      <c r="D11" s="25" t="s">
        <v>168</v>
      </c>
      <c r="E11" s="2">
        <v>0.51878906477112396</v>
      </c>
      <c r="F11" s="2">
        <v>0.60410385538674205</v>
      </c>
      <c r="G11" s="2">
        <v>-1.08633291914605</v>
      </c>
      <c r="H11" s="2">
        <v>0.27733172785950799</v>
      </c>
      <c r="I11" s="2">
        <v>0.14212669897439201</v>
      </c>
      <c r="J11" s="2">
        <v>1.1113585800719601</v>
      </c>
      <c r="K11" s="2">
        <v>0.68911671677168396</v>
      </c>
      <c r="L11" s="3">
        <v>617</v>
      </c>
    </row>
    <row r="12" spans="1:40" ht="15.75" customHeight="1" x14ac:dyDescent="0.15">
      <c r="A12" s="1" t="s">
        <v>140</v>
      </c>
      <c r="B12" s="25" t="s">
        <v>90</v>
      </c>
      <c r="C12" s="25">
        <v>114</v>
      </c>
      <c r="D12" s="25" t="s">
        <v>168</v>
      </c>
      <c r="E12" s="2">
        <v>0.415694180853101</v>
      </c>
      <c r="F12" s="2">
        <v>0.49585136438051702</v>
      </c>
      <c r="G12" s="2">
        <v>-1.7702995177740599</v>
      </c>
      <c r="H12" s="2">
        <v>7.6677258370770607E-2</v>
      </c>
      <c r="I12" s="2">
        <v>0.14288533639388401</v>
      </c>
      <c r="J12" s="2">
        <v>0.90936349822169305</v>
      </c>
      <c r="K12" s="2">
        <v>0.61975652633814704</v>
      </c>
      <c r="L12" s="3">
        <v>617</v>
      </c>
    </row>
    <row r="13" spans="1:40" ht="15.75" customHeight="1" x14ac:dyDescent="0.15">
      <c r="A13" s="1" t="s">
        <v>140</v>
      </c>
      <c r="B13" s="25" t="s">
        <v>90</v>
      </c>
      <c r="C13" s="25">
        <v>115</v>
      </c>
      <c r="D13" s="25" t="s">
        <v>168</v>
      </c>
      <c r="E13" s="2">
        <v>0.85481017834269801</v>
      </c>
      <c r="F13" s="2">
        <v>0.29656855224210699</v>
      </c>
      <c r="G13" s="2">
        <v>-0.52896993677285198</v>
      </c>
      <c r="H13" s="2">
        <v>0.59682630498968003</v>
      </c>
      <c r="I13" s="2">
        <v>0.37160474936024501</v>
      </c>
      <c r="J13" s="2">
        <v>1.20539573122596</v>
      </c>
      <c r="K13" s="2">
        <v>0.73159353514864001</v>
      </c>
      <c r="L13" s="3">
        <v>617</v>
      </c>
    </row>
    <row r="14" spans="1:40" ht="15.75" customHeight="1" x14ac:dyDescent="0.15">
      <c r="A14" s="1" t="s">
        <v>140</v>
      </c>
      <c r="B14" s="25" t="s">
        <v>90</v>
      </c>
      <c r="C14" s="25">
        <v>119</v>
      </c>
      <c r="D14" s="25" t="s">
        <v>168</v>
      </c>
      <c r="E14" s="2">
        <v>0.97898303659795505</v>
      </c>
      <c r="F14" s="2">
        <v>0.17375018185416</v>
      </c>
      <c r="G14" s="2">
        <v>-0.12225002385545899</v>
      </c>
      <c r="H14" s="2">
        <v>0.90270101021419602</v>
      </c>
      <c r="I14" s="2">
        <v>0.62604474049833003</v>
      </c>
      <c r="J14" s="2">
        <v>1.28331294253537</v>
      </c>
      <c r="K14" s="2">
        <v>0.98007538251826998</v>
      </c>
      <c r="L14" s="3">
        <v>617</v>
      </c>
    </row>
    <row r="15" spans="1:40" ht="15.75" customHeight="1" x14ac:dyDescent="0.15">
      <c r="A15" s="1" t="s">
        <v>140</v>
      </c>
      <c r="B15" s="25" t="s">
        <v>90</v>
      </c>
      <c r="C15" s="25">
        <v>120</v>
      </c>
      <c r="D15" s="25" t="s">
        <v>168</v>
      </c>
      <c r="E15" s="2">
        <v>1.11164987260296</v>
      </c>
      <c r="F15" s="2">
        <v>0.12937444847874999</v>
      </c>
      <c r="G15" s="2">
        <v>0.81813128269267399</v>
      </c>
      <c r="H15" s="2">
        <v>0.41328222792951003</v>
      </c>
      <c r="I15" s="2">
        <v>0.81188717595424897</v>
      </c>
      <c r="J15" s="2">
        <v>1.38548465949656</v>
      </c>
      <c r="K15" s="2">
        <v>0.68911671677168396</v>
      </c>
      <c r="L15" s="3">
        <v>617</v>
      </c>
    </row>
    <row r="16" spans="1:40" ht="15.75" customHeight="1" x14ac:dyDescent="0.15">
      <c r="A16" s="1" t="s">
        <v>140</v>
      </c>
      <c r="B16" s="25" t="s">
        <v>90</v>
      </c>
      <c r="C16" s="25">
        <v>122</v>
      </c>
      <c r="D16" s="25" t="s">
        <v>168</v>
      </c>
      <c r="E16" s="2">
        <v>0.95337910748420596</v>
      </c>
      <c r="F16" s="2">
        <v>0.18725789699898901</v>
      </c>
      <c r="G16" s="2">
        <v>-0.25495667157743201</v>
      </c>
      <c r="H16" s="2">
        <v>0.79875656457876698</v>
      </c>
      <c r="I16" s="2">
        <v>0.58278533696146795</v>
      </c>
      <c r="J16" s="2">
        <v>1.2643752110578499</v>
      </c>
      <c r="K16" s="2">
        <v>0.89272792511744503</v>
      </c>
      <c r="L16" s="3">
        <v>617</v>
      </c>
    </row>
    <row r="17" spans="1:12" ht="15.75" customHeight="1" x14ac:dyDescent="0.15">
      <c r="A17" s="1" t="s">
        <v>140</v>
      </c>
      <c r="B17" s="25" t="s">
        <v>90</v>
      </c>
      <c r="C17" s="25">
        <v>126</v>
      </c>
      <c r="D17" s="25" t="s">
        <v>168</v>
      </c>
      <c r="E17" s="2">
        <v>1.08651838609623</v>
      </c>
      <c r="F17" s="2">
        <v>0.11377260171173099</v>
      </c>
      <c r="G17" s="2">
        <v>0.72933590019600403</v>
      </c>
      <c r="H17" s="2">
        <v>0.46579621719104403</v>
      </c>
      <c r="I17" s="2">
        <v>0.78448620640537403</v>
      </c>
      <c r="J17" s="2">
        <v>1.3251392676960201</v>
      </c>
      <c r="K17" s="2">
        <v>0.68911671677168396</v>
      </c>
      <c r="L17" s="3">
        <v>617</v>
      </c>
    </row>
    <row r="18" spans="1:12" ht="15.75" customHeight="1" x14ac:dyDescent="0.15">
      <c r="A18" s="1" t="s">
        <v>140</v>
      </c>
      <c r="B18" s="25" t="s">
        <v>90</v>
      </c>
      <c r="C18" s="25">
        <v>128</v>
      </c>
      <c r="D18" s="25" t="s">
        <v>168</v>
      </c>
      <c r="E18" s="2">
        <v>0.93407560831463998</v>
      </c>
      <c r="F18" s="2">
        <v>0.20655754468869</v>
      </c>
      <c r="G18" s="2">
        <v>-0.33016413438735498</v>
      </c>
      <c r="H18" s="2">
        <v>0.74127594531275498</v>
      </c>
      <c r="I18" s="2">
        <v>0.52694509885457796</v>
      </c>
      <c r="J18" s="2">
        <v>1.2400628123555499</v>
      </c>
      <c r="K18" s="2">
        <v>0.85751121630167804</v>
      </c>
      <c r="L18" s="3">
        <v>617</v>
      </c>
    </row>
    <row r="19" spans="1:12" ht="15.75" customHeight="1" x14ac:dyDescent="0.15">
      <c r="A19" s="1" t="s">
        <v>140</v>
      </c>
      <c r="B19" s="25" t="s">
        <v>89</v>
      </c>
      <c r="C19" s="25">
        <v>130</v>
      </c>
      <c r="D19" s="25" t="s">
        <v>168</v>
      </c>
      <c r="E19" s="2">
        <v>0.53665451982492995</v>
      </c>
      <c r="F19" s="2">
        <v>0.62024113069253795</v>
      </c>
      <c r="G19" s="2">
        <v>-1.0034818927592399</v>
      </c>
      <c r="H19" s="2">
        <v>0.31562840918044499</v>
      </c>
      <c r="I19" s="2">
        <v>0.11842105955781899</v>
      </c>
      <c r="J19" s="2">
        <v>1.1077869612536699</v>
      </c>
      <c r="K19" s="2">
        <v>0.68911671677168396</v>
      </c>
      <c r="L19" s="3">
        <v>617</v>
      </c>
    </row>
    <row r="20" spans="1:12" ht="15.75" customHeight="1" x14ac:dyDescent="0.15">
      <c r="A20" s="1" t="s">
        <v>140</v>
      </c>
      <c r="B20" s="25" t="s">
        <v>90</v>
      </c>
      <c r="C20" s="25">
        <v>135</v>
      </c>
      <c r="D20" s="25" t="s">
        <v>168</v>
      </c>
      <c r="E20" s="2">
        <v>0.82600638907044099</v>
      </c>
      <c r="F20" s="2">
        <v>0.26547553602516499</v>
      </c>
      <c r="G20" s="2">
        <v>-0.72003911697854595</v>
      </c>
      <c r="H20" s="2">
        <v>0.47150091147536299</v>
      </c>
      <c r="I20" s="2">
        <v>0.41557402915750902</v>
      </c>
      <c r="J20" s="2">
        <v>1.19208068359831</v>
      </c>
      <c r="K20" s="2">
        <v>0.68911671677168396</v>
      </c>
      <c r="L20" s="3">
        <v>617</v>
      </c>
    </row>
    <row r="21" spans="1:12" ht="15.75" customHeight="1" x14ac:dyDescent="0.15">
      <c r="A21" s="1" t="s">
        <v>140</v>
      </c>
      <c r="B21" s="25" t="s">
        <v>90</v>
      </c>
      <c r="C21" s="25">
        <v>137</v>
      </c>
      <c r="D21" s="25" t="s">
        <v>168</v>
      </c>
      <c r="E21" s="2">
        <v>0.79462325100735798</v>
      </c>
      <c r="F21" s="2">
        <v>0.27929715199951899</v>
      </c>
      <c r="G21" s="2">
        <v>-0.82309172546574605</v>
      </c>
      <c r="H21" s="2">
        <v>0.41045583391962698</v>
      </c>
      <c r="I21" s="2">
        <v>0.38592831956359203</v>
      </c>
      <c r="J21" s="2">
        <v>1.17599114516366</v>
      </c>
      <c r="K21" s="2">
        <v>0.68911671677168396</v>
      </c>
      <c r="L21" s="3">
        <v>617</v>
      </c>
    </row>
    <row r="22" spans="1:12" ht="15.75" customHeight="1" x14ac:dyDescent="0.15">
      <c r="A22" s="1" t="s">
        <v>140</v>
      </c>
      <c r="B22" s="25" t="s">
        <v>90</v>
      </c>
      <c r="C22" s="25">
        <v>138</v>
      </c>
      <c r="D22" s="25" t="s">
        <v>168</v>
      </c>
      <c r="E22" s="2">
        <v>0.33455463742691899</v>
      </c>
      <c r="F22" s="2">
        <v>0.62864135648642006</v>
      </c>
      <c r="G22" s="2">
        <v>-1.7417802072133199</v>
      </c>
      <c r="H22" s="2">
        <v>8.1546911360282498E-2</v>
      </c>
      <c r="I22" s="2">
        <v>8.5134562663749094E-2</v>
      </c>
      <c r="J22" s="2">
        <v>0.89666389126726798</v>
      </c>
      <c r="K22" s="2">
        <v>0.61975652633814704</v>
      </c>
      <c r="L22" s="3">
        <v>617</v>
      </c>
    </row>
    <row r="23" spans="1:12" ht="15.75" customHeight="1" x14ac:dyDescent="0.15">
      <c r="A23" s="1" t="s">
        <v>140</v>
      </c>
      <c r="B23" s="25" t="s">
        <v>90</v>
      </c>
      <c r="C23" s="25">
        <v>141</v>
      </c>
      <c r="D23" s="25" t="s">
        <v>168</v>
      </c>
      <c r="E23" s="2">
        <v>0.89700615012374896</v>
      </c>
      <c r="F23" s="2">
        <v>0.33375974883576498</v>
      </c>
      <c r="G23" s="2">
        <v>-0.32566108106427299</v>
      </c>
      <c r="H23" s="2">
        <v>0.74468079310408797</v>
      </c>
      <c r="I23" s="2">
        <v>0.28096777289281599</v>
      </c>
      <c r="J23" s="2">
        <v>1.20740838742737</v>
      </c>
      <c r="K23" s="2">
        <v>0.85751121630167804</v>
      </c>
      <c r="L23" s="3">
        <v>617</v>
      </c>
    </row>
    <row r="24" spans="1:12" ht="15.75" customHeight="1" x14ac:dyDescent="0.15">
      <c r="A24" s="1" t="s">
        <v>140</v>
      </c>
      <c r="B24" s="25" t="s">
        <v>90</v>
      </c>
      <c r="C24" s="25">
        <v>145</v>
      </c>
      <c r="D24" s="25" t="s">
        <v>168</v>
      </c>
      <c r="E24" s="2">
        <v>0.72445859181771899</v>
      </c>
      <c r="F24" s="2">
        <v>0.30235435169313701</v>
      </c>
      <c r="G24" s="2">
        <v>-1.0660692369750799</v>
      </c>
      <c r="H24" s="2">
        <v>0.286392344701764</v>
      </c>
      <c r="I24" s="2">
        <v>0.33076163262033298</v>
      </c>
      <c r="J24" s="2">
        <v>1.1216923610902401</v>
      </c>
      <c r="K24" s="2">
        <v>0.68911671677168396</v>
      </c>
      <c r="L24" s="3">
        <v>617</v>
      </c>
    </row>
    <row r="25" spans="1:12" ht="15.75" customHeight="1" x14ac:dyDescent="0.15">
      <c r="A25" s="1" t="s">
        <v>140</v>
      </c>
      <c r="B25" s="25" t="s">
        <v>90</v>
      </c>
      <c r="C25" s="25">
        <v>146</v>
      </c>
      <c r="D25" s="25" t="s">
        <v>168</v>
      </c>
      <c r="E25" s="2">
        <v>0.63578980859786505</v>
      </c>
      <c r="F25" s="2">
        <v>0.51910681692077798</v>
      </c>
      <c r="G25" s="2">
        <v>-0.87243558575895497</v>
      </c>
      <c r="H25" s="2">
        <v>0.38297079422597402</v>
      </c>
      <c r="I25" s="2">
        <v>0.19864639309474499</v>
      </c>
      <c r="J25" s="2">
        <v>1.1522698818239001</v>
      </c>
      <c r="K25" s="2">
        <v>0.68911671677168396</v>
      </c>
      <c r="L25" s="3">
        <v>617</v>
      </c>
    </row>
    <row r="26" spans="1:12" ht="15.75" customHeight="1" x14ac:dyDescent="0.15">
      <c r="A26" s="1" t="s">
        <v>140</v>
      </c>
      <c r="B26" s="25" t="s">
        <v>90</v>
      </c>
      <c r="C26" s="25">
        <v>147</v>
      </c>
      <c r="D26" s="25" t="s">
        <v>168</v>
      </c>
      <c r="E26" s="2">
        <v>0.98690094116037597</v>
      </c>
      <c r="F26" s="2">
        <v>0.17398619599807499</v>
      </c>
      <c r="G26" s="2">
        <v>-7.5785369498755098E-2</v>
      </c>
      <c r="H26" s="2">
        <v>0.93958985609651202</v>
      </c>
      <c r="I26" s="2">
        <v>0.59089306129229302</v>
      </c>
      <c r="J26" s="2">
        <v>1.2645933670021601</v>
      </c>
      <c r="K26" s="2">
        <v>0.98103609016003201</v>
      </c>
      <c r="L26" s="3">
        <v>617</v>
      </c>
    </row>
    <row r="27" spans="1:12" ht="15.75" customHeight="1" x14ac:dyDescent="0.15">
      <c r="A27" s="1" t="s">
        <v>140</v>
      </c>
      <c r="B27" s="25" t="s">
        <v>90</v>
      </c>
      <c r="C27" s="25">
        <v>19</v>
      </c>
      <c r="D27" s="25" t="s">
        <v>168</v>
      </c>
      <c r="E27" s="2">
        <v>0.785923536748933</v>
      </c>
      <c r="F27" s="2">
        <v>0.30567021212227302</v>
      </c>
      <c r="G27" s="2">
        <v>-0.78809044264550798</v>
      </c>
      <c r="H27" s="2">
        <v>0.43064380516596401</v>
      </c>
      <c r="I27" s="2">
        <v>0.34489115981125301</v>
      </c>
      <c r="J27" s="2">
        <v>1.1737538713433799</v>
      </c>
      <c r="K27" s="2">
        <v>0.68911671677168396</v>
      </c>
      <c r="L27" s="3">
        <v>617</v>
      </c>
    </row>
    <row r="28" spans="1:12" ht="15.75" customHeight="1" x14ac:dyDescent="0.15">
      <c r="A28" s="1" t="s">
        <v>140</v>
      </c>
      <c r="B28" s="25" t="s">
        <v>87</v>
      </c>
      <c r="C28" s="25">
        <v>22</v>
      </c>
      <c r="D28" s="25" t="s">
        <v>168</v>
      </c>
      <c r="E28" s="2">
        <v>0.23035418676011599</v>
      </c>
      <c r="F28" s="2">
        <v>0.76306216676100502</v>
      </c>
      <c r="G28" s="2">
        <v>-1.9240073431382101</v>
      </c>
      <c r="H28" s="2">
        <v>5.4353663043375598E-2</v>
      </c>
      <c r="I28" s="2">
        <v>5.0205059771904197E-2</v>
      </c>
      <c r="J28" s="2">
        <v>0.83774707007431104</v>
      </c>
      <c r="K28" s="2">
        <v>0.61975652633814704</v>
      </c>
      <c r="L28" s="3">
        <v>617</v>
      </c>
    </row>
    <row r="29" spans="1:12" ht="15.75" customHeight="1" x14ac:dyDescent="0.15">
      <c r="A29" s="1" t="s">
        <v>140</v>
      </c>
      <c r="B29" s="25" t="s">
        <v>89</v>
      </c>
      <c r="C29" s="25">
        <v>24</v>
      </c>
      <c r="D29" s="25" t="s">
        <v>168</v>
      </c>
      <c r="E29" s="2">
        <v>1.0958756511769301</v>
      </c>
      <c r="F29" s="2">
        <v>0.122952815191557</v>
      </c>
      <c r="G29" s="2">
        <v>0.74462487899201801</v>
      </c>
      <c r="H29" s="2">
        <v>0.45649852350141101</v>
      </c>
      <c r="I29" s="2">
        <v>0.79587724689388195</v>
      </c>
      <c r="J29" s="2">
        <v>1.3458861635507799</v>
      </c>
      <c r="K29" s="2">
        <v>0.68911671677168396</v>
      </c>
      <c r="L29" s="3">
        <v>617</v>
      </c>
    </row>
    <row r="30" spans="1:12" ht="15.75" customHeight="1" x14ac:dyDescent="0.15">
      <c r="A30" s="1" t="s">
        <v>140</v>
      </c>
      <c r="B30" s="25" t="s">
        <v>90</v>
      </c>
      <c r="C30" s="25">
        <v>42</v>
      </c>
      <c r="D30" s="25" t="s">
        <v>168</v>
      </c>
      <c r="E30" s="2">
        <v>0.99046966972495398</v>
      </c>
      <c r="F30" s="2">
        <v>0.179114151500538</v>
      </c>
      <c r="G30" s="2">
        <v>-5.3463304872146802E-2</v>
      </c>
      <c r="H30" s="2">
        <v>0.95736276728439595</v>
      </c>
      <c r="I30" s="2">
        <v>0.45458613318527302</v>
      </c>
      <c r="J30" s="2">
        <v>1.22743619016741</v>
      </c>
      <c r="K30" s="2">
        <v>0.98103609016003201</v>
      </c>
      <c r="L30" s="3">
        <v>617</v>
      </c>
    </row>
    <row r="31" spans="1:12" ht="15.75" customHeight="1" x14ac:dyDescent="0.15">
      <c r="A31" s="1" t="s">
        <v>140</v>
      </c>
      <c r="B31" s="25" t="s">
        <v>90</v>
      </c>
      <c r="C31" s="25">
        <v>45</v>
      </c>
      <c r="D31" s="25" t="s">
        <v>168</v>
      </c>
      <c r="E31" s="2">
        <v>0.429204004176371</v>
      </c>
      <c r="F31" s="2">
        <v>0.56743219565152703</v>
      </c>
      <c r="G31" s="2">
        <v>-1.4906149939251301</v>
      </c>
      <c r="H31" s="2">
        <v>0.13606260543783599</v>
      </c>
      <c r="I31" s="2">
        <v>0.11863287922009701</v>
      </c>
      <c r="J31" s="2">
        <v>0.99943655932535502</v>
      </c>
      <c r="K31" s="2">
        <v>0.68911671677168396</v>
      </c>
      <c r="L31" s="3">
        <v>617</v>
      </c>
    </row>
    <row r="32" spans="1:12" ht="15.75" customHeight="1" x14ac:dyDescent="0.15">
      <c r="A32" s="1" t="s">
        <v>140</v>
      </c>
      <c r="B32" s="25" t="s">
        <v>90</v>
      </c>
      <c r="C32" s="25">
        <v>46</v>
      </c>
      <c r="D32" s="25" t="s">
        <v>168</v>
      </c>
      <c r="E32" s="2">
        <v>0.74923537826631503</v>
      </c>
      <c r="F32" s="2">
        <v>0.33295625968947101</v>
      </c>
      <c r="G32" s="2">
        <v>-0.86708713152027095</v>
      </c>
      <c r="H32" s="2">
        <v>0.38589427086669398</v>
      </c>
      <c r="I32" s="2">
        <v>0.29397919048634602</v>
      </c>
      <c r="J32" s="2">
        <v>1.15405027794357</v>
      </c>
      <c r="K32" s="2">
        <v>0.68911671677168396</v>
      </c>
      <c r="L32" s="3">
        <v>617</v>
      </c>
    </row>
    <row r="33" spans="1:12" ht="15.75" customHeight="1" x14ac:dyDescent="0.15">
      <c r="A33" s="1" t="s">
        <v>140</v>
      </c>
      <c r="B33" s="25" t="s">
        <v>87</v>
      </c>
      <c r="C33" s="25">
        <v>51</v>
      </c>
      <c r="D33" s="25" t="s">
        <v>168</v>
      </c>
      <c r="E33" s="2">
        <v>0.80695871231981797</v>
      </c>
      <c r="F33" s="2">
        <v>0.342535080174451</v>
      </c>
      <c r="G33" s="2">
        <v>-0.62616294320885602</v>
      </c>
      <c r="H33" s="2">
        <v>0.53120807044821305</v>
      </c>
      <c r="I33" s="2">
        <v>0.304345524261669</v>
      </c>
      <c r="J33" s="2">
        <v>1.19199830792791</v>
      </c>
      <c r="K33" s="2">
        <v>0.71828846903633503</v>
      </c>
      <c r="L33" s="3">
        <v>617</v>
      </c>
    </row>
    <row r="34" spans="1:12" ht="15.75" customHeight="1" x14ac:dyDescent="0.15">
      <c r="A34" s="1" t="s">
        <v>140</v>
      </c>
      <c r="B34" s="25" t="s">
        <v>87</v>
      </c>
      <c r="C34" s="25">
        <v>52</v>
      </c>
      <c r="D34" s="25" t="s">
        <v>168</v>
      </c>
      <c r="E34" s="2">
        <v>0.67943211924443103</v>
      </c>
      <c r="F34" s="2">
        <v>0.63329922387733395</v>
      </c>
      <c r="G34" s="2">
        <v>-0.610292787206972</v>
      </c>
      <c r="H34" s="2">
        <v>0.541667874045338</v>
      </c>
      <c r="I34" s="2">
        <v>0.13470343394002501</v>
      </c>
      <c r="J34" s="2">
        <v>1.1737227081242601</v>
      </c>
      <c r="K34" s="2">
        <v>0.71828846903633503</v>
      </c>
      <c r="L34" s="3">
        <v>617</v>
      </c>
    </row>
    <row r="35" spans="1:12" ht="15.75" customHeight="1" x14ac:dyDescent="0.15">
      <c r="A35" s="1" t="s">
        <v>140</v>
      </c>
      <c r="B35" s="25" t="s">
        <v>87</v>
      </c>
      <c r="C35" s="25">
        <v>53</v>
      </c>
      <c r="D35" s="25" t="s">
        <v>168</v>
      </c>
      <c r="E35" s="2">
        <v>0.65722063421425903</v>
      </c>
      <c r="F35" s="2">
        <v>0.40583524290858197</v>
      </c>
      <c r="G35" s="2">
        <v>-1.0342509761907901</v>
      </c>
      <c r="H35" s="2">
        <v>0.30101884866307599</v>
      </c>
      <c r="I35" s="2">
        <v>0.238955930507257</v>
      </c>
      <c r="J35" s="2">
        <v>1.1151042825083901</v>
      </c>
      <c r="K35" s="2">
        <v>0.68911671677168396</v>
      </c>
      <c r="L35" s="3">
        <v>617</v>
      </c>
    </row>
    <row r="36" spans="1:12" ht="15.75" customHeight="1" x14ac:dyDescent="0.15">
      <c r="A36" s="1" t="s">
        <v>140</v>
      </c>
      <c r="B36" s="25" t="s">
        <v>87</v>
      </c>
      <c r="C36" s="25">
        <v>56</v>
      </c>
      <c r="D36" s="25" t="s">
        <v>168</v>
      </c>
      <c r="E36" s="2">
        <v>0.30954781901005901</v>
      </c>
      <c r="F36" s="2">
        <v>0.63382732141012599</v>
      </c>
      <c r="G36" s="2">
        <v>-1.8500980552745301</v>
      </c>
      <c r="H36" s="2">
        <v>6.4299418190949004E-2</v>
      </c>
      <c r="I36" s="2">
        <v>8.3461577031600703E-2</v>
      </c>
      <c r="J36" s="2">
        <v>0.87585683169598805</v>
      </c>
      <c r="K36" s="2">
        <v>0.61975652633814704</v>
      </c>
      <c r="L36" s="3">
        <v>617</v>
      </c>
    </row>
    <row r="37" spans="1:12" ht="15.75" customHeight="1" x14ac:dyDescent="0.15">
      <c r="A37" s="1" t="s">
        <v>140</v>
      </c>
      <c r="B37" s="25" t="s">
        <v>90</v>
      </c>
      <c r="C37" s="25">
        <v>63</v>
      </c>
      <c r="D37" s="25" t="s">
        <v>168</v>
      </c>
      <c r="E37" s="2">
        <v>0.28203679747948102</v>
      </c>
      <c r="F37" s="2">
        <v>0.780186065468079</v>
      </c>
      <c r="G37" s="2">
        <v>-1.62232803822446</v>
      </c>
      <c r="H37" s="2">
        <v>0.10473312830463601</v>
      </c>
      <c r="I37" s="2">
        <v>5.6830820014459403E-2</v>
      </c>
      <c r="J37" s="2">
        <v>0.95687388890992597</v>
      </c>
      <c r="K37" s="2">
        <v>0.66330981259602695</v>
      </c>
      <c r="L37" s="3">
        <v>617</v>
      </c>
    </row>
    <row r="38" spans="1:12" ht="15.75" customHeight="1" x14ac:dyDescent="0.15">
      <c r="A38" s="1" t="s">
        <v>140</v>
      </c>
      <c r="B38" s="25" t="s">
        <v>90</v>
      </c>
      <c r="C38" s="25">
        <v>66</v>
      </c>
      <c r="D38" s="25" t="s">
        <v>168</v>
      </c>
      <c r="E38" s="2">
        <v>0.47300960354055999</v>
      </c>
      <c r="F38" s="2">
        <v>0.53262844996462</v>
      </c>
      <c r="G38" s="2">
        <v>-1.40555688919289</v>
      </c>
      <c r="H38" s="2">
        <v>0.15985574516937201</v>
      </c>
      <c r="I38" s="2">
        <v>0.14397473487175899</v>
      </c>
      <c r="J38" s="2">
        <v>1.0245138758499699</v>
      </c>
      <c r="K38" s="2">
        <v>0.68911671677168396</v>
      </c>
      <c r="L38" s="3">
        <v>617</v>
      </c>
    </row>
    <row r="39" spans="1:12" ht="15.75" customHeight="1" x14ac:dyDescent="0.15">
      <c r="A39" s="1" t="s">
        <v>140</v>
      </c>
      <c r="B39" s="25" t="s">
        <v>90</v>
      </c>
      <c r="C39" s="25">
        <v>70</v>
      </c>
      <c r="D39" s="25" t="s">
        <v>168</v>
      </c>
      <c r="E39" s="2">
        <v>1.1313803328628</v>
      </c>
      <c r="F39" s="2">
        <v>0.105440977897529</v>
      </c>
      <c r="G39" s="2">
        <v>1.1706873667851401</v>
      </c>
      <c r="H39" s="2">
        <v>0.24172446505154299</v>
      </c>
      <c r="I39" s="2">
        <v>0.86360048970679504</v>
      </c>
      <c r="J39" s="2">
        <v>1.3672317676427299</v>
      </c>
      <c r="K39" s="2">
        <v>0.68911671677168396</v>
      </c>
      <c r="L39" s="3">
        <v>617</v>
      </c>
    </row>
    <row r="40" spans="1:12" ht="15.75" customHeight="1" x14ac:dyDescent="0.15">
      <c r="A40" s="1" t="s">
        <v>140</v>
      </c>
      <c r="B40" s="25" t="s">
        <v>87</v>
      </c>
      <c r="C40" s="25">
        <v>78</v>
      </c>
      <c r="D40" s="25" t="s">
        <v>168</v>
      </c>
      <c r="E40" s="2">
        <v>0.80156688991332703</v>
      </c>
      <c r="F40" s="2">
        <v>0.27973585132270901</v>
      </c>
      <c r="G40" s="2">
        <v>-0.79069898783831805</v>
      </c>
      <c r="H40" s="2">
        <v>0.42911966686650699</v>
      </c>
      <c r="I40" s="2">
        <v>0.37078302866530799</v>
      </c>
      <c r="J40" s="2">
        <v>1.1775143098963201</v>
      </c>
      <c r="K40" s="2">
        <v>0.68911671677168396</v>
      </c>
      <c r="L40" s="3">
        <v>617</v>
      </c>
    </row>
    <row r="41" spans="1:12" ht="15.75" customHeight="1" x14ac:dyDescent="0.15">
      <c r="A41" s="1" t="s">
        <v>140</v>
      </c>
      <c r="B41" s="25" t="s">
        <v>87</v>
      </c>
      <c r="C41" s="25">
        <v>81</v>
      </c>
      <c r="D41" s="25" t="s">
        <v>168</v>
      </c>
      <c r="E41" s="2">
        <v>0.66295436933379603</v>
      </c>
      <c r="F41" s="2">
        <v>0.48722165015888502</v>
      </c>
      <c r="G41" s="2">
        <v>-0.84365938082798997</v>
      </c>
      <c r="H41" s="2">
        <v>0.39885977177424797</v>
      </c>
      <c r="I41" s="2">
        <v>0.205445568845738</v>
      </c>
      <c r="J41" s="2">
        <v>1.1628353853376101</v>
      </c>
      <c r="K41" s="2">
        <v>0.68911671677168396</v>
      </c>
      <c r="L41" s="3">
        <v>617</v>
      </c>
    </row>
    <row r="42" spans="1:12" ht="15.75" customHeight="1" x14ac:dyDescent="0.15">
      <c r="A42" s="1" t="s">
        <v>140</v>
      </c>
      <c r="B42" s="25" t="s">
        <v>90</v>
      </c>
      <c r="C42" s="25">
        <v>83</v>
      </c>
      <c r="D42" s="25" t="s">
        <v>168</v>
      </c>
      <c r="E42" s="2">
        <v>0.85322927980304897</v>
      </c>
      <c r="F42" s="2">
        <v>0.26432102489751302</v>
      </c>
      <c r="G42" s="2">
        <v>-0.60050832280176802</v>
      </c>
      <c r="H42" s="2">
        <v>0.54816751584351797</v>
      </c>
      <c r="I42" s="2">
        <v>0.40651123575906301</v>
      </c>
      <c r="J42" s="2">
        <v>1.20438008073563</v>
      </c>
      <c r="K42" s="2">
        <v>0.71828846903633503</v>
      </c>
      <c r="L42" s="3">
        <v>617</v>
      </c>
    </row>
    <row r="43" spans="1:12" ht="15.75" customHeight="1" x14ac:dyDescent="0.15">
      <c r="A43" s="1" t="s">
        <v>140</v>
      </c>
      <c r="B43" s="25" t="s">
        <v>89</v>
      </c>
      <c r="C43" s="25">
        <v>96</v>
      </c>
      <c r="D43" s="25" t="s">
        <v>168</v>
      </c>
      <c r="E43" s="2">
        <v>1.2160231997506701</v>
      </c>
      <c r="F43" s="2">
        <v>0.10872384096104</v>
      </c>
      <c r="G43" s="2">
        <v>1.7989234042457001</v>
      </c>
      <c r="H43" s="2">
        <v>7.2030797823992604E-2</v>
      </c>
      <c r="I43" s="2">
        <v>1.0073266603864801</v>
      </c>
      <c r="J43" s="2">
        <v>1.6342412117301399</v>
      </c>
      <c r="K43" s="2">
        <v>0.61975652633814704</v>
      </c>
      <c r="L43" s="3">
        <v>617</v>
      </c>
    </row>
    <row r="44" spans="1:12" ht="15.75" customHeight="1" x14ac:dyDescent="0.15">
      <c r="A44" s="1" t="s">
        <v>140</v>
      </c>
      <c r="B44" s="25" t="s">
        <v>90</v>
      </c>
      <c r="C44" s="25">
        <v>99</v>
      </c>
      <c r="D44" s="25" t="s">
        <v>168</v>
      </c>
      <c r="E44" s="2">
        <v>0.48222722391259698</v>
      </c>
      <c r="F44" s="2">
        <v>0.56313398373192503</v>
      </c>
      <c r="G44" s="2">
        <v>-1.29514445616536</v>
      </c>
      <c r="H44" s="2">
        <v>0.19527040140070301</v>
      </c>
      <c r="I44" s="2">
        <v>0.143052412394988</v>
      </c>
      <c r="J44" s="2">
        <v>1.0631979363547599</v>
      </c>
      <c r="K44" s="2">
        <v>0.68911671677168396</v>
      </c>
      <c r="L44" s="3">
        <v>617</v>
      </c>
    </row>
    <row r="45" spans="1:12" ht="15.75" customHeight="1" x14ac:dyDescent="0.15">
      <c r="A45" s="1" t="s">
        <v>140</v>
      </c>
      <c r="B45" s="25"/>
      <c r="C45" s="25" t="s">
        <v>96</v>
      </c>
      <c r="D45" s="25" t="s">
        <v>169</v>
      </c>
      <c r="E45" s="2">
        <v>0.52521515711487199</v>
      </c>
      <c r="F45" s="2">
        <v>0.47910986654118698</v>
      </c>
      <c r="G45" s="2">
        <v>-1.34404929273931</v>
      </c>
      <c r="H45" s="2">
        <v>0.17893244765773</v>
      </c>
      <c r="I45" s="2">
        <v>0.16879201029535401</v>
      </c>
      <c r="J45" s="2">
        <v>1.0404764190622999</v>
      </c>
      <c r="K45" s="2">
        <v>0.62157719584682602</v>
      </c>
      <c r="L45" s="3">
        <v>617</v>
      </c>
    </row>
    <row r="46" spans="1:12" ht="15.75" customHeight="1" x14ac:dyDescent="0.15">
      <c r="A46" s="1" t="s">
        <v>140</v>
      </c>
      <c r="B46" s="25"/>
      <c r="C46" s="25" t="s">
        <v>97</v>
      </c>
      <c r="D46" s="25" t="s">
        <v>169</v>
      </c>
      <c r="E46" s="2">
        <v>0.23035418676011599</v>
      </c>
      <c r="F46" s="2">
        <v>0.76306216676100502</v>
      </c>
      <c r="G46" s="2">
        <v>-1.9240073431382101</v>
      </c>
      <c r="H46" s="2">
        <v>5.4353663043375598E-2</v>
      </c>
      <c r="I46" s="2">
        <v>5.0205059771904197E-2</v>
      </c>
      <c r="J46" s="2">
        <v>0.83774707007431104</v>
      </c>
      <c r="K46" s="2">
        <v>0.603716231002978</v>
      </c>
      <c r="L46" s="3">
        <v>617</v>
      </c>
    </row>
    <row r="47" spans="1:12" ht="15.75" customHeight="1" x14ac:dyDescent="0.15">
      <c r="A47" s="1" t="s">
        <v>140</v>
      </c>
      <c r="B47" s="25"/>
      <c r="C47" s="25" t="s">
        <v>95</v>
      </c>
      <c r="D47" s="25" t="s">
        <v>169</v>
      </c>
      <c r="E47" s="2">
        <v>1.2789613289011399</v>
      </c>
      <c r="F47" s="2">
        <v>0.207295538579475</v>
      </c>
      <c r="G47" s="2">
        <v>1.18694443888319</v>
      </c>
      <c r="H47" s="2">
        <v>0.23524953702849499</v>
      </c>
      <c r="I47" s="2">
        <v>1.02852434830659</v>
      </c>
      <c r="J47" s="2" t="s">
        <v>48</v>
      </c>
      <c r="K47" s="2">
        <v>0.62157719584682602</v>
      </c>
      <c r="L47" s="3">
        <v>617</v>
      </c>
    </row>
    <row r="48" spans="1:12" ht="15.75" customHeight="1" x14ac:dyDescent="0.15">
      <c r="A48" s="1" t="s">
        <v>140</v>
      </c>
      <c r="B48" s="25"/>
      <c r="C48" s="25" t="s">
        <v>93</v>
      </c>
      <c r="D48" s="25" t="s">
        <v>169</v>
      </c>
      <c r="E48" s="2">
        <v>0.92874912883396199</v>
      </c>
      <c r="F48" s="2">
        <v>0.226246830351929</v>
      </c>
      <c r="G48" s="2">
        <v>-0.326707874024385</v>
      </c>
      <c r="H48" s="2">
        <v>0.74388884418364698</v>
      </c>
      <c r="I48" s="2">
        <v>0.46947909748281702</v>
      </c>
      <c r="J48" s="2">
        <v>1.2307259127001</v>
      </c>
      <c r="K48" s="2">
        <v>0.93766168937911798</v>
      </c>
      <c r="L48" s="3">
        <v>617</v>
      </c>
    </row>
    <row r="49" spans="1:12" ht="15.75" customHeight="1" x14ac:dyDescent="0.15">
      <c r="A49" s="1" t="s">
        <v>140</v>
      </c>
      <c r="B49" s="25"/>
      <c r="C49" s="25" t="s">
        <v>94</v>
      </c>
      <c r="D49" s="25" t="s">
        <v>169</v>
      </c>
      <c r="E49" s="2">
        <v>0.31922186718929901</v>
      </c>
      <c r="F49" s="2">
        <v>0.61803123108399105</v>
      </c>
      <c r="G49" s="2">
        <v>-1.84759095024699</v>
      </c>
      <c r="H49" s="2">
        <v>6.4661539865894901E-2</v>
      </c>
      <c r="I49" s="2">
        <v>8.8249554937423993E-2</v>
      </c>
      <c r="J49" s="2">
        <v>0.87928028860273499</v>
      </c>
      <c r="K49" s="2">
        <v>0.603716231002978</v>
      </c>
      <c r="L49" s="3">
        <v>617</v>
      </c>
    </row>
    <row r="50" spans="1:12" ht="15.75" customHeight="1" x14ac:dyDescent="0.15">
      <c r="A50" s="1" t="s">
        <v>140</v>
      </c>
      <c r="B50" s="25"/>
      <c r="C50" s="25" t="s">
        <v>110</v>
      </c>
      <c r="D50" s="25" t="s">
        <v>169</v>
      </c>
      <c r="E50" s="2">
        <v>1.1313803328628</v>
      </c>
      <c r="F50" s="2">
        <v>0.105440977897529</v>
      </c>
      <c r="G50" s="2">
        <v>1.1706873667851401</v>
      </c>
      <c r="H50" s="2">
        <v>0.24172446505154299</v>
      </c>
      <c r="I50" s="2">
        <v>0.86360048970679504</v>
      </c>
      <c r="J50" s="2">
        <v>1.3672317676427299</v>
      </c>
      <c r="K50" s="2">
        <v>0.62157719584682602</v>
      </c>
      <c r="L50" s="3">
        <v>617</v>
      </c>
    </row>
    <row r="51" spans="1:12" ht="15.75" customHeight="1" x14ac:dyDescent="0.15">
      <c r="A51" s="1" t="s">
        <v>140</v>
      </c>
      <c r="B51" s="25"/>
      <c r="C51" s="25" t="s">
        <v>125</v>
      </c>
      <c r="D51" s="25" t="s">
        <v>169</v>
      </c>
      <c r="E51" s="2">
        <v>1.0711756956543199</v>
      </c>
      <c r="F51" s="2">
        <v>0.106979738893062</v>
      </c>
      <c r="G51" s="2">
        <v>0.64270886200139199</v>
      </c>
      <c r="H51" s="2">
        <v>0.52041302960692604</v>
      </c>
      <c r="I51" s="2">
        <v>0.75728604672633104</v>
      </c>
      <c r="J51" s="2">
        <v>1.2980898065000901</v>
      </c>
      <c r="K51" s="2">
        <v>0.81455952460214598</v>
      </c>
      <c r="L51" s="3">
        <v>617</v>
      </c>
    </row>
    <row r="52" spans="1:12" ht="15.75" customHeight="1" x14ac:dyDescent="0.15">
      <c r="A52" s="1" t="s">
        <v>140</v>
      </c>
      <c r="B52" s="25"/>
      <c r="C52" s="25" t="s">
        <v>108</v>
      </c>
      <c r="D52" s="25" t="s">
        <v>169</v>
      </c>
      <c r="E52" s="2">
        <v>1.05240992646188</v>
      </c>
      <c r="F52" s="2">
        <v>0.14409849613414599</v>
      </c>
      <c r="G52" s="2">
        <v>0.35449851125329102</v>
      </c>
      <c r="H52" s="2">
        <v>0.72296531953754695</v>
      </c>
      <c r="I52" s="2">
        <v>0.72137071415609499</v>
      </c>
      <c r="J52" s="2">
        <v>1.32809128579641</v>
      </c>
      <c r="K52" s="2">
        <v>0.93766168937911798</v>
      </c>
      <c r="L52" s="3">
        <v>617</v>
      </c>
    </row>
    <row r="53" spans="1:12" ht="13" x14ac:dyDescent="0.15">
      <c r="A53" s="1" t="s">
        <v>140</v>
      </c>
      <c r="B53" s="25"/>
      <c r="C53" s="25" t="s">
        <v>112</v>
      </c>
      <c r="D53" s="25" t="s">
        <v>169</v>
      </c>
      <c r="E53" s="2">
        <v>0.444894787874621</v>
      </c>
      <c r="F53" s="2">
        <v>0.54845885720205501</v>
      </c>
      <c r="G53" s="2">
        <v>-1.4767150641790701</v>
      </c>
      <c r="H53" s="2">
        <v>0.13975203237508399</v>
      </c>
      <c r="I53" s="2">
        <v>0.12719538788419699</v>
      </c>
      <c r="J53" s="2">
        <v>0.98526293487440697</v>
      </c>
      <c r="K53" s="2">
        <v>0.62157719584682602</v>
      </c>
      <c r="L53" s="3">
        <v>617</v>
      </c>
    </row>
    <row r="54" spans="1:12" ht="13" x14ac:dyDescent="0.15">
      <c r="A54" s="1" t="s">
        <v>140</v>
      </c>
      <c r="B54" s="25"/>
      <c r="C54" s="25" t="s">
        <v>123</v>
      </c>
      <c r="D54" s="25" t="s">
        <v>169</v>
      </c>
      <c r="E54" s="2">
        <v>0.80285265656978</v>
      </c>
      <c r="F54" s="2">
        <v>0.28274617143407799</v>
      </c>
      <c r="G54" s="2">
        <v>-0.77661201194701401</v>
      </c>
      <c r="H54" s="2">
        <v>0.43738771249330999</v>
      </c>
      <c r="I54" s="2">
        <v>0.37814804305032801</v>
      </c>
      <c r="J54" s="2">
        <v>1.1807259489955699</v>
      </c>
      <c r="K54" s="2">
        <v>0.78256889743099001</v>
      </c>
      <c r="L54" s="3">
        <v>617</v>
      </c>
    </row>
    <row r="55" spans="1:12" ht="13" x14ac:dyDescent="0.15">
      <c r="A55" s="1" t="s">
        <v>140</v>
      </c>
      <c r="B55" s="25"/>
      <c r="C55" s="25" t="s">
        <v>124</v>
      </c>
      <c r="D55" s="25" t="s">
        <v>169</v>
      </c>
      <c r="E55" s="2">
        <v>0.78011222557789395</v>
      </c>
      <c r="F55" s="2">
        <v>0.25909408674727502</v>
      </c>
      <c r="G55" s="2">
        <v>-0.95840663065490095</v>
      </c>
      <c r="H55" s="2">
        <v>0.337857752990666</v>
      </c>
      <c r="I55" s="2">
        <v>0.42355100788585998</v>
      </c>
      <c r="J55" s="2">
        <v>1.1575326672927</v>
      </c>
      <c r="K55" s="2">
        <v>0.71546347692140999</v>
      </c>
      <c r="L55" s="3">
        <v>617</v>
      </c>
    </row>
    <row r="56" spans="1:12" ht="13" x14ac:dyDescent="0.15">
      <c r="A56" s="1" t="s">
        <v>140</v>
      </c>
      <c r="B56" s="25"/>
      <c r="C56" s="25" t="s">
        <v>116</v>
      </c>
      <c r="D56" s="25" t="s">
        <v>169</v>
      </c>
      <c r="E56" s="2">
        <v>0.54815253596886504</v>
      </c>
      <c r="F56" s="2">
        <v>0.51100687557334501</v>
      </c>
      <c r="G56" s="2">
        <v>-1.1765040925989301</v>
      </c>
      <c r="H56" s="2">
        <v>0.239393497966537</v>
      </c>
      <c r="I56" s="2">
        <v>0.15672274415724399</v>
      </c>
      <c r="J56" s="2">
        <v>1.07373320048495</v>
      </c>
      <c r="K56" s="2">
        <v>0.62157719584682602</v>
      </c>
      <c r="L56" s="3">
        <v>617</v>
      </c>
    </row>
    <row r="57" spans="1:12" ht="13" x14ac:dyDescent="0.15">
      <c r="A57" s="1" t="s">
        <v>140</v>
      </c>
      <c r="B57" s="25"/>
      <c r="C57" s="25" t="s">
        <v>118</v>
      </c>
      <c r="D57" s="25" t="s">
        <v>169</v>
      </c>
      <c r="E57" s="2">
        <v>0.39678172017397501</v>
      </c>
      <c r="F57" s="2">
        <v>0.53469611972136299</v>
      </c>
      <c r="G57" s="2">
        <v>-1.7287744171852799</v>
      </c>
      <c r="H57" s="2">
        <v>8.38494765281914E-2</v>
      </c>
      <c r="I57" s="2">
        <v>0.124166207180031</v>
      </c>
      <c r="J57" s="2">
        <v>0.91882939243649597</v>
      </c>
      <c r="K57" s="2">
        <v>0.603716231002978</v>
      </c>
      <c r="L57" s="3">
        <v>617</v>
      </c>
    </row>
    <row r="58" spans="1:12" ht="13" x14ac:dyDescent="0.15">
      <c r="A58" s="1" t="s">
        <v>140</v>
      </c>
      <c r="B58" s="25"/>
      <c r="C58" s="25" t="s">
        <v>115</v>
      </c>
      <c r="D58" s="25" t="s">
        <v>169</v>
      </c>
      <c r="E58" s="2">
        <v>0.93347810329555403</v>
      </c>
      <c r="F58" s="2">
        <v>0.23171550609694699</v>
      </c>
      <c r="G58" s="2">
        <v>-0.29707883603076302</v>
      </c>
      <c r="H58" s="2">
        <v>0.76640632176343604</v>
      </c>
      <c r="I58" s="2">
        <v>0.45619819295097203</v>
      </c>
      <c r="J58" s="2">
        <v>1.2283994409063299</v>
      </c>
      <c r="K58" s="2">
        <v>0.93766168937911798</v>
      </c>
      <c r="L58" s="3">
        <v>617</v>
      </c>
    </row>
    <row r="59" spans="1:12" ht="13" x14ac:dyDescent="0.15">
      <c r="A59" s="1" t="s">
        <v>140</v>
      </c>
      <c r="B59" s="25"/>
      <c r="C59" s="25" t="s">
        <v>120</v>
      </c>
      <c r="D59" s="25" t="s">
        <v>169</v>
      </c>
      <c r="E59" s="2">
        <v>0.457186303187119</v>
      </c>
      <c r="F59" s="2">
        <v>0.39397148404085602</v>
      </c>
      <c r="G59" s="2">
        <v>-1.98660140961494</v>
      </c>
      <c r="H59" s="2">
        <v>4.6966584897702203E-2</v>
      </c>
      <c r="I59" s="2">
        <v>0.19516943044205501</v>
      </c>
      <c r="J59" s="2">
        <v>0.88184897529151196</v>
      </c>
      <c r="K59" s="2">
        <v>0.603716231002978</v>
      </c>
      <c r="L59" s="3">
        <v>617</v>
      </c>
    </row>
    <row r="60" spans="1:12" ht="13" x14ac:dyDescent="0.15">
      <c r="A60" s="1" t="s">
        <v>140</v>
      </c>
      <c r="B60" s="25"/>
      <c r="C60" s="25" t="s">
        <v>121</v>
      </c>
      <c r="D60" s="25" t="s">
        <v>169</v>
      </c>
      <c r="E60" s="2">
        <v>0.69141664583551399</v>
      </c>
      <c r="F60" s="2">
        <v>0.291888999830962</v>
      </c>
      <c r="G60" s="2">
        <v>-1.2642226204063001</v>
      </c>
      <c r="H60" s="2">
        <v>0.20615013396642201</v>
      </c>
      <c r="I60" s="2">
        <v>0.34848958263108998</v>
      </c>
      <c r="J60" s="2">
        <v>1.0869293772064701</v>
      </c>
      <c r="K60" s="2">
        <v>0.62157719584682602</v>
      </c>
      <c r="L60" s="3">
        <v>617</v>
      </c>
    </row>
    <row r="61" spans="1:12" ht="13" x14ac:dyDescent="0.15">
      <c r="A61" s="1" t="s">
        <v>140</v>
      </c>
      <c r="B61" s="25"/>
      <c r="C61" s="25" t="s">
        <v>127</v>
      </c>
      <c r="D61" s="25" t="s">
        <v>169</v>
      </c>
      <c r="E61" s="2">
        <v>0.96532257718231396</v>
      </c>
      <c r="F61" s="2">
        <v>0.211228669794368</v>
      </c>
      <c r="G61" s="2">
        <v>-0.16708412102727599</v>
      </c>
      <c r="H61" s="2">
        <v>0.86730385996455595</v>
      </c>
      <c r="I61" s="2">
        <v>0.44604080708898303</v>
      </c>
      <c r="J61" s="2">
        <v>1.22483882923903</v>
      </c>
      <c r="K61" s="2">
        <v>0.93766168937911798</v>
      </c>
      <c r="L61" s="3">
        <v>617</v>
      </c>
    </row>
    <row r="62" spans="1:12" ht="13" x14ac:dyDescent="0.15">
      <c r="A62" s="1" t="s">
        <v>140</v>
      </c>
      <c r="B62" s="25"/>
      <c r="C62" s="25" t="s">
        <v>122</v>
      </c>
      <c r="D62" s="25" t="s">
        <v>169</v>
      </c>
      <c r="E62" s="2">
        <v>1.0088397365733299</v>
      </c>
      <c r="F62" s="2">
        <v>0.160350099858872</v>
      </c>
      <c r="G62" s="2">
        <v>5.4885496438085601E-2</v>
      </c>
      <c r="H62" s="2">
        <v>0.95622968662711305</v>
      </c>
      <c r="I62" s="2">
        <v>0.64744222741822999</v>
      </c>
      <c r="J62" s="2">
        <v>1.28531864146494</v>
      </c>
      <c r="K62" s="2">
        <v>0.95622968662711305</v>
      </c>
      <c r="L62" s="3">
        <v>617</v>
      </c>
    </row>
    <row r="63" spans="1:12" ht="13" x14ac:dyDescent="0.15">
      <c r="A63" s="1" t="s">
        <v>140</v>
      </c>
      <c r="B63" s="25"/>
      <c r="C63" s="25" t="s">
        <v>126</v>
      </c>
      <c r="D63" s="25" t="s">
        <v>169</v>
      </c>
      <c r="E63" s="2">
        <v>0.785923536748933</v>
      </c>
      <c r="F63" s="2">
        <v>0.30567021212227302</v>
      </c>
      <c r="G63" s="2">
        <v>-0.78809044264550798</v>
      </c>
      <c r="H63" s="2">
        <v>0.43064380516596401</v>
      </c>
      <c r="I63" s="2">
        <v>0.34489115981125301</v>
      </c>
      <c r="J63" s="2">
        <v>1.1737538713433799</v>
      </c>
      <c r="K63" s="2">
        <v>0.78256889743099001</v>
      </c>
      <c r="L63" s="3">
        <v>617</v>
      </c>
    </row>
    <row r="64" spans="1:12" ht="13" x14ac:dyDescent="0.15">
      <c r="A64" s="1" t="s">
        <v>140</v>
      </c>
      <c r="B64" s="25"/>
      <c r="C64" s="25" t="s">
        <v>106</v>
      </c>
      <c r="D64" s="25" t="s">
        <v>169</v>
      </c>
      <c r="E64" s="2">
        <v>0.80958622822210802</v>
      </c>
      <c r="F64" s="2">
        <v>0.30442746242374602</v>
      </c>
      <c r="G64" s="2">
        <v>-0.69386641240275904</v>
      </c>
      <c r="H64" s="2">
        <v>0.48776598892933498</v>
      </c>
      <c r="I64" s="2">
        <v>0.35922964058589502</v>
      </c>
      <c r="J64" s="2">
        <v>1.1910769002036901</v>
      </c>
      <c r="K64" s="2">
        <v>0.79816252733891202</v>
      </c>
      <c r="L64" s="3">
        <v>617</v>
      </c>
    </row>
    <row r="65" spans="1:12" ht="13" x14ac:dyDescent="0.15">
      <c r="A65" s="1" t="s">
        <v>140</v>
      </c>
      <c r="B65" s="25"/>
      <c r="C65" s="25" t="s">
        <v>117</v>
      </c>
      <c r="D65" s="25" t="s">
        <v>169</v>
      </c>
      <c r="E65" s="2">
        <v>0.74923537826631503</v>
      </c>
      <c r="F65" s="2">
        <v>0.33295625968947101</v>
      </c>
      <c r="G65" s="2">
        <v>-0.86708713152027095</v>
      </c>
      <c r="H65" s="2">
        <v>0.38589427086669398</v>
      </c>
      <c r="I65" s="2">
        <v>0.29397919048634602</v>
      </c>
      <c r="J65" s="2">
        <v>1.15405027794357</v>
      </c>
      <c r="K65" s="2">
        <v>0.77178854173338796</v>
      </c>
      <c r="L65" s="3">
        <v>617</v>
      </c>
    </row>
    <row r="66" spans="1:12" ht="13" x14ac:dyDescent="0.15">
      <c r="A66" s="1" t="s">
        <v>140</v>
      </c>
      <c r="B66" s="25"/>
      <c r="C66" s="25" t="s">
        <v>114</v>
      </c>
      <c r="D66" s="25" t="s">
        <v>169</v>
      </c>
      <c r="E66" s="2">
        <v>1.1568296781481799</v>
      </c>
      <c r="F66" s="2">
        <v>0.117512106500314</v>
      </c>
      <c r="G66" s="2">
        <v>1.2397295207779799</v>
      </c>
      <c r="H66" s="2">
        <v>0.21507545431057301</v>
      </c>
      <c r="I66" s="2">
        <v>0.87542367881904204</v>
      </c>
      <c r="J66" s="2">
        <v>1.42760416015836</v>
      </c>
      <c r="K66" s="2">
        <v>0.62157719584682602</v>
      </c>
      <c r="L66" s="3">
        <v>617</v>
      </c>
    </row>
    <row r="67" spans="1:12" ht="13" x14ac:dyDescent="0.15">
      <c r="A67" s="1" t="s">
        <v>140</v>
      </c>
      <c r="B67" s="25"/>
      <c r="C67" s="25" t="s">
        <v>119</v>
      </c>
      <c r="D67" s="25" t="s">
        <v>169</v>
      </c>
      <c r="E67" s="2">
        <v>0.49979759546257502</v>
      </c>
      <c r="F67" s="2">
        <v>0.54598244487099201</v>
      </c>
      <c r="G67" s="2">
        <v>-1.27028273181198</v>
      </c>
      <c r="H67" s="2">
        <v>0.20398393698769501</v>
      </c>
      <c r="I67" s="2">
        <v>0.14419562314649401</v>
      </c>
      <c r="J67" s="2">
        <v>1.05854679861759</v>
      </c>
      <c r="K67" s="2">
        <v>0.62157719584682602</v>
      </c>
      <c r="L67" s="3">
        <v>617</v>
      </c>
    </row>
    <row r="68" spans="1:12" ht="13" x14ac:dyDescent="0.15">
      <c r="A68" s="1" t="s">
        <v>140</v>
      </c>
      <c r="B68" s="25"/>
      <c r="C68" s="25" t="s">
        <v>113</v>
      </c>
      <c r="D68" s="25" t="s">
        <v>169</v>
      </c>
      <c r="E68" s="2">
        <v>0.89439854343957503</v>
      </c>
      <c r="F68" s="2">
        <v>0.270845904121428</v>
      </c>
      <c r="G68" s="2">
        <v>-0.41205646243098798</v>
      </c>
      <c r="H68" s="2">
        <v>0.68029803897493002</v>
      </c>
      <c r="I68" s="2">
        <v>0.34766233911587702</v>
      </c>
      <c r="J68" s="2">
        <v>1.21725787718773</v>
      </c>
      <c r="K68" s="2">
        <v>0.93766168937911798</v>
      </c>
      <c r="L68" s="3">
        <v>617</v>
      </c>
    </row>
    <row r="69" spans="1:12" ht="13" x14ac:dyDescent="0.15">
      <c r="A69" s="1" t="s">
        <v>140</v>
      </c>
      <c r="B69" s="25"/>
      <c r="C69" s="25" t="s">
        <v>111</v>
      </c>
      <c r="D69" s="25" t="s">
        <v>169</v>
      </c>
      <c r="E69" s="2">
        <v>0.94115686450295799</v>
      </c>
      <c r="F69" s="2">
        <v>0.22055675262416699</v>
      </c>
      <c r="G69" s="2">
        <v>-0.27496529930489699</v>
      </c>
      <c r="H69" s="2">
        <v>0.78334289820916303</v>
      </c>
      <c r="I69" s="2">
        <v>0.42327707927764202</v>
      </c>
      <c r="J69" s="2">
        <v>1.23323052383351</v>
      </c>
      <c r="K69" s="2">
        <v>0.93766168937911798</v>
      </c>
      <c r="L69" s="3">
        <v>617</v>
      </c>
    </row>
    <row r="70" spans="1:12" ht="13" x14ac:dyDescent="0.15">
      <c r="A70" s="1" t="s">
        <v>140</v>
      </c>
      <c r="B70" s="25"/>
      <c r="C70" s="25" t="s">
        <v>109</v>
      </c>
      <c r="D70" s="25" t="s">
        <v>169</v>
      </c>
      <c r="E70" s="2">
        <v>1.11384064529694</v>
      </c>
      <c r="F70" s="2">
        <v>9.62997751862123E-2</v>
      </c>
      <c r="G70" s="2">
        <v>1.1195673484659801</v>
      </c>
      <c r="H70" s="2">
        <v>0.26289817614324601</v>
      </c>
      <c r="I70" s="2">
        <v>0.85652497377881598</v>
      </c>
      <c r="J70" s="2">
        <v>1.33841020437523</v>
      </c>
      <c r="K70" s="2">
        <v>0.63095562274379002</v>
      </c>
      <c r="L70" s="3">
        <v>617</v>
      </c>
    </row>
    <row r="71" spans="1:12" ht="13" x14ac:dyDescent="0.15">
      <c r="A71" s="1" t="s">
        <v>140</v>
      </c>
      <c r="B71" s="25"/>
      <c r="C71" s="25" t="s">
        <v>107</v>
      </c>
      <c r="D71" s="25" t="s">
        <v>169</v>
      </c>
      <c r="E71" s="2">
        <v>1.5158142433764601</v>
      </c>
      <c r="F71" s="2">
        <v>0.32601639984334002</v>
      </c>
      <c r="G71" s="2">
        <v>1.2758644938053301</v>
      </c>
      <c r="H71" s="2">
        <v>0.20200342431400101</v>
      </c>
      <c r="I71" s="2">
        <v>1.0600397214552399</v>
      </c>
      <c r="J71" s="2">
        <v>2.74201553131237</v>
      </c>
      <c r="K71" s="2">
        <v>0.62157719584682602</v>
      </c>
      <c r="L71" s="3">
        <v>617</v>
      </c>
    </row>
    <row r="72" spans="1:12" ht="13" x14ac:dyDescent="0.15">
      <c r="A72" s="1" t="s">
        <v>140</v>
      </c>
      <c r="B72" s="25"/>
      <c r="C72" s="25" t="s">
        <v>101</v>
      </c>
      <c r="D72" s="25" t="s">
        <v>169</v>
      </c>
      <c r="E72" s="2">
        <v>1.0218448598573799</v>
      </c>
      <c r="F72" s="2">
        <v>0.145076827170424</v>
      </c>
      <c r="G72" s="2">
        <v>0.148953352159578</v>
      </c>
      <c r="H72" s="2">
        <v>0.88159044181283697</v>
      </c>
      <c r="I72" s="2">
        <v>0.59273080469623696</v>
      </c>
      <c r="J72" s="2">
        <v>1.2541014123060701</v>
      </c>
      <c r="K72" s="2">
        <v>0.93766168937911798</v>
      </c>
      <c r="L72" s="3">
        <v>617</v>
      </c>
    </row>
    <row r="73" spans="1:12" ht="13" x14ac:dyDescent="0.15">
      <c r="A73" s="1" t="s">
        <v>140</v>
      </c>
      <c r="B73" s="25"/>
      <c r="C73" s="25" t="s">
        <v>99</v>
      </c>
      <c r="D73" s="25" t="s">
        <v>169</v>
      </c>
      <c r="E73" s="2">
        <v>0.35205387461202498</v>
      </c>
      <c r="F73" s="2">
        <v>0.57729009607577997</v>
      </c>
      <c r="G73" s="2">
        <v>-1.80839939800964</v>
      </c>
      <c r="H73" s="2">
        <v>7.0544361567807204E-2</v>
      </c>
      <c r="I73" s="2">
        <v>0.121024754604457</v>
      </c>
      <c r="J73" s="2">
        <v>1.01636862213933</v>
      </c>
      <c r="K73" s="2">
        <v>0.603716231002978</v>
      </c>
      <c r="L73" s="3">
        <v>617</v>
      </c>
    </row>
    <row r="74" spans="1:12" ht="13" x14ac:dyDescent="0.15">
      <c r="A74" s="1" t="s">
        <v>140</v>
      </c>
      <c r="B74" s="25"/>
      <c r="C74" s="25" t="s">
        <v>100</v>
      </c>
      <c r="D74" s="25" t="s">
        <v>169</v>
      </c>
      <c r="E74" s="2">
        <v>0.96874683318656496</v>
      </c>
      <c r="F74" s="2">
        <v>0.220633466617461</v>
      </c>
      <c r="G74" s="2">
        <v>-0.14391274259259401</v>
      </c>
      <c r="H74" s="2">
        <v>0.88556937330250096</v>
      </c>
      <c r="I74" s="2" t="s">
        <v>48</v>
      </c>
      <c r="J74" s="2">
        <v>1.21462734896216</v>
      </c>
      <c r="K74" s="2">
        <v>0.93766168937911798</v>
      </c>
      <c r="L74" s="3">
        <v>617</v>
      </c>
    </row>
    <row r="75" spans="1:12" ht="13" x14ac:dyDescent="0.15">
      <c r="A75" s="1" t="s">
        <v>140</v>
      </c>
      <c r="B75" s="25"/>
      <c r="C75" s="25" t="s">
        <v>98</v>
      </c>
      <c r="D75" s="25" t="s">
        <v>169</v>
      </c>
      <c r="E75" s="2">
        <v>0.98445052269528499</v>
      </c>
      <c r="F75" s="2">
        <v>0.189834949768342</v>
      </c>
      <c r="G75" s="2">
        <v>-8.2554021069244504E-2</v>
      </c>
      <c r="H75" s="2">
        <v>0.934206162288723</v>
      </c>
      <c r="I75" s="2" t="s">
        <v>48</v>
      </c>
      <c r="J75" s="2">
        <v>1.2189899441646701</v>
      </c>
      <c r="K75" s="2">
        <v>0.95622968662711305</v>
      </c>
      <c r="L75" s="3">
        <v>617</v>
      </c>
    </row>
    <row r="76" spans="1:12" ht="13" x14ac:dyDescent="0.15">
      <c r="A76" s="1" t="s">
        <v>140</v>
      </c>
      <c r="B76" s="25"/>
      <c r="C76" s="25" t="s">
        <v>91</v>
      </c>
      <c r="D76" s="25" t="s">
        <v>169</v>
      </c>
      <c r="E76" s="2">
        <v>0.62442513964944302</v>
      </c>
      <c r="F76" s="2">
        <v>0.463072377739913</v>
      </c>
      <c r="G76" s="2">
        <v>-1.0169551277470901</v>
      </c>
      <c r="H76" s="2">
        <v>0.309174776313271</v>
      </c>
      <c r="I76" s="2">
        <v>0.218599744616155</v>
      </c>
      <c r="J76" s="2">
        <v>1.1222486175692099</v>
      </c>
      <c r="K76" s="2">
        <v>0.69564324670486</v>
      </c>
      <c r="L76" s="3">
        <v>617</v>
      </c>
    </row>
    <row r="77" spans="1:12" ht="13" x14ac:dyDescent="0.15">
      <c r="A77" s="1" t="s">
        <v>140</v>
      </c>
      <c r="B77" s="25"/>
      <c r="C77" s="25" t="s">
        <v>104</v>
      </c>
      <c r="D77" s="25" t="s">
        <v>169</v>
      </c>
      <c r="E77" s="2">
        <v>1.03275824573466</v>
      </c>
      <c r="F77" s="2">
        <v>0.14480007210624599</v>
      </c>
      <c r="G77" s="2">
        <v>0.222604388550772</v>
      </c>
      <c r="H77" s="2">
        <v>0.82384342058023297</v>
      </c>
      <c r="I77" s="2">
        <v>0.67587681667712096</v>
      </c>
      <c r="J77" s="2">
        <v>1.28744576846277</v>
      </c>
      <c r="K77" s="2">
        <v>0.93766168937911798</v>
      </c>
      <c r="L77" s="3">
        <v>617</v>
      </c>
    </row>
    <row r="78" spans="1:12" ht="13" x14ac:dyDescent="0.15">
      <c r="A78" s="1" t="s">
        <v>140</v>
      </c>
      <c r="B78" s="25"/>
      <c r="C78" s="25" t="s">
        <v>105</v>
      </c>
      <c r="D78" s="25" t="s">
        <v>169</v>
      </c>
      <c r="E78" s="2">
        <v>0.95634180243193601</v>
      </c>
      <c r="F78" s="2">
        <v>0.258433205334754</v>
      </c>
      <c r="G78" s="2">
        <v>-0.17273281832463</v>
      </c>
      <c r="H78" s="2">
        <v>0.86286144622418803</v>
      </c>
      <c r="I78" s="2" t="s">
        <v>48</v>
      </c>
      <c r="J78" s="2">
        <v>1.21054963231412</v>
      </c>
      <c r="K78" s="2">
        <v>0.93766168937911798</v>
      </c>
      <c r="L78" s="3">
        <v>617</v>
      </c>
    </row>
    <row r="79" spans="1:12" ht="13" x14ac:dyDescent="0.15">
      <c r="A79" s="1" t="s">
        <v>140</v>
      </c>
      <c r="B79" s="25"/>
      <c r="C79" s="25" t="s">
        <v>102</v>
      </c>
      <c r="D79" s="25" t="s">
        <v>169</v>
      </c>
      <c r="E79" s="2">
        <v>1.0958756511769301</v>
      </c>
      <c r="F79" s="2">
        <v>0.122952815191557</v>
      </c>
      <c r="G79" s="2">
        <v>0.74462487899201801</v>
      </c>
      <c r="H79" s="2">
        <v>0.45649852350141101</v>
      </c>
      <c r="I79" s="2">
        <v>0.79587724689388195</v>
      </c>
      <c r="J79" s="2">
        <v>1.3458861635507799</v>
      </c>
      <c r="K79" s="2">
        <v>0.78256889743099001</v>
      </c>
      <c r="L79" s="3">
        <v>617</v>
      </c>
    </row>
    <row r="80" spans="1:12" ht="13" x14ac:dyDescent="0.15">
      <c r="A80" s="1" t="s">
        <v>140</v>
      </c>
      <c r="B80" s="25"/>
      <c r="C80" s="25" t="s">
        <v>103</v>
      </c>
      <c r="D80" s="25" t="s">
        <v>169</v>
      </c>
      <c r="E80" s="2">
        <v>1.0479245199095699</v>
      </c>
      <c r="F80" s="2">
        <v>0.12697001305931099</v>
      </c>
      <c r="G80" s="2">
        <v>0.36868201546261298</v>
      </c>
      <c r="H80" s="2">
        <v>0.71236475544663302</v>
      </c>
      <c r="I80" s="2">
        <v>0.68717877244488101</v>
      </c>
      <c r="J80" s="2">
        <v>1.27476419122677</v>
      </c>
      <c r="K80" s="2">
        <v>0.93766168937911798</v>
      </c>
      <c r="L80" s="3">
        <v>617</v>
      </c>
    </row>
    <row r="81" spans="1:40" ht="13" x14ac:dyDescent="0.15">
      <c r="A81" s="1" t="s">
        <v>146</v>
      </c>
      <c r="B81" s="25"/>
      <c r="C81" s="25" t="s">
        <v>87</v>
      </c>
      <c r="D81" s="25" t="s">
        <v>165</v>
      </c>
      <c r="E81" s="2">
        <v>0.88754183386432095</v>
      </c>
      <c r="F81" s="2">
        <v>0.12008374340505901</v>
      </c>
      <c r="G81" s="2">
        <v>-0.99347021180480399</v>
      </c>
      <c r="H81" s="2">
        <v>0.32048086013074301</v>
      </c>
      <c r="I81" s="2">
        <v>0.67846018900140803</v>
      </c>
      <c r="J81" s="2">
        <v>1.0929427847739499</v>
      </c>
      <c r="K81" s="2">
        <v>0.57987776934624702</v>
      </c>
      <c r="L81" s="3">
        <v>627</v>
      </c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</row>
    <row r="82" spans="1:40" ht="13" x14ac:dyDescent="0.15">
      <c r="A82" s="1" t="s">
        <v>146</v>
      </c>
      <c r="B82" s="25"/>
      <c r="C82" s="25" t="s">
        <v>90</v>
      </c>
      <c r="D82" s="25" t="s">
        <v>165</v>
      </c>
      <c r="E82" s="2">
        <v>1.1664837511275801</v>
      </c>
      <c r="F82" s="2">
        <v>9.3072039949557706E-2</v>
      </c>
      <c r="G82" s="2">
        <v>1.65456653653357</v>
      </c>
      <c r="H82" s="2">
        <v>9.8012456164367698E-2</v>
      </c>
      <c r="I82" s="2">
        <v>0.96660880891551404</v>
      </c>
      <c r="J82" s="2">
        <v>1.3966057078738801</v>
      </c>
      <c r="K82" s="2">
        <v>0.490062280821838</v>
      </c>
      <c r="L82" s="3">
        <v>627</v>
      </c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</row>
    <row r="83" spans="1:40" ht="13" x14ac:dyDescent="0.15">
      <c r="A83" s="1" t="s">
        <v>146</v>
      </c>
      <c r="B83" s="25"/>
      <c r="C83" s="25" t="s">
        <v>88</v>
      </c>
      <c r="D83" s="25" t="s">
        <v>165</v>
      </c>
      <c r="E83" s="2">
        <v>0.92810926137723404</v>
      </c>
      <c r="F83" s="2">
        <v>0.15977162894517699</v>
      </c>
      <c r="G83" s="2">
        <v>-0.46695283177667002</v>
      </c>
      <c r="H83" s="2">
        <v>0.64053362520888801</v>
      </c>
      <c r="I83" s="2">
        <v>0.55371960133195197</v>
      </c>
      <c r="J83" s="2">
        <v>1.1390618751186801</v>
      </c>
      <c r="K83" s="2">
        <v>0.64053362520888801</v>
      </c>
      <c r="L83" s="3">
        <v>627</v>
      </c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</row>
    <row r="84" spans="1:40" ht="13" x14ac:dyDescent="0.15">
      <c r="A84" s="1" t="s">
        <v>146</v>
      </c>
      <c r="B84" s="25"/>
      <c r="C84" s="25" t="s">
        <v>85</v>
      </c>
      <c r="D84" s="25" t="s">
        <v>165</v>
      </c>
      <c r="E84" s="2">
        <v>1.0844299316736701</v>
      </c>
      <c r="F84" s="2">
        <v>8.6355044261796493E-2</v>
      </c>
      <c r="G84" s="2">
        <v>0.93861847925800101</v>
      </c>
      <c r="H84" s="2">
        <v>0.34792666160774799</v>
      </c>
      <c r="I84" s="2">
        <v>0.90000416444129405</v>
      </c>
      <c r="J84" s="2">
        <v>1.2848474813928801</v>
      </c>
      <c r="K84" s="2">
        <v>0.57987776934624702</v>
      </c>
      <c r="L84" s="3">
        <v>627</v>
      </c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</row>
    <row r="85" spans="1:40" ht="13" x14ac:dyDescent="0.15">
      <c r="A85" s="1" t="s">
        <v>146</v>
      </c>
      <c r="B85" s="25"/>
      <c r="C85" s="25" t="s">
        <v>89</v>
      </c>
      <c r="D85" s="25" t="s">
        <v>165</v>
      </c>
      <c r="E85" s="2">
        <v>0.94060560372919699</v>
      </c>
      <c r="F85" s="2">
        <v>0.115621034783112</v>
      </c>
      <c r="G85" s="2">
        <v>-0.52958661019154496</v>
      </c>
      <c r="H85" s="2">
        <v>0.59639857998821599</v>
      </c>
      <c r="I85" s="2">
        <v>0.70902450488828195</v>
      </c>
      <c r="J85" s="2">
        <v>1.13957956358482</v>
      </c>
      <c r="K85" s="2">
        <v>0.64053362520888801</v>
      </c>
      <c r="L85" s="3">
        <v>627</v>
      </c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</row>
    <row r="86" spans="1:40" ht="13" x14ac:dyDescent="0.15">
      <c r="A86" s="1" t="s">
        <v>146</v>
      </c>
      <c r="B86" s="1" t="s">
        <v>90</v>
      </c>
      <c r="C86" s="25">
        <v>102</v>
      </c>
      <c r="D86" s="25" t="s">
        <v>168</v>
      </c>
      <c r="E86" s="2">
        <v>0.96284501096173303</v>
      </c>
      <c r="F86" s="2">
        <v>0.104801383610188</v>
      </c>
      <c r="G86" s="2">
        <v>-0.36128171974030099</v>
      </c>
      <c r="H86" s="2">
        <v>0.71788885771878996</v>
      </c>
      <c r="I86" s="2">
        <v>0.75806350671106204</v>
      </c>
      <c r="J86" s="2">
        <v>1.15899519319305</v>
      </c>
      <c r="K86" s="2">
        <v>0.81602360220105996</v>
      </c>
      <c r="L86" s="3">
        <v>627</v>
      </c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</row>
    <row r="87" spans="1:40" ht="13" x14ac:dyDescent="0.15">
      <c r="A87" s="1" t="s">
        <v>146</v>
      </c>
      <c r="B87" s="1" t="s">
        <v>90</v>
      </c>
      <c r="C87" s="25">
        <v>104</v>
      </c>
      <c r="D87" s="25" t="s">
        <v>168</v>
      </c>
      <c r="E87" s="2">
        <v>1.05712160148807</v>
      </c>
      <c r="F87" s="2">
        <v>9.1537553170814204E-2</v>
      </c>
      <c r="G87" s="2">
        <v>0.60685196761307003</v>
      </c>
      <c r="H87" s="2">
        <v>0.54394915672716904</v>
      </c>
      <c r="I87" s="2">
        <v>0.87017286897516799</v>
      </c>
      <c r="J87" s="2">
        <v>1.25609863606741</v>
      </c>
      <c r="K87" s="2">
        <v>0.78835478762045597</v>
      </c>
      <c r="L87" s="3">
        <v>627</v>
      </c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</row>
    <row r="88" spans="1:40" ht="13" x14ac:dyDescent="0.15">
      <c r="A88" s="1" t="s">
        <v>146</v>
      </c>
      <c r="B88" s="1" t="s">
        <v>90</v>
      </c>
      <c r="C88" s="25">
        <v>105</v>
      </c>
      <c r="D88" s="25" t="s">
        <v>168</v>
      </c>
      <c r="E88" s="2">
        <v>1.00728930748809</v>
      </c>
      <c r="F88" s="2">
        <v>9.55098180429442E-2</v>
      </c>
      <c r="G88" s="2">
        <v>7.60431653701652E-2</v>
      </c>
      <c r="H88" s="2">
        <v>0.93938475659547804</v>
      </c>
      <c r="I88" s="2">
        <v>0.80143096776966405</v>
      </c>
      <c r="J88" s="2">
        <v>1.19623285286263</v>
      </c>
      <c r="K88" s="2">
        <v>0.93938475659547804</v>
      </c>
      <c r="L88" s="3">
        <v>627</v>
      </c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</row>
    <row r="89" spans="1:40" ht="13" x14ac:dyDescent="0.15">
      <c r="A89" s="1" t="s">
        <v>146</v>
      </c>
      <c r="B89" s="1" t="s">
        <v>90</v>
      </c>
      <c r="C89" s="25">
        <v>106</v>
      </c>
      <c r="D89" s="25" t="s">
        <v>168</v>
      </c>
      <c r="E89" s="2">
        <v>1.23867109163678</v>
      </c>
      <c r="F89" s="2">
        <v>8.7543245421681404E-2</v>
      </c>
      <c r="G89" s="2">
        <v>2.4449528185943801</v>
      </c>
      <c r="H89" s="2">
        <v>1.4487109260919701E-2</v>
      </c>
      <c r="I89" s="2">
        <v>1.0466899021866101</v>
      </c>
      <c r="J89" s="2">
        <v>1.48740896459076</v>
      </c>
      <c r="K89" s="2">
        <v>0.275255075957475</v>
      </c>
      <c r="L89" s="3">
        <v>627</v>
      </c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</row>
    <row r="90" spans="1:40" ht="13" x14ac:dyDescent="0.15">
      <c r="A90" s="1" t="s">
        <v>146</v>
      </c>
      <c r="B90" s="25" t="s">
        <v>89</v>
      </c>
      <c r="C90" s="25">
        <v>112</v>
      </c>
      <c r="D90" s="25" t="s">
        <v>168</v>
      </c>
      <c r="E90" s="2">
        <v>0.86329969921616301</v>
      </c>
      <c r="F90" s="2">
        <v>0.178461119495155</v>
      </c>
      <c r="G90" s="2">
        <v>-0.82367169144890895</v>
      </c>
      <c r="H90" s="2">
        <v>0.41012612856988601</v>
      </c>
      <c r="I90" s="2">
        <v>0.53558584032661605</v>
      </c>
      <c r="J90" s="2">
        <v>1.0983343009661</v>
      </c>
      <c r="K90" s="2">
        <v>0.77923964428278403</v>
      </c>
      <c r="L90" s="3">
        <v>627</v>
      </c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</row>
    <row r="91" spans="1:40" ht="13" x14ac:dyDescent="0.15">
      <c r="A91" s="1" t="s">
        <v>146</v>
      </c>
      <c r="B91" s="25" t="s">
        <v>90</v>
      </c>
      <c r="C91" s="25">
        <v>114</v>
      </c>
      <c r="D91" s="25" t="s">
        <v>168</v>
      </c>
      <c r="E91" s="2">
        <v>1.0613299669145799</v>
      </c>
      <c r="F91" s="2">
        <v>9.0136575806387204E-2</v>
      </c>
      <c r="G91" s="2">
        <v>0.66036242113174104</v>
      </c>
      <c r="H91" s="2">
        <v>0.50902128151555903</v>
      </c>
      <c r="I91" s="2">
        <v>0.87350314363825898</v>
      </c>
      <c r="J91" s="2">
        <v>1.2620868272977299</v>
      </c>
      <c r="K91" s="2">
        <v>0.78835478762045597</v>
      </c>
      <c r="L91" s="3">
        <v>627</v>
      </c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</row>
    <row r="92" spans="1:40" ht="13" x14ac:dyDescent="0.15">
      <c r="A92" s="1" t="s">
        <v>146</v>
      </c>
      <c r="B92" s="25" t="s">
        <v>90</v>
      </c>
      <c r="C92" s="25">
        <v>115</v>
      </c>
      <c r="D92" s="25" t="s">
        <v>168</v>
      </c>
      <c r="E92" s="2">
        <v>0.94655859916449603</v>
      </c>
      <c r="F92" s="2">
        <v>0.116670025123504</v>
      </c>
      <c r="G92" s="2">
        <v>-0.47074986711692901</v>
      </c>
      <c r="H92" s="2">
        <v>0.63781936896275704</v>
      </c>
      <c r="I92" s="2">
        <v>0.70448006041253597</v>
      </c>
      <c r="J92" s="2">
        <v>1.14390732485286</v>
      </c>
      <c r="K92" s="2">
        <v>0.80790453401949203</v>
      </c>
      <c r="L92" s="3">
        <v>627</v>
      </c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</row>
    <row r="93" spans="1:40" ht="13" x14ac:dyDescent="0.15">
      <c r="A93" s="1" t="s">
        <v>146</v>
      </c>
      <c r="B93" s="25" t="s">
        <v>90</v>
      </c>
      <c r="C93" s="25">
        <v>119</v>
      </c>
      <c r="D93" s="25" t="s">
        <v>168</v>
      </c>
      <c r="E93" s="2">
        <v>1.0517858808587901</v>
      </c>
      <c r="F93" s="2">
        <v>9.1453205835024198E-2</v>
      </c>
      <c r="G93" s="2">
        <v>0.552080791843928</v>
      </c>
      <c r="H93" s="2">
        <v>0.58089300140454703</v>
      </c>
      <c r="I93" s="2">
        <v>0.86415126514446605</v>
      </c>
      <c r="J93" s="2">
        <v>1.24941958577539</v>
      </c>
      <c r="K93" s="2">
        <v>0.78835478762045597</v>
      </c>
      <c r="L93" s="3">
        <v>627</v>
      </c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</row>
    <row r="94" spans="1:40" ht="13" x14ac:dyDescent="0.15">
      <c r="A94" s="1" t="s">
        <v>146</v>
      </c>
      <c r="B94" s="25" t="s">
        <v>90</v>
      </c>
      <c r="C94" s="25">
        <v>120</v>
      </c>
      <c r="D94" s="25" t="s">
        <v>168</v>
      </c>
      <c r="E94" s="2">
        <v>1.0284746300302401</v>
      </c>
      <c r="F94" s="2">
        <v>9.3966851564432394E-2</v>
      </c>
      <c r="G94" s="2">
        <v>0.29879433414902401</v>
      </c>
      <c r="H94" s="2">
        <v>0.76509697426848899</v>
      </c>
      <c r="I94" s="2">
        <v>0.83813598406227097</v>
      </c>
      <c r="J94" s="2">
        <v>1.22330311622347</v>
      </c>
      <c r="K94" s="2">
        <v>0.830676714920073</v>
      </c>
      <c r="L94" s="3">
        <v>627</v>
      </c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</row>
    <row r="95" spans="1:40" ht="13" x14ac:dyDescent="0.15">
      <c r="A95" s="1" t="s">
        <v>146</v>
      </c>
      <c r="B95" s="25" t="s">
        <v>90</v>
      </c>
      <c r="C95" s="25">
        <v>122</v>
      </c>
      <c r="D95" s="25" t="s">
        <v>168</v>
      </c>
      <c r="E95" s="2">
        <v>0.96448879510266305</v>
      </c>
      <c r="F95" s="2">
        <v>0.10481602008718</v>
      </c>
      <c r="G95" s="2">
        <v>-0.34495742144827901</v>
      </c>
      <c r="H95" s="2">
        <v>0.73012638091673798</v>
      </c>
      <c r="I95" s="2">
        <v>0.76135473520049102</v>
      </c>
      <c r="J95" s="2">
        <v>1.16177679095648</v>
      </c>
      <c r="K95" s="2">
        <v>0.81602360220105996</v>
      </c>
      <c r="L95" s="3">
        <v>627</v>
      </c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</row>
    <row r="96" spans="1:40" ht="13" x14ac:dyDescent="0.15">
      <c r="A96" s="1" t="s">
        <v>146</v>
      </c>
      <c r="B96" s="25" t="s">
        <v>90</v>
      </c>
      <c r="C96" s="25">
        <v>126</v>
      </c>
      <c r="D96" s="25" t="s">
        <v>168</v>
      </c>
      <c r="E96" s="2">
        <v>1.1391647325932199</v>
      </c>
      <c r="F96" s="2">
        <v>8.9154907822839094E-2</v>
      </c>
      <c r="G96" s="2">
        <v>1.4614484646049</v>
      </c>
      <c r="H96" s="2">
        <v>0.14389240871547501</v>
      </c>
      <c r="I96" s="2">
        <v>0.95809477336191395</v>
      </c>
      <c r="J96" s="2">
        <v>1.38805561424563</v>
      </c>
      <c r="K96" s="2">
        <v>0.68348894139850802</v>
      </c>
      <c r="L96" s="3">
        <v>627</v>
      </c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</row>
    <row r="97" spans="1:40" ht="13" x14ac:dyDescent="0.15">
      <c r="A97" s="1" t="s">
        <v>146</v>
      </c>
      <c r="B97" s="25" t="s">
        <v>90</v>
      </c>
      <c r="C97" s="25">
        <v>128</v>
      </c>
      <c r="D97" s="25" t="s">
        <v>168</v>
      </c>
      <c r="E97" s="2">
        <v>1.0959393611227799</v>
      </c>
      <c r="F97" s="2">
        <v>8.6614836525061703E-2</v>
      </c>
      <c r="G97" s="2">
        <v>1.0576924604132401</v>
      </c>
      <c r="H97" s="2">
        <v>0.29019567369465699</v>
      </c>
      <c r="I97" s="2">
        <v>0.91304368894999699</v>
      </c>
      <c r="J97" s="2">
        <v>1.30451359049615</v>
      </c>
      <c r="K97" s="2">
        <v>0.77923964428278403</v>
      </c>
      <c r="L97" s="3">
        <v>627</v>
      </c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</row>
    <row r="98" spans="1:40" ht="13" x14ac:dyDescent="0.15">
      <c r="A98" s="1" t="s">
        <v>146</v>
      </c>
      <c r="B98" s="25" t="s">
        <v>89</v>
      </c>
      <c r="C98" s="25">
        <v>130</v>
      </c>
      <c r="D98" s="25" t="s">
        <v>168</v>
      </c>
      <c r="E98" s="2">
        <v>1.2685236694584501</v>
      </c>
      <c r="F98" s="2">
        <v>0.104781190824869</v>
      </c>
      <c r="G98" s="2">
        <v>2.2700043530540501</v>
      </c>
      <c r="H98" s="2">
        <v>2.3207318928265299E-2</v>
      </c>
      <c r="I98" s="2">
        <v>1.0538203551246501</v>
      </c>
      <c r="J98" s="2">
        <v>1.58761309627161</v>
      </c>
      <c r="K98" s="2">
        <v>0.29395937309136</v>
      </c>
      <c r="L98" s="3">
        <v>627</v>
      </c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</row>
    <row r="99" spans="1:40" ht="13" x14ac:dyDescent="0.15">
      <c r="A99" s="1" t="s">
        <v>146</v>
      </c>
      <c r="B99" s="25" t="s">
        <v>90</v>
      </c>
      <c r="C99" s="25">
        <v>135</v>
      </c>
      <c r="D99" s="25" t="s">
        <v>168</v>
      </c>
      <c r="E99" s="2">
        <v>1.09277755367804</v>
      </c>
      <c r="F99" s="2">
        <v>8.7838545748338603E-2</v>
      </c>
      <c r="G99" s="2">
        <v>1.0100653269636399</v>
      </c>
      <c r="H99" s="2">
        <v>0.31246399278334303</v>
      </c>
      <c r="I99" s="2">
        <v>0.90766465450935196</v>
      </c>
      <c r="J99" s="2">
        <v>1.29510790957304</v>
      </c>
      <c r="K99" s="2">
        <v>0.77923964428278403</v>
      </c>
      <c r="L99" s="3">
        <v>627</v>
      </c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</row>
    <row r="100" spans="1:40" ht="13" x14ac:dyDescent="0.15">
      <c r="A100" s="1" t="s">
        <v>146</v>
      </c>
      <c r="B100" s="25" t="s">
        <v>90</v>
      </c>
      <c r="C100" s="25">
        <v>137</v>
      </c>
      <c r="D100" s="25" t="s">
        <v>168</v>
      </c>
      <c r="E100" s="2">
        <v>0.84712068326223</v>
      </c>
      <c r="F100" s="2">
        <v>0.13370418897528699</v>
      </c>
      <c r="G100" s="2">
        <v>-1.2408894033990201</v>
      </c>
      <c r="H100" s="2">
        <v>0.214646607835941</v>
      </c>
      <c r="I100" s="2">
        <v>0.62088017291089104</v>
      </c>
      <c r="J100" s="2">
        <v>1.0615753150274401</v>
      </c>
      <c r="K100" s="2">
        <v>0.77923964428278403</v>
      </c>
      <c r="L100" s="3">
        <v>627</v>
      </c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</row>
    <row r="101" spans="1:40" ht="13" x14ac:dyDescent="0.15">
      <c r="A101" s="1" t="s">
        <v>146</v>
      </c>
      <c r="B101" s="25" t="s">
        <v>90</v>
      </c>
      <c r="C101" s="25">
        <v>138</v>
      </c>
      <c r="D101" s="25" t="s">
        <v>168</v>
      </c>
      <c r="E101" s="2">
        <v>1.2019256810578101</v>
      </c>
      <c r="F101" s="2">
        <v>8.6202642790603801E-2</v>
      </c>
      <c r="G101" s="2">
        <v>2.1336353369751699</v>
      </c>
      <c r="H101" s="2">
        <v>3.2872643017988097E-2</v>
      </c>
      <c r="I101" s="2">
        <v>1.0163524635432899</v>
      </c>
      <c r="J101" s="2">
        <v>1.4409488048258099</v>
      </c>
      <c r="K101" s="2">
        <v>0.31229010867088702</v>
      </c>
      <c r="L101" s="3">
        <v>627</v>
      </c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</row>
    <row r="102" spans="1:40" ht="13" x14ac:dyDescent="0.15">
      <c r="A102" s="1" t="s">
        <v>146</v>
      </c>
      <c r="B102" s="25" t="s">
        <v>90</v>
      </c>
      <c r="C102" s="25">
        <v>141</v>
      </c>
      <c r="D102" s="25" t="s">
        <v>168</v>
      </c>
      <c r="E102" s="2">
        <v>0.95130831993465703</v>
      </c>
      <c r="F102" s="2">
        <v>0.126485908913675</v>
      </c>
      <c r="G102" s="2">
        <v>-0.39464524846083099</v>
      </c>
      <c r="H102" s="2">
        <v>0.693104714937258</v>
      </c>
      <c r="I102" s="2">
        <v>0.634024683551629</v>
      </c>
      <c r="J102" s="2">
        <v>1.1480848963699399</v>
      </c>
      <c r="K102" s="2">
        <v>0.81602360220105996</v>
      </c>
      <c r="L102" s="3">
        <v>627</v>
      </c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</row>
    <row r="103" spans="1:40" ht="13" x14ac:dyDescent="0.15">
      <c r="A103" s="1" t="s">
        <v>146</v>
      </c>
      <c r="B103" s="25" t="s">
        <v>90</v>
      </c>
      <c r="C103" s="25">
        <v>145</v>
      </c>
      <c r="D103" s="25" t="s">
        <v>168</v>
      </c>
      <c r="E103" s="2">
        <v>0.82068814248137401</v>
      </c>
      <c r="F103" s="2">
        <v>0.13383891851370899</v>
      </c>
      <c r="G103" s="2">
        <v>-1.4764920002358399</v>
      </c>
      <c r="H103" s="2">
        <v>0.13981186123342099</v>
      </c>
      <c r="I103" s="2">
        <v>0.60544073024043799</v>
      </c>
      <c r="J103" s="2">
        <v>1.0323462129216201</v>
      </c>
      <c r="K103" s="2">
        <v>0.68348894139850802</v>
      </c>
      <c r="L103" s="3">
        <v>627</v>
      </c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</row>
    <row r="104" spans="1:40" ht="13" x14ac:dyDescent="0.15">
      <c r="A104" s="1" t="s">
        <v>146</v>
      </c>
      <c r="B104" s="25" t="s">
        <v>90</v>
      </c>
      <c r="C104" s="25">
        <v>146</v>
      </c>
      <c r="D104" s="25" t="s">
        <v>168</v>
      </c>
      <c r="E104" s="2">
        <v>1.07425619294789</v>
      </c>
      <c r="F104" s="2">
        <v>8.5256661348645096E-2</v>
      </c>
      <c r="G104" s="2">
        <v>0.84015146062573598</v>
      </c>
      <c r="H104" s="2">
        <v>0.40082346982516098</v>
      </c>
      <c r="I104" s="2">
        <v>0.88971320000179299</v>
      </c>
      <c r="J104" s="2">
        <v>1.27388058774316</v>
      </c>
      <c r="K104" s="2">
        <v>0.77923964428278403</v>
      </c>
      <c r="L104" s="3">
        <v>627</v>
      </c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</row>
    <row r="105" spans="1:40" ht="13" x14ac:dyDescent="0.15">
      <c r="A105" s="1" t="s">
        <v>146</v>
      </c>
      <c r="B105" s="25" t="s">
        <v>90</v>
      </c>
      <c r="C105" s="25">
        <v>147</v>
      </c>
      <c r="D105" s="25" t="s">
        <v>168</v>
      </c>
      <c r="E105" s="2">
        <v>1.05289465026122</v>
      </c>
      <c r="F105" s="2">
        <v>8.8579372680100493E-2</v>
      </c>
      <c r="G105" s="2">
        <v>0.58188694898091098</v>
      </c>
      <c r="H105" s="2">
        <v>0.56064283191680597</v>
      </c>
      <c r="I105" s="2">
        <v>0.86289735148740898</v>
      </c>
      <c r="J105" s="2">
        <v>1.24932594307042</v>
      </c>
      <c r="K105" s="2">
        <v>0.78835478762045597</v>
      </c>
      <c r="L105" s="3">
        <v>627</v>
      </c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</row>
    <row r="106" spans="1:40" ht="13" x14ac:dyDescent="0.15">
      <c r="A106" s="1" t="s">
        <v>146</v>
      </c>
      <c r="B106" s="25" t="s">
        <v>90</v>
      </c>
      <c r="C106" s="25">
        <v>19</v>
      </c>
      <c r="D106" s="25" t="s">
        <v>168</v>
      </c>
      <c r="E106" s="2">
        <v>1.1065277335899799</v>
      </c>
      <c r="F106" s="2">
        <v>8.5993378962165606E-2</v>
      </c>
      <c r="G106" s="2">
        <v>1.1771481207525301</v>
      </c>
      <c r="H106" s="2">
        <v>0.23913639124612099</v>
      </c>
      <c r="I106" s="2">
        <v>0.92390156570019899</v>
      </c>
      <c r="J106" s="2">
        <v>1.30945657378547</v>
      </c>
      <c r="K106" s="2">
        <v>0.77923964428278403</v>
      </c>
      <c r="L106" s="3">
        <v>627</v>
      </c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</row>
    <row r="107" spans="1:40" ht="13" x14ac:dyDescent="0.15">
      <c r="A107" s="1" t="s">
        <v>146</v>
      </c>
      <c r="B107" s="25" t="s">
        <v>87</v>
      </c>
      <c r="C107" s="25">
        <v>22</v>
      </c>
      <c r="D107" s="25" t="s">
        <v>168</v>
      </c>
      <c r="E107" s="2">
        <v>0.958803744773014</v>
      </c>
      <c r="F107" s="2">
        <v>0.106246794691644</v>
      </c>
      <c r="G107" s="2">
        <v>-0.39595425786065402</v>
      </c>
      <c r="H107" s="2">
        <v>0.69213877313480099</v>
      </c>
      <c r="I107" s="2">
        <v>0.74806845374960795</v>
      </c>
      <c r="J107" s="2">
        <v>1.1542941505618101</v>
      </c>
      <c r="K107" s="2">
        <v>0.81602360220105996</v>
      </c>
      <c r="L107" s="3">
        <v>627</v>
      </c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</row>
    <row r="108" spans="1:40" ht="13" x14ac:dyDescent="0.15">
      <c r="A108" s="1" t="s">
        <v>146</v>
      </c>
      <c r="B108" s="25" t="s">
        <v>89</v>
      </c>
      <c r="C108" s="25">
        <v>24</v>
      </c>
      <c r="D108" s="25" t="s">
        <v>168</v>
      </c>
      <c r="E108" s="2">
        <v>0.88263478118060601</v>
      </c>
      <c r="F108" s="2">
        <v>0.13318396158644999</v>
      </c>
      <c r="G108" s="2">
        <v>-0.93737844856716801</v>
      </c>
      <c r="H108" s="2">
        <v>0.34856392272544501</v>
      </c>
      <c r="I108" s="2">
        <v>0.63150508867048105</v>
      </c>
      <c r="J108" s="2">
        <v>1.09364282066749</v>
      </c>
      <c r="K108" s="2">
        <v>0.77923964428278403</v>
      </c>
      <c r="L108" s="3">
        <v>627</v>
      </c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</row>
    <row r="109" spans="1:40" ht="13" x14ac:dyDescent="0.15">
      <c r="A109" s="1" t="s">
        <v>146</v>
      </c>
      <c r="B109" s="25" t="s">
        <v>90</v>
      </c>
      <c r="C109" s="25">
        <v>42</v>
      </c>
      <c r="D109" s="25" t="s">
        <v>168</v>
      </c>
      <c r="E109" s="2">
        <v>0.66895805822408505</v>
      </c>
      <c r="F109" s="2">
        <v>0.34850181087142201</v>
      </c>
      <c r="G109" s="2">
        <v>-1.1536063845736599</v>
      </c>
      <c r="H109" s="2">
        <v>0.24866157963546101</v>
      </c>
      <c r="I109" s="2">
        <v>0.31299775870686403</v>
      </c>
      <c r="J109" s="2">
        <v>1.06773043279988</v>
      </c>
      <c r="K109" s="2">
        <v>0.77923964428278403</v>
      </c>
      <c r="L109" s="3">
        <v>627</v>
      </c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</row>
    <row r="110" spans="1:40" ht="13" x14ac:dyDescent="0.15">
      <c r="A110" s="1" t="s">
        <v>146</v>
      </c>
      <c r="B110" s="25" t="s">
        <v>90</v>
      </c>
      <c r="C110" s="25">
        <v>45</v>
      </c>
      <c r="D110" s="25" t="s">
        <v>168</v>
      </c>
      <c r="E110" s="2">
        <v>1.0663062206920599</v>
      </c>
      <c r="F110" s="2">
        <v>8.6228850339760493E-2</v>
      </c>
      <c r="G110" s="2">
        <v>0.74453672612153998</v>
      </c>
      <c r="H110" s="2">
        <v>0.456551831203932</v>
      </c>
      <c r="I110" s="2">
        <v>0.88064746450542597</v>
      </c>
      <c r="J110" s="2">
        <v>1.2708830409277401</v>
      </c>
      <c r="K110" s="2">
        <v>0.78835478762045597</v>
      </c>
      <c r="L110" s="3">
        <v>627</v>
      </c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</row>
    <row r="111" spans="1:40" ht="13" x14ac:dyDescent="0.15">
      <c r="A111" s="1" t="s">
        <v>146</v>
      </c>
      <c r="B111" s="25" t="s">
        <v>90</v>
      </c>
      <c r="C111" s="25">
        <v>46</v>
      </c>
      <c r="D111" s="25" t="s">
        <v>168</v>
      </c>
      <c r="E111" s="2">
        <v>0.81969877709322603</v>
      </c>
      <c r="F111" s="2">
        <v>0.14746631352085801</v>
      </c>
      <c r="G111" s="2">
        <v>-1.3482289376663901</v>
      </c>
      <c r="H111" s="2">
        <v>0.17758476000100101</v>
      </c>
      <c r="I111" s="2">
        <v>0.57330063304770496</v>
      </c>
      <c r="J111" s="2">
        <v>1.04165512947817</v>
      </c>
      <c r="K111" s="2">
        <v>0.74980232000422598</v>
      </c>
      <c r="L111" s="3">
        <v>627</v>
      </c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</row>
    <row r="112" spans="1:40" ht="13" x14ac:dyDescent="0.15">
      <c r="A112" s="1" t="s">
        <v>146</v>
      </c>
      <c r="B112" s="25" t="s">
        <v>87</v>
      </c>
      <c r="C112" s="25">
        <v>51</v>
      </c>
      <c r="D112" s="25" t="s">
        <v>168</v>
      </c>
      <c r="E112" s="2">
        <v>1.07870684765658</v>
      </c>
      <c r="F112" s="2">
        <v>8.4713344232754895E-2</v>
      </c>
      <c r="G112" s="2">
        <v>0.89434505424418098</v>
      </c>
      <c r="H112" s="2">
        <v>0.37113730099578801</v>
      </c>
      <c r="I112" s="2">
        <v>0.89607855282392501</v>
      </c>
      <c r="J112" s="2">
        <v>1.2777959942194099</v>
      </c>
      <c r="K112" s="2">
        <v>0.77923964428278403</v>
      </c>
      <c r="L112" s="3">
        <v>627</v>
      </c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</row>
    <row r="113" spans="1:40" ht="13" x14ac:dyDescent="0.15">
      <c r="A113" s="1" t="s">
        <v>146</v>
      </c>
      <c r="B113" s="25" t="s">
        <v>87</v>
      </c>
      <c r="C113" s="25">
        <v>52</v>
      </c>
      <c r="D113" s="25" t="s">
        <v>168</v>
      </c>
      <c r="E113" s="2">
        <v>0.89211695953112202</v>
      </c>
      <c r="F113" s="2">
        <v>0.17698095551385901</v>
      </c>
      <c r="G113" s="2">
        <v>-0.64503004922555496</v>
      </c>
      <c r="H113" s="2">
        <v>0.51890771281754899</v>
      </c>
      <c r="I113" s="2">
        <v>0.53017451206555299</v>
      </c>
      <c r="J113" s="2">
        <v>1.1183570931744999</v>
      </c>
      <c r="K113" s="2">
        <v>0.78835478762045597</v>
      </c>
      <c r="L113" s="3">
        <v>627</v>
      </c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</row>
    <row r="114" spans="1:40" ht="13" x14ac:dyDescent="0.15">
      <c r="A114" s="1" t="s">
        <v>146</v>
      </c>
      <c r="B114" s="25" t="s">
        <v>87</v>
      </c>
      <c r="C114" s="25">
        <v>53</v>
      </c>
      <c r="D114" s="25" t="s">
        <v>168</v>
      </c>
      <c r="E114" s="2">
        <v>0.93393102697825103</v>
      </c>
      <c r="F114" s="2">
        <v>0.112831463270968</v>
      </c>
      <c r="G114" s="2">
        <v>-0.60579459325385299</v>
      </c>
      <c r="H114" s="2">
        <v>0.54465116048167395</v>
      </c>
      <c r="I114" s="2">
        <v>0.71740250161650998</v>
      </c>
      <c r="J114" s="2">
        <v>1.13356057953409</v>
      </c>
      <c r="K114" s="2">
        <v>0.78835478762045597</v>
      </c>
      <c r="L114" s="3">
        <v>627</v>
      </c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</row>
    <row r="115" spans="1:40" ht="13" x14ac:dyDescent="0.15">
      <c r="A115" s="1" t="s">
        <v>146</v>
      </c>
      <c r="B115" s="25" t="s">
        <v>87</v>
      </c>
      <c r="C115" s="25">
        <v>56</v>
      </c>
      <c r="D115" s="25" t="s">
        <v>168</v>
      </c>
      <c r="E115" s="2">
        <v>0.86350989308436998</v>
      </c>
      <c r="F115" s="2">
        <v>0.15108587823595601</v>
      </c>
      <c r="G115" s="2">
        <v>-0.97130139636566704</v>
      </c>
      <c r="H115" s="2">
        <v>0.33139821365248201</v>
      </c>
      <c r="I115" s="2">
        <v>0.59812487062768904</v>
      </c>
      <c r="J115" s="2">
        <v>1.0881125149859101</v>
      </c>
      <c r="K115" s="2">
        <v>0.77923964428278403</v>
      </c>
      <c r="L115" s="3">
        <v>627</v>
      </c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</row>
    <row r="116" spans="1:40" ht="13" x14ac:dyDescent="0.15">
      <c r="A116" s="1" t="s">
        <v>146</v>
      </c>
      <c r="B116" s="25" t="s">
        <v>90</v>
      </c>
      <c r="C116" s="25">
        <v>63</v>
      </c>
      <c r="D116" s="25" t="s">
        <v>168</v>
      </c>
      <c r="E116" s="2">
        <v>1.44535607261375</v>
      </c>
      <c r="F116" s="2">
        <v>0.14034838780006001</v>
      </c>
      <c r="G116" s="2">
        <v>2.6245809732221499</v>
      </c>
      <c r="H116" s="2">
        <v>8.6755661381525996E-3</v>
      </c>
      <c r="I116" s="2">
        <v>1.1383823680160201</v>
      </c>
      <c r="J116" s="2">
        <v>1.9752701765982099</v>
      </c>
      <c r="K116" s="2">
        <v>0.275255075957475</v>
      </c>
      <c r="L116" s="3">
        <v>627</v>
      </c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</row>
    <row r="117" spans="1:40" ht="13" x14ac:dyDescent="0.15">
      <c r="A117" s="1" t="s">
        <v>146</v>
      </c>
      <c r="B117" s="25" t="s">
        <v>90</v>
      </c>
      <c r="C117" s="25">
        <v>66</v>
      </c>
      <c r="D117" s="25" t="s">
        <v>168</v>
      </c>
      <c r="E117" s="2">
        <v>1.1719495605691701</v>
      </c>
      <c r="F117" s="2">
        <v>9.0653126501355194E-2</v>
      </c>
      <c r="G117" s="2">
        <v>1.75028329739193</v>
      </c>
      <c r="H117" s="2">
        <v>8.0069441565162602E-2</v>
      </c>
      <c r="I117" s="2">
        <v>0.98568023225093504</v>
      </c>
      <c r="J117" s="2">
        <v>1.4228683549029899</v>
      </c>
      <c r="K117" s="2">
        <v>0.50710646324603004</v>
      </c>
      <c r="L117" s="3">
        <v>627</v>
      </c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</row>
    <row r="118" spans="1:40" ht="13" x14ac:dyDescent="0.15">
      <c r="A118" s="1" t="s">
        <v>146</v>
      </c>
      <c r="B118" s="25" t="s">
        <v>90</v>
      </c>
      <c r="C118" s="25">
        <v>70</v>
      </c>
      <c r="D118" s="25" t="s">
        <v>168</v>
      </c>
      <c r="E118" s="2">
        <v>1.04621142048402</v>
      </c>
      <c r="F118" s="2">
        <v>8.86552076633913E-2</v>
      </c>
      <c r="G118" s="2">
        <v>0.50956361439994502</v>
      </c>
      <c r="H118" s="2">
        <v>0.61035722047165297</v>
      </c>
      <c r="I118" s="2">
        <v>0.85426893845640794</v>
      </c>
      <c r="J118" s="2">
        <v>1.23853131680253</v>
      </c>
      <c r="K118" s="2">
        <v>0.79977842682492395</v>
      </c>
      <c r="L118" s="3">
        <v>627</v>
      </c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</row>
    <row r="119" spans="1:40" ht="13" x14ac:dyDescent="0.15">
      <c r="A119" s="1" t="s">
        <v>146</v>
      </c>
      <c r="B119" s="25" t="s">
        <v>87</v>
      </c>
      <c r="C119" s="25">
        <v>78</v>
      </c>
      <c r="D119" s="25" t="s">
        <v>168</v>
      </c>
      <c r="E119" s="2">
        <v>1.1705168330998501</v>
      </c>
      <c r="F119" s="2">
        <v>8.4552200195131905E-2</v>
      </c>
      <c r="G119" s="2">
        <v>1.8621087162855301</v>
      </c>
      <c r="H119" s="2">
        <v>6.2587767660293794E-2</v>
      </c>
      <c r="I119" s="2">
        <v>0.98667103137159096</v>
      </c>
      <c r="J119" s="2">
        <v>1.38527609175024</v>
      </c>
      <c r="K119" s="2">
        <v>0.47566703421823298</v>
      </c>
      <c r="L119" s="3">
        <v>627</v>
      </c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</row>
    <row r="120" spans="1:40" ht="13" x14ac:dyDescent="0.15">
      <c r="A120" s="1" t="s">
        <v>146</v>
      </c>
      <c r="B120" s="25" t="s">
        <v>87</v>
      </c>
      <c r="C120" s="25">
        <v>81</v>
      </c>
      <c r="D120" s="25" t="s">
        <v>168</v>
      </c>
      <c r="E120" s="2">
        <v>0.87284784374740998</v>
      </c>
      <c r="F120" s="2">
        <v>0.161897182920406</v>
      </c>
      <c r="G120" s="2">
        <v>-0.84000244550244696</v>
      </c>
      <c r="H120" s="2">
        <v>0.40090701535935702</v>
      </c>
      <c r="I120" s="2">
        <v>0.575885849026196</v>
      </c>
      <c r="J120" s="2">
        <v>1.10022234487772</v>
      </c>
      <c r="K120" s="2">
        <v>0.77923964428278403</v>
      </c>
      <c r="L120" s="3">
        <v>627</v>
      </c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</row>
    <row r="121" spans="1:40" ht="13" x14ac:dyDescent="0.15">
      <c r="A121" s="1" t="s">
        <v>146</v>
      </c>
      <c r="B121" s="25" t="s">
        <v>90</v>
      </c>
      <c r="C121" s="25">
        <v>83</v>
      </c>
      <c r="D121" s="25" t="s">
        <v>168</v>
      </c>
      <c r="E121" s="2">
        <v>1.05700070600382</v>
      </c>
      <c r="F121" s="2">
        <v>8.8692046714031705E-2</v>
      </c>
      <c r="G121" s="2">
        <v>0.62503208431220003</v>
      </c>
      <c r="H121" s="2">
        <v>0.53195000067060105</v>
      </c>
      <c r="I121" s="2">
        <v>0.86942985033923303</v>
      </c>
      <c r="J121" s="2">
        <v>1.25136776794021</v>
      </c>
      <c r="K121" s="2">
        <v>0.78835478762045597</v>
      </c>
      <c r="L121" s="3">
        <v>627</v>
      </c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</row>
    <row r="122" spans="1:40" ht="13" x14ac:dyDescent="0.15">
      <c r="A122" s="1" t="s">
        <v>146</v>
      </c>
      <c r="B122" s="25" t="s">
        <v>89</v>
      </c>
      <c r="C122" s="25">
        <v>96</v>
      </c>
      <c r="D122" s="25" t="s">
        <v>168</v>
      </c>
      <c r="E122" s="2">
        <v>0.99204049279929596</v>
      </c>
      <c r="F122" s="2">
        <v>0.10135903073802301</v>
      </c>
      <c r="G122" s="2">
        <v>-7.8842044147768395E-2</v>
      </c>
      <c r="H122" s="2">
        <v>0.93715826171858896</v>
      </c>
      <c r="I122" s="2">
        <v>0.73155645518476797</v>
      </c>
      <c r="J122" s="2">
        <v>1.1819609000701401</v>
      </c>
      <c r="K122" s="2">
        <v>0.93938475659547804</v>
      </c>
      <c r="L122" s="3">
        <v>627</v>
      </c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</row>
    <row r="123" spans="1:40" ht="13" x14ac:dyDescent="0.15">
      <c r="A123" s="1" t="s">
        <v>146</v>
      </c>
      <c r="B123" s="25" t="s">
        <v>90</v>
      </c>
      <c r="C123" s="25">
        <v>99</v>
      </c>
      <c r="D123" s="25" t="s">
        <v>168</v>
      </c>
      <c r="E123" s="2">
        <v>0.97187029141427606</v>
      </c>
      <c r="F123" s="2">
        <v>0.108472723025448</v>
      </c>
      <c r="G123" s="2">
        <v>-0.263042428340514</v>
      </c>
      <c r="H123" s="2">
        <v>0.79251787715165101</v>
      </c>
      <c r="I123" s="2">
        <v>0.73723137603948297</v>
      </c>
      <c r="J123" s="2">
        <v>1.16634057402512</v>
      </c>
      <c r="K123" s="2">
        <v>0.83654664810451995</v>
      </c>
      <c r="L123" s="3">
        <v>627</v>
      </c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</row>
    <row r="124" spans="1:40" ht="13" x14ac:dyDescent="0.15">
      <c r="A124" s="1" t="s">
        <v>146</v>
      </c>
      <c r="B124" s="25"/>
      <c r="C124" s="25" t="s">
        <v>96</v>
      </c>
      <c r="D124" s="25" t="s">
        <v>169</v>
      </c>
      <c r="E124" s="2">
        <v>0.97076501462838205</v>
      </c>
      <c r="F124" s="2">
        <v>0.10421587221904401</v>
      </c>
      <c r="G124" s="2">
        <v>-0.28470560979741899</v>
      </c>
      <c r="H124" s="2">
        <v>0.77586969244985404</v>
      </c>
      <c r="I124" s="2">
        <v>0.76182174449166196</v>
      </c>
      <c r="J124" s="2">
        <v>1.1648737998857299</v>
      </c>
      <c r="K124" s="2">
        <v>0.80615195891376901</v>
      </c>
      <c r="L124" s="3">
        <v>627</v>
      </c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</row>
    <row r="125" spans="1:40" ht="13" x14ac:dyDescent="0.15">
      <c r="A125" s="1" t="s">
        <v>146</v>
      </c>
      <c r="B125" s="25"/>
      <c r="C125" s="25" t="s">
        <v>97</v>
      </c>
      <c r="D125" s="25" t="s">
        <v>169</v>
      </c>
      <c r="E125" s="2">
        <v>0.958803744773014</v>
      </c>
      <c r="F125" s="2">
        <v>0.106246794691644</v>
      </c>
      <c r="G125" s="2">
        <v>-0.39595425786065402</v>
      </c>
      <c r="H125" s="2">
        <v>0.69213877313480099</v>
      </c>
      <c r="I125" s="2">
        <v>0.74806845374960795</v>
      </c>
      <c r="J125" s="2">
        <v>1.1542941505618101</v>
      </c>
      <c r="K125" s="2">
        <v>0.79289870201455304</v>
      </c>
      <c r="L125" s="3">
        <v>627</v>
      </c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</row>
    <row r="126" spans="1:40" ht="13" x14ac:dyDescent="0.15">
      <c r="A126" s="1" t="s">
        <v>146</v>
      </c>
      <c r="B126" s="25"/>
      <c r="C126" s="25" t="s">
        <v>95</v>
      </c>
      <c r="D126" s="25" t="s">
        <v>169</v>
      </c>
      <c r="E126" s="2">
        <v>0.94019337391427804</v>
      </c>
      <c r="F126" s="2">
        <v>0.160517040415143</v>
      </c>
      <c r="G126" s="2">
        <v>-0.38419415026177201</v>
      </c>
      <c r="H126" s="2">
        <v>0.70083455366363601</v>
      </c>
      <c r="I126" s="2">
        <v>0.49902824722935502</v>
      </c>
      <c r="J126" s="2">
        <v>1.14771150897515</v>
      </c>
      <c r="K126" s="2">
        <v>0.79289870201455304</v>
      </c>
      <c r="L126" s="3">
        <v>627</v>
      </c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</row>
    <row r="127" spans="1:40" ht="13" x14ac:dyDescent="0.15">
      <c r="A127" s="1" t="s">
        <v>146</v>
      </c>
      <c r="B127" s="25"/>
      <c r="C127" s="25" t="s">
        <v>93</v>
      </c>
      <c r="D127" s="25" t="s">
        <v>169</v>
      </c>
      <c r="E127" s="2">
        <v>0.95421842250036504</v>
      </c>
      <c r="F127" s="2">
        <v>0.114117895625594</v>
      </c>
      <c r="G127" s="2">
        <v>-0.41065145024021699</v>
      </c>
      <c r="H127" s="2">
        <v>0.68132813138813797</v>
      </c>
      <c r="I127" s="2">
        <v>0.713385205178236</v>
      </c>
      <c r="J127" s="2">
        <v>1.1509177928204</v>
      </c>
      <c r="K127" s="2">
        <v>0.79289870201455304</v>
      </c>
      <c r="L127" s="3">
        <v>627</v>
      </c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</row>
    <row r="128" spans="1:40" ht="13" x14ac:dyDescent="0.15">
      <c r="A128" s="1" t="s">
        <v>146</v>
      </c>
      <c r="B128" s="25"/>
      <c r="C128" s="25" t="s">
        <v>94</v>
      </c>
      <c r="D128" s="25" t="s">
        <v>169</v>
      </c>
      <c r="E128" s="2">
        <v>0.85017351015467302</v>
      </c>
      <c r="F128" s="2">
        <v>0.15626766419694599</v>
      </c>
      <c r="G128" s="2">
        <v>-1.0386974270703</v>
      </c>
      <c r="H128" s="2">
        <v>0.29894547815882799</v>
      </c>
      <c r="I128" s="2">
        <v>0.58394395128571996</v>
      </c>
      <c r="J128" s="2">
        <v>1.07958069872837</v>
      </c>
      <c r="K128" s="2">
        <v>0.79289870201455304</v>
      </c>
      <c r="L128" s="3">
        <v>627</v>
      </c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</row>
    <row r="129" spans="1:40" ht="13" x14ac:dyDescent="0.15">
      <c r="A129" s="1" t="s">
        <v>146</v>
      </c>
      <c r="B129" s="25"/>
      <c r="C129" s="25" t="s">
        <v>110</v>
      </c>
      <c r="D129" s="25" t="s">
        <v>169</v>
      </c>
      <c r="E129" s="2">
        <v>1.04621142048402</v>
      </c>
      <c r="F129" s="2">
        <v>8.86552076633913E-2</v>
      </c>
      <c r="G129" s="2">
        <v>0.50956361439994502</v>
      </c>
      <c r="H129" s="2">
        <v>0.61035722047165297</v>
      </c>
      <c r="I129" s="2">
        <v>0.85426893845640794</v>
      </c>
      <c r="J129" s="2">
        <v>1.23853131680253</v>
      </c>
      <c r="K129" s="2">
        <v>0.79289870201455304</v>
      </c>
      <c r="L129" s="3">
        <v>627</v>
      </c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</row>
    <row r="130" spans="1:40" ht="13" x14ac:dyDescent="0.15">
      <c r="A130" s="1" t="s">
        <v>146</v>
      </c>
      <c r="B130" s="25"/>
      <c r="C130" s="25" t="s">
        <v>125</v>
      </c>
      <c r="D130" s="25" t="s">
        <v>169</v>
      </c>
      <c r="E130" s="2">
        <v>0.95384474104681405</v>
      </c>
      <c r="F130" s="2">
        <v>0.124730888962957</v>
      </c>
      <c r="G130" s="2">
        <v>-0.37885055101526799</v>
      </c>
      <c r="H130" s="2">
        <v>0.70479884623515798</v>
      </c>
      <c r="I130" s="2">
        <v>0.66699527674914905</v>
      </c>
      <c r="J130" s="2">
        <v>1.1522401781809699</v>
      </c>
      <c r="K130" s="2">
        <v>0.79289870201455304</v>
      </c>
      <c r="L130" s="3">
        <v>627</v>
      </c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</row>
    <row r="131" spans="1:40" ht="13" x14ac:dyDescent="0.15">
      <c r="A131" s="1" t="s">
        <v>146</v>
      </c>
      <c r="B131" s="25"/>
      <c r="C131" s="25" t="s">
        <v>108</v>
      </c>
      <c r="D131" s="25" t="s">
        <v>169</v>
      </c>
      <c r="E131" s="2">
        <v>0.98486987393761105</v>
      </c>
      <c r="F131" s="2">
        <v>0.101551532299018</v>
      </c>
      <c r="G131" s="2">
        <v>-0.15012825379824801</v>
      </c>
      <c r="H131" s="2">
        <v>0.88066342928806896</v>
      </c>
      <c r="I131" s="2">
        <v>0.78200394912953197</v>
      </c>
      <c r="J131" s="2">
        <v>1.1810608128089799</v>
      </c>
      <c r="K131" s="2">
        <v>0.88066342928806896</v>
      </c>
      <c r="L131" s="3">
        <v>627</v>
      </c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</row>
    <row r="132" spans="1:40" ht="13" x14ac:dyDescent="0.15">
      <c r="A132" s="1" t="s">
        <v>146</v>
      </c>
      <c r="B132" s="25"/>
      <c r="C132" s="25" t="s">
        <v>112</v>
      </c>
      <c r="D132" s="25" t="s">
        <v>169</v>
      </c>
      <c r="E132" s="2">
        <v>1.1491221988962901</v>
      </c>
      <c r="F132" s="2">
        <v>8.6291793668751102E-2</v>
      </c>
      <c r="G132" s="2">
        <v>1.6107944880058001</v>
      </c>
      <c r="H132" s="2">
        <v>0.107224522891158</v>
      </c>
      <c r="I132" s="2">
        <v>0.96657279423196596</v>
      </c>
      <c r="J132" s="2">
        <v>1.3711949952700999</v>
      </c>
      <c r="K132" s="2">
        <v>0.79289870201455304</v>
      </c>
      <c r="L132" s="3">
        <v>627</v>
      </c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</row>
    <row r="133" spans="1:40" ht="13" x14ac:dyDescent="0.15">
      <c r="A133" s="1" t="s">
        <v>146</v>
      </c>
      <c r="B133" s="25"/>
      <c r="C133" s="25" t="s">
        <v>123</v>
      </c>
      <c r="D133" s="25" t="s">
        <v>169</v>
      </c>
      <c r="E133" s="2">
        <v>1.06142381333053</v>
      </c>
      <c r="F133" s="2">
        <v>9.0034710678613697E-2</v>
      </c>
      <c r="G133" s="2">
        <v>0.66209161427497398</v>
      </c>
      <c r="H133" s="2">
        <v>0.50791250973212299</v>
      </c>
      <c r="I133" s="2">
        <v>0.87374067122028598</v>
      </c>
      <c r="J133" s="2">
        <v>1.2587406767115501</v>
      </c>
      <c r="K133" s="2">
        <v>0.79289870201455304</v>
      </c>
      <c r="L133" s="3">
        <v>627</v>
      </c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</row>
    <row r="134" spans="1:40" ht="13" x14ac:dyDescent="0.15">
      <c r="A134" s="1" t="s">
        <v>146</v>
      </c>
      <c r="B134" s="25"/>
      <c r="C134" s="25" t="s">
        <v>124</v>
      </c>
      <c r="D134" s="25" t="s">
        <v>169</v>
      </c>
      <c r="E134" s="2">
        <v>1.1235637087250101</v>
      </c>
      <c r="F134" s="2">
        <v>8.8803861259584005E-2</v>
      </c>
      <c r="G134" s="2">
        <v>1.3119420143254401</v>
      </c>
      <c r="H134" s="2">
        <v>0.189539700108556</v>
      </c>
      <c r="I134" s="2">
        <v>0.93646324356593602</v>
      </c>
      <c r="J134" s="2">
        <v>1.3394935433432</v>
      </c>
      <c r="K134" s="2">
        <v>0.79289870201455304</v>
      </c>
      <c r="L134" s="3">
        <v>627</v>
      </c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</row>
    <row r="135" spans="1:40" ht="13" x14ac:dyDescent="0.15">
      <c r="A135" s="1" t="s">
        <v>146</v>
      </c>
      <c r="B135" s="25"/>
      <c r="C135" s="25" t="s">
        <v>116</v>
      </c>
      <c r="D135" s="25" t="s">
        <v>169</v>
      </c>
      <c r="E135" s="2">
        <v>0.906238476744604</v>
      </c>
      <c r="F135" s="2">
        <v>0.12622325444839799</v>
      </c>
      <c r="G135" s="2">
        <v>-0.77998930261016597</v>
      </c>
      <c r="H135" s="2">
        <v>0.435397171789003</v>
      </c>
      <c r="I135" s="2">
        <v>0.66827151457989797</v>
      </c>
      <c r="J135" s="2">
        <v>1.1125935521889401</v>
      </c>
      <c r="K135" s="2">
        <v>0.79289870201455304</v>
      </c>
      <c r="L135" s="3">
        <v>627</v>
      </c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</row>
    <row r="136" spans="1:40" ht="13" x14ac:dyDescent="0.15">
      <c r="A136" s="1" t="s">
        <v>146</v>
      </c>
      <c r="B136" s="25"/>
      <c r="C136" s="25" t="s">
        <v>118</v>
      </c>
      <c r="D136" s="25" t="s">
        <v>169</v>
      </c>
      <c r="E136" s="2">
        <v>1.18025862247804</v>
      </c>
      <c r="F136" s="2">
        <v>8.7786582869965796E-2</v>
      </c>
      <c r="G136" s="2">
        <v>1.88791476597327</v>
      </c>
      <c r="H136" s="2">
        <v>5.9037393901279198E-2</v>
      </c>
      <c r="I136" s="2">
        <v>0.99361325768981001</v>
      </c>
      <c r="J136" s="2">
        <v>1.4149521909364799</v>
      </c>
      <c r="K136" s="2">
        <v>0.79289870201455304</v>
      </c>
      <c r="L136" s="3">
        <v>627</v>
      </c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</row>
    <row r="137" spans="1:40" ht="13" x14ac:dyDescent="0.15">
      <c r="A137" s="1" t="s">
        <v>146</v>
      </c>
      <c r="B137" s="25"/>
      <c r="C137" s="25" t="s">
        <v>115</v>
      </c>
      <c r="D137" s="25" t="s">
        <v>169</v>
      </c>
      <c r="E137" s="2">
        <v>1.0862515194423501</v>
      </c>
      <c r="F137" s="2">
        <v>8.4822403617075895E-2</v>
      </c>
      <c r="G137" s="2">
        <v>0.97536491380457602</v>
      </c>
      <c r="H137" s="2">
        <v>0.32937928124903398</v>
      </c>
      <c r="I137" s="2">
        <v>0.904223589726043</v>
      </c>
      <c r="J137" s="2">
        <v>1.2964149056513199</v>
      </c>
      <c r="K137" s="2">
        <v>0.79289870201455304</v>
      </c>
      <c r="L137" s="3">
        <v>627</v>
      </c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</row>
    <row r="138" spans="1:40" ht="13" x14ac:dyDescent="0.15">
      <c r="A138" s="1" t="s">
        <v>146</v>
      </c>
      <c r="B138" s="25"/>
      <c r="C138" s="25" t="s">
        <v>120</v>
      </c>
      <c r="D138" s="25" t="s">
        <v>169</v>
      </c>
      <c r="E138" s="2">
        <v>0.95592848769447103</v>
      </c>
      <c r="F138" s="2">
        <v>0.105829228442543</v>
      </c>
      <c r="G138" s="2">
        <v>-0.42589531322163199</v>
      </c>
      <c r="H138" s="2">
        <v>0.670184130204454</v>
      </c>
      <c r="I138" s="2">
        <v>0.75863914151533696</v>
      </c>
      <c r="J138" s="2">
        <v>1.1569493896729</v>
      </c>
      <c r="K138" s="2">
        <v>0.79289870201455304</v>
      </c>
      <c r="L138" s="3">
        <v>627</v>
      </c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</row>
    <row r="139" spans="1:40" ht="13" x14ac:dyDescent="0.15">
      <c r="A139" s="1" t="s">
        <v>146</v>
      </c>
      <c r="B139" s="25"/>
      <c r="C139" s="25" t="s">
        <v>121</v>
      </c>
      <c r="D139" s="25" t="s">
        <v>169</v>
      </c>
      <c r="E139" s="2">
        <v>1.08225014394034</v>
      </c>
      <c r="F139" s="2">
        <v>9.1858123441477299E-2</v>
      </c>
      <c r="G139" s="2">
        <v>0.86048285529482904</v>
      </c>
      <c r="H139" s="2">
        <v>0.389522930310087</v>
      </c>
      <c r="I139" s="2">
        <v>0.89374908142363296</v>
      </c>
      <c r="J139" s="2">
        <v>1.2887393941227701</v>
      </c>
      <c r="K139" s="2">
        <v>0.79289870201455304</v>
      </c>
      <c r="L139" s="3">
        <v>627</v>
      </c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</row>
    <row r="140" spans="1:40" ht="13" x14ac:dyDescent="0.15">
      <c r="A140" s="1" t="s">
        <v>146</v>
      </c>
      <c r="B140" s="25"/>
      <c r="C140" s="25" t="s">
        <v>127</v>
      </c>
      <c r="D140" s="25" t="s">
        <v>169</v>
      </c>
      <c r="E140" s="2">
        <v>1.1335057916887901</v>
      </c>
      <c r="F140" s="2">
        <v>9.8062303071213497E-2</v>
      </c>
      <c r="G140" s="2">
        <v>1.27791512732084</v>
      </c>
      <c r="H140" s="2">
        <v>0.201279353628152</v>
      </c>
      <c r="I140" s="2">
        <v>0.95132719713939995</v>
      </c>
      <c r="J140" s="2">
        <v>1.46232828873358</v>
      </c>
      <c r="K140" s="2">
        <v>0.79289870201455304</v>
      </c>
      <c r="L140" s="3">
        <v>627</v>
      </c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</row>
    <row r="141" spans="1:40" ht="13" x14ac:dyDescent="0.15">
      <c r="A141" s="1" t="s">
        <v>146</v>
      </c>
      <c r="B141" s="25"/>
      <c r="C141" s="25" t="s">
        <v>122</v>
      </c>
      <c r="D141" s="25" t="s">
        <v>169</v>
      </c>
      <c r="E141" s="2">
        <v>1.03589100237758</v>
      </c>
      <c r="F141" s="2">
        <v>9.1513574561651906E-2</v>
      </c>
      <c r="G141" s="2">
        <v>0.38531910059221203</v>
      </c>
      <c r="H141" s="2">
        <v>0.700001011793562</v>
      </c>
      <c r="I141" s="2">
        <v>0.84319732777273504</v>
      </c>
      <c r="J141" s="2">
        <v>1.2308768239816399</v>
      </c>
      <c r="K141" s="2">
        <v>0.79289870201455304</v>
      </c>
      <c r="L141" s="3">
        <v>627</v>
      </c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</row>
    <row r="142" spans="1:40" ht="13" x14ac:dyDescent="0.15">
      <c r="A142" s="1" t="s">
        <v>146</v>
      </c>
      <c r="B142" s="25"/>
      <c r="C142" s="25" t="s">
        <v>126</v>
      </c>
      <c r="D142" s="25" t="s">
        <v>169</v>
      </c>
      <c r="E142" s="2">
        <v>1.1065277335899799</v>
      </c>
      <c r="F142" s="2">
        <v>8.5993378962165606E-2</v>
      </c>
      <c r="G142" s="2">
        <v>1.1771481207525301</v>
      </c>
      <c r="H142" s="2">
        <v>0.23913639124612099</v>
      </c>
      <c r="I142" s="2">
        <v>0.92390156570019899</v>
      </c>
      <c r="J142" s="2">
        <v>1.30945657378547</v>
      </c>
      <c r="K142" s="2">
        <v>0.79289870201455304</v>
      </c>
      <c r="L142" s="3">
        <v>627</v>
      </c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</row>
    <row r="143" spans="1:40" ht="13" x14ac:dyDescent="0.15">
      <c r="A143" s="1" t="s">
        <v>146</v>
      </c>
      <c r="B143" s="25"/>
      <c r="C143" s="25" t="s">
        <v>106</v>
      </c>
      <c r="D143" s="25" t="s">
        <v>169</v>
      </c>
      <c r="E143" s="2">
        <v>1.1686972990765101</v>
      </c>
      <c r="F143" s="2">
        <v>8.5489345098721206E-2</v>
      </c>
      <c r="G143" s="2">
        <v>1.82349869126777</v>
      </c>
      <c r="H143" s="2">
        <v>6.8227895110168094E-2</v>
      </c>
      <c r="I143" s="2">
        <v>0.98543883232524898</v>
      </c>
      <c r="J143" s="2">
        <v>1.3950424887992401</v>
      </c>
      <c r="K143" s="2">
        <v>0.79289870201455304</v>
      </c>
      <c r="L143" s="3">
        <v>627</v>
      </c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</row>
    <row r="144" spans="1:40" ht="13" x14ac:dyDescent="0.15">
      <c r="A144" s="1" t="s">
        <v>146</v>
      </c>
      <c r="B144" s="25"/>
      <c r="C144" s="25" t="s">
        <v>117</v>
      </c>
      <c r="D144" s="25" t="s">
        <v>169</v>
      </c>
      <c r="E144" s="2">
        <v>0.81969877709322603</v>
      </c>
      <c r="F144" s="2">
        <v>0.14746631352085801</v>
      </c>
      <c r="G144" s="2">
        <v>-1.3482289376663901</v>
      </c>
      <c r="H144" s="2">
        <v>0.17758476000100101</v>
      </c>
      <c r="I144" s="2">
        <v>0.57330063304770496</v>
      </c>
      <c r="J144" s="2">
        <v>1.04165512947817</v>
      </c>
      <c r="K144" s="2">
        <v>0.79289870201455304</v>
      </c>
      <c r="L144" s="3">
        <v>627</v>
      </c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</row>
    <row r="145" spans="1:40" ht="13" x14ac:dyDescent="0.15">
      <c r="A145" s="1" t="s">
        <v>146</v>
      </c>
      <c r="B145" s="25"/>
      <c r="C145" s="25" t="s">
        <v>114</v>
      </c>
      <c r="D145" s="25" t="s">
        <v>169</v>
      </c>
      <c r="E145" s="2">
        <v>1.06590159263185</v>
      </c>
      <c r="F145" s="2">
        <v>9.0483764209141199E-2</v>
      </c>
      <c r="G145" s="2">
        <v>0.705331032986377</v>
      </c>
      <c r="H145" s="2">
        <v>0.48060425237457099</v>
      </c>
      <c r="I145" s="2">
        <v>0.87861506007355705</v>
      </c>
      <c r="J145" s="2">
        <v>1.2663573422757699</v>
      </c>
      <c r="K145" s="2">
        <v>0.79289870201455304</v>
      </c>
      <c r="L145" s="3">
        <v>627</v>
      </c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</row>
    <row r="146" spans="1:40" ht="13" x14ac:dyDescent="0.15">
      <c r="A146" s="1" t="s">
        <v>146</v>
      </c>
      <c r="B146" s="25"/>
      <c r="C146" s="25" t="s">
        <v>119</v>
      </c>
      <c r="D146" s="25" t="s">
        <v>169</v>
      </c>
      <c r="E146" s="2">
        <v>1.0781658410697901</v>
      </c>
      <c r="F146" s="2">
        <v>8.6302607004640305E-2</v>
      </c>
      <c r="G146" s="2">
        <v>0.87206290405613496</v>
      </c>
      <c r="H146" s="2">
        <v>0.38317406195758902</v>
      </c>
      <c r="I146" s="2">
        <v>0.89405670286775596</v>
      </c>
      <c r="J146" s="2">
        <v>1.2780515173431499</v>
      </c>
      <c r="K146" s="2">
        <v>0.79289870201455304</v>
      </c>
      <c r="L146" s="3">
        <v>627</v>
      </c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</row>
    <row r="147" spans="1:40" ht="13" x14ac:dyDescent="0.15">
      <c r="A147" s="1" t="s">
        <v>146</v>
      </c>
      <c r="B147" s="25"/>
      <c r="C147" s="25" t="s">
        <v>113</v>
      </c>
      <c r="D147" s="25" t="s">
        <v>169</v>
      </c>
      <c r="E147" s="2">
        <v>0.96589926571916196</v>
      </c>
      <c r="F147" s="2">
        <v>0.109426450222434</v>
      </c>
      <c r="G147" s="2">
        <v>-0.31706895298564097</v>
      </c>
      <c r="H147" s="2">
        <v>0.75119128228445797</v>
      </c>
      <c r="I147" s="2">
        <v>0.72343255728608402</v>
      </c>
      <c r="J147" s="2">
        <v>1.1583577936078999</v>
      </c>
      <c r="K147" s="2">
        <v>0.80615195891376901</v>
      </c>
      <c r="L147" s="3">
        <v>627</v>
      </c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</row>
    <row r="148" spans="1:40" ht="13" x14ac:dyDescent="0.15">
      <c r="A148" s="1" t="s">
        <v>146</v>
      </c>
      <c r="B148" s="25"/>
      <c r="C148" s="25" t="s">
        <v>111</v>
      </c>
      <c r="D148" s="25" t="s">
        <v>169</v>
      </c>
      <c r="E148" s="2">
        <v>1.15174948613912</v>
      </c>
      <c r="F148" s="2">
        <v>8.5313172219325994E-2</v>
      </c>
      <c r="G148" s="2">
        <v>1.6560406207140499</v>
      </c>
      <c r="H148" s="2">
        <v>9.7713592942273303E-2</v>
      </c>
      <c r="I148" s="2">
        <v>0.97414470873969605</v>
      </c>
      <c r="J148" s="2">
        <v>1.3941250012342601</v>
      </c>
      <c r="K148" s="2">
        <v>0.79289870201455304</v>
      </c>
      <c r="L148" s="3">
        <v>627</v>
      </c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</row>
    <row r="149" spans="1:40" ht="13" x14ac:dyDescent="0.15">
      <c r="A149" s="1" t="s">
        <v>146</v>
      </c>
      <c r="B149" s="25"/>
      <c r="C149" s="25" t="s">
        <v>109</v>
      </c>
      <c r="D149" s="25" t="s">
        <v>169</v>
      </c>
      <c r="E149" s="2">
        <v>0.85148820716516704</v>
      </c>
      <c r="F149" s="2">
        <v>0.199200337669555</v>
      </c>
      <c r="G149" s="2">
        <v>-0.80707507998837702</v>
      </c>
      <c r="H149" s="2">
        <v>0.41962322836433502</v>
      </c>
      <c r="I149" s="2">
        <v>0.48908063902596299</v>
      </c>
      <c r="J149" s="2">
        <v>1.0968620167435299</v>
      </c>
      <c r="K149" s="2">
        <v>0.79289870201455304</v>
      </c>
      <c r="L149" s="3">
        <v>627</v>
      </c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</row>
    <row r="150" spans="1:40" ht="13" x14ac:dyDescent="0.15">
      <c r="A150" s="1" t="s">
        <v>146</v>
      </c>
      <c r="B150" s="25"/>
      <c r="C150" s="25" t="s">
        <v>107</v>
      </c>
      <c r="D150" s="25" t="s">
        <v>169</v>
      </c>
      <c r="E150" s="2">
        <v>0.79048802561653497</v>
      </c>
      <c r="F150" s="2">
        <v>0.32835889133243001</v>
      </c>
      <c r="G150" s="2">
        <v>-0.71599940343778301</v>
      </c>
      <c r="H150" s="2">
        <v>0.47399171727549899</v>
      </c>
      <c r="I150" s="2">
        <v>0.36716376747511897</v>
      </c>
      <c r="J150" s="2">
        <v>1.1056005226858501</v>
      </c>
      <c r="K150" s="2">
        <v>0.79289870201455304</v>
      </c>
      <c r="L150" s="3">
        <v>627</v>
      </c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</row>
    <row r="151" spans="1:40" ht="13" x14ac:dyDescent="0.15">
      <c r="A151" s="1" t="s">
        <v>146</v>
      </c>
      <c r="B151" s="25"/>
      <c r="C151" s="25" t="s">
        <v>101</v>
      </c>
      <c r="D151" s="25" t="s">
        <v>169</v>
      </c>
      <c r="E151" s="2">
        <v>0.85604065345883196</v>
      </c>
      <c r="F151" s="2">
        <v>0.215549309096214</v>
      </c>
      <c r="G151" s="2">
        <v>-0.72112229104984604</v>
      </c>
      <c r="H151" s="2">
        <v>0.47083427737975297</v>
      </c>
      <c r="I151" s="2">
        <v>0.458712999656465</v>
      </c>
      <c r="J151" s="2">
        <v>1.10571225335159</v>
      </c>
      <c r="K151" s="2">
        <v>0.79289870201455304</v>
      </c>
      <c r="L151" s="3">
        <v>627</v>
      </c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</row>
    <row r="152" spans="1:40" ht="13" x14ac:dyDescent="0.15">
      <c r="A152" s="1" t="s">
        <v>146</v>
      </c>
      <c r="B152" s="25"/>
      <c r="C152" s="25" t="s">
        <v>99</v>
      </c>
      <c r="D152" s="25" t="s">
        <v>169</v>
      </c>
      <c r="E152" s="2">
        <v>1.14253658813113</v>
      </c>
      <c r="F152" s="2">
        <v>9.6316995857152296E-2</v>
      </c>
      <c r="G152" s="2">
        <v>1.38346162803394</v>
      </c>
      <c r="H152" s="2">
        <v>0.166523365235767</v>
      </c>
      <c r="I152" s="2">
        <v>0.95912116853998197</v>
      </c>
      <c r="J152" s="2">
        <v>1.44726374121611</v>
      </c>
      <c r="K152" s="2">
        <v>0.79289870201455304</v>
      </c>
      <c r="L152" s="3">
        <v>627</v>
      </c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</row>
    <row r="153" spans="1:40" ht="13" x14ac:dyDescent="0.15">
      <c r="A153" s="1" t="s">
        <v>146</v>
      </c>
      <c r="B153" s="25"/>
      <c r="C153" s="25" t="s">
        <v>100</v>
      </c>
      <c r="D153" s="25" t="s">
        <v>169</v>
      </c>
      <c r="E153" s="2">
        <v>0.92549110160326697</v>
      </c>
      <c r="F153" s="2">
        <v>0.17600327065881</v>
      </c>
      <c r="G153" s="2">
        <v>-0.43993933417373299</v>
      </c>
      <c r="H153" s="2">
        <v>0.65998104633131305</v>
      </c>
      <c r="I153" s="2">
        <v>0.49908470957616502</v>
      </c>
      <c r="J153" s="2">
        <v>1.1392250123568299</v>
      </c>
      <c r="K153" s="2">
        <v>0.79289870201455304</v>
      </c>
      <c r="L153" s="3">
        <v>627</v>
      </c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</row>
    <row r="154" spans="1:40" ht="13" x14ac:dyDescent="0.15">
      <c r="A154" s="1" t="s">
        <v>146</v>
      </c>
      <c r="B154" s="25"/>
      <c r="C154" s="25" t="s">
        <v>98</v>
      </c>
      <c r="D154" s="25" t="s">
        <v>169</v>
      </c>
      <c r="E154" s="2">
        <v>0.96663883290042196</v>
      </c>
      <c r="F154" s="2">
        <v>0.12364207685062201</v>
      </c>
      <c r="G154" s="2">
        <v>-0.27442393807816501</v>
      </c>
      <c r="H154" s="2">
        <v>0.78375884894394199</v>
      </c>
      <c r="I154" s="2">
        <v>0.60231646520493398</v>
      </c>
      <c r="J154" s="2">
        <v>1.16107777589776</v>
      </c>
      <c r="K154" s="2">
        <v>0.80615195891376901</v>
      </c>
      <c r="L154" s="3">
        <v>627</v>
      </c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</row>
    <row r="155" spans="1:40" ht="13" x14ac:dyDescent="0.15">
      <c r="A155" s="1" t="s">
        <v>146</v>
      </c>
      <c r="B155" s="25"/>
      <c r="C155" s="25" t="s">
        <v>91</v>
      </c>
      <c r="D155" s="25" t="s">
        <v>169</v>
      </c>
      <c r="E155" s="2">
        <v>1.0844299316736701</v>
      </c>
      <c r="F155" s="2">
        <v>8.6355044261796493E-2</v>
      </c>
      <c r="G155" s="2">
        <v>0.93861847925800101</v>
      </c>
      <c r="H155" s="2">
        <v>0.34792666160774799</v>
      </c>
      <c r="I155" s="2">
        <v>0.90000416444129405</v>
      </c>
      <c r="J155" s="2">
        <v>1.2848474813928801</v>
      </c>
      <c r="K155" s="2">
        <v>0.79289870201455304</v>
      </c>
      <c r="L155" s="3">
        <v>627</v>
      </c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</row>
    <row r="156" spans="1:40" ht="13" x14ac:dyDescent="0.15">
      <c r="A156" s="1" t="s">
        <v>146</v>
      </c>
      <c r="B156" s="25"/>
      <c r="C156" s="25" t="s">
        <v>104</v>
      </c>
      <c r="D156" s="25" t="s">
        <v>169</v>
      </c>
      <c r="E156" s="2">
        <v>0.953109049459966</v>
      </c>
      <c r="F156" s="2">
        <v>0.1120737277429</v>
      </c>
      <c r="G156" s="2">
        <v>-0.42852107524599597</v>
      </c>
      <c r="H156" s="2">
        <v>0.66827179303907003</v>
      </c>
      <c r="I156" s="2">
        <v>0.72214893508351796</v>
      </c>
      <c r="J156" s="2">
        <v>1.14939652225504</v>
      </c>
      <c r="K156" s="2">
        <v>0.79289870201455304</v>
      </c>
      <c r="L156" s="3">
        <v>627</v>
      </c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</row>
    <row r="157" spans="1:40" ht="13" x14ac:dyDescent="0.15">
      <c r="A157" s="1" t="s">
        <v>146</v>
      </c>
      <c r="B157" s="25"/>
      <c r="C157" s="25" t="s">
        <v>105</v>
      </c>
      <c r="D157" s="25" t="s">
        <v>169</v>
      </c>
      <c r="E157" s="2">
        <v>0.69231613558680105</v>
      </c>
      <c r="F157" s="2">
        <v>0.49471981064106502</v>
      </c>
      <c r="G157" s="2">
        <v>-0.74327442815681399</v>
      </c>
      <c r="H157" s="2">
        <v>0.45731555025265302</v>
      </c>
      <c r="I157" s="2">
        <v>0.25522116555912799</v>
      </c>
      <c r="J157" s="2">
        <v>1.0981764852179801</v>
      </c>
      <c r="K157" s="2">
        <v>0.79289870201455304</v>
      </c>
      <c r="L157" s="3">
        <v>627</v>
      </c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</row>
    <row r="158" spans="1:40" ht="13" x14ac:dyDescent="0.15">
      <c r="A158" s="1" t="s">
        <v>146</v>
      </c>
      <c r="B158" s="25"/>
      <c r="C158" s="25" t="s">
        <v>102</v>
      </c>
      <c r="D158" s="25" t="s">
        <v>169</v>
      </c>
      <c r="E158" s="2">
        <v>0.88263478118060601</v>
      </c>
      <c r="F158" s="2">
        <v>0.13318396158644999</v>
      </c>
      <c r="G158" s="2">
        <v>-0.93737844856716801</v>
      </c>
      <c r="H158" s="2">
        <v>0.34856392272544501</v>
      </c>
      <c r="I158" s="2">
        <v>0.63150508867048105</v>
      </c>
      <c r="J158" s="2">
        <v>1.09364282066749</v>
      </c>
      <c r="K158" s="2">
        <v>0.79289870201455304</v>
      </c>
      <c r="L158" s="3">
        <v>627</v>
      </c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</row>
    <row r="159" spans="1:40" ht="13" x14ac:dyDescent="0.15">
      <c r="A159" s="1" t="s">
        <v>146</v>
      </c>
      <c r="B159" s="25"/>
      <c r="C159" s="25" t="s">
        <v>103</v>
      </c>
      <c r="D159" s="25" t="s">
        <v>169</v>
      </c>
      <c r="E159" s="2">
        <v>0.90199180256507305</v>
      </c>
      <c r="F159" s="2">
        <v>0.154063294684393</v>
      </c>
      <c r="G159" s="2">
        <v>-0.66952902206490605</v>
      </c>
      <c r="H159" s="2">
        <v>0.50315807387370304</v>
      </c>
      <c r="I159" s="2">
        <v>0.57202598671245297</v>
      </c>
      <c r="J159" s="2">
        <v>1.1179282187826001</v>
      </c>
      <c r="K159" s="2">
        <v>0.79289870201455304</v>
      </c>
      <c r="L159" s="3">
        <v>627</v>
      </c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</row>
    <row r="160" spans="1:40" ht="13" x14ac:dyDescent="0.15">
      <c r="A160" s="1" t="s">
        <v>147</v>
      </c>
      <c r="B160" s="25"/>
      <c r="C160" s="25" t="s">
        <v>87</v>
      </c>
      <c r="D160" s="25" t="s">
        <v>165</v>
      </c>
      <c r="E160" s="2">
        <v>1.0081635360919601</v>
      </c>
      <c r="F160" s="2">
        <v>8.6819635623843802E-2</v>
      </c>
      <c r="G160" s="2">
        <v>9.3646956912775997E-2</v>
      </c>
      <c r="H160" s="2">
        <v>0.92538960726276198</v>
      </c>
      <c r="I160" s="2">
        <v>0.83972404625616104</v>
      </c>
      <c r="J160" s="2">
        <v>1.18974324424967</v>
      </c>
      <c r="K160" s="2">
        <v>0.92538960726276198</v>
      </c>
      <c r="L160" s="3">
        <v>633</v>
      </c>
    </row>
    <row r="161" spans="1:12" ht="13" x14ac:dyDescent="0.15">
      <c r="A161" s="1" t="s">
        <v>147</v>
      </c>
      <c r="B161" s="25"/>
      <c r="C161" s="25" t="s">
        <v>90</v>
      </c>
      <c r="D161" s="25" t="s">
        <v>165</v>
      </c>
      <c r="E161" s="2">
        <v>0.90233985883822299</v>
      </c>
      <c r="F161" s="2">
        <v>9.6180920831776401E-2</v>
      </c>
      <c r="G161" s="2">
        <v>-1.06844523177301</v>
      </c>
      <c r="H161" s="2">
        <v>0.28531972294663699</v>
      </c>
      <c r="I161" s="2">
        <v>0.74045296964286</v>
      </c>
      <c r="J161" s="2">
        <v>1.0820103837806401</v>
      </c>
      <c r="K161" s="2">
        <v>0.61079340835293905</v>
      </c>
      <c r="L161" s="3">
        <v>633</v>
      </c>
    </row>
    <row r="162" spans="1:12" ht="13" x14ac:dyDescent="0.15">
      <c r="A162" s="1" t="s">
        <v>147</v>
      </c>
      <c r="B162" s="25"/>
      <c r="C162" s="25" t="s">
        <v>88</v>
      </c>
      <c r="D162" s="25" t="s">
        <v>165</v>
      </c>
      <c r="E162" s="2">
        <v>0.963916157840365</v>
      </c>
      <c r="F162" s="2">
        <v>9.3510425711540002E-2</v>
      </c>
      <c r="G162" s="2">
        <v>-0.39301458707919801</v>
      </c>
      <c r="H162" s="2">
        <v>0.69430870758435403</v>
      </c>
      <c r="I162" s="2">
        <v>0.77691490012065001</v>
      </c>
      <c r="J162" s="2">
        <v>1.14138050187643</v>
      </c>
      <c r="K162" s="2">
        <v>0.86788588448044302</v>
      </c>
      <c r="L162" s="3">
        <v>633</v>
      </c>
    </row>
    <row r="163" spans="1:12" ht="13" x14ac:dyDescent="0.15">
      <c r="A163" s="1" t="s">
        <v>147</v>
      </c>
      <c r="B163" s="25"/>
      <c r="C163" s="25" t="s">
        <v>85</v>
      </c>
      <c r="D163" s="25" t="s">
        <v>165</v>
      </c>
      <c r="E163" s="2">
        <v>1.18126233063542</v>
      </c>
      <c r="F163" s="2">
        <v>0.14649635852672399</v>
      </c>
      <c r="G163" s="2">
        <v>1.1371179466833401</v>
      </c>
      <c r="H163" s="2">
        <v>0.25548898242372398</v>
      </c>
      <c r="I163" s="2">
        <v>0.96720204400889698</v>
      </c>
      <c r="J163" s="2">
        <v>1.7390245532728801</v>
      </c>
      <c r="K163" s="2">
        <v>0.61079340835293905</v>
      </c>
      <c r="L163" s="3">
        <v>633</v>
      </c>
    </row>
    <row r="164" spans="1:12" ht="13" x14ac:dyDescent="0.15">
      <c r="A164" s="1" t="s">
        <v>147</v>
      </c>
      <c r="B164" s="25"/>
      <c r="C164" s="25" t="s">
        <v>89</v>
      </c>
      <c r="D164" s="25" t="s">
        <v>165</v>
      </c>
      <c r="E164" s="2">
        <v>0.90675968470350898</v>
      </c>
      <c r="F164" s="2">
        <v>0.108380553664447</v>
      </c>
      <c r="G164" s="2">
        <v>-0.90309393050894904</v>
      </c>
      <c r="H164" s="2">
        <v>0.36647604501176301</v>
      </c>
      <c r="I164" s="2">
        <v>0.70066198145416003</v>
      </c>
      <c r="J164" s="2">
        <v>1.0908369281149199</v>
      </c>
      <c r="K164" s="2">
        <v>0.61079340835293905</v>
      </c>
      <c r="L164" s="3">
        <v>633</v>
      </c>
    </row>
    <row r="165" spans="1:12" ht="13" x14ac:dyDescent="0.15">
      <c r="A165" s="1" t="s">
        <v>147</v>
      </c>
      <c r="B165" s="1" t="s">
        <v>90</v>
      </c>
      <c r="C165" s="25">
        <v>102</v>
      </c>
      <c r="D165" s="25" t="s">
        <v>168</v>
      </c>
      <c r="E165" s="2">
        <v>0.97300494329244003</v>
      </c>
      <c r="F165" s="2">
        <v>9.0155354324196302E-2</v>
      </c>
      <c r="G165" s="2">
        <v>-0.30354399413300598</v>
      </c>
      <c r="H165" s="2">
        <v>0.76147532546364305</v>
      </c>
      <c r="I165" s="2">
        <v>0.80003602499315096</v>
      </c>
      <c r="J165" s="2">
        <v>1.1502683491397601</v>
      </c>
      <c r="K165" s="2">
        <v>0.97737520400516698</v>
      </c>
      <c r="L165" s="3">
        <v>633</v>
      </c>
    </row>
    <row r="166" spans="1:12" ht="13" x14ac:dyDescent="0.15">
      <c r="A166" s="1" t="s">
        <v>147</v>
      </c>
      <c r="B166" s="1" t="s">
        <v>90</v>
      </c>
      <c r="C166" s="25">
        <v>104</v>
      </c>
      <c r="D166" s="25" t="s">
        <v>168</v>
      </c>
      <c r="E166" s="2">
        <v>0.99280462521391899</v>
      </c>
      <c r="F166" s="2">
        <v>8.7847858863896594E-2</v>
      </c>
      <c r="G166" s="2">
        <v>-8.2203327878602697E-2</v>
      </c>
      <c r="H166" s="2">
        <v>0.93448502713980697</v>
      </c>
      <c r="I166" s="2">
        <v>0.825222871514528</v>
      </c>
      <c r="J166" s="2">
        <v>1.1721850686808899</v>
      </c>
      <c r="K166" s="2">
        <v>0.97737520400516698</v>
      </c>
      <c r="L166" s="3">
        <v>633</v>
      </c>
    </row>
    <row r="167" spans="1:12" ht="13" x14ac:dyDescent="0.15">
      <c r="A167" s="1" t="s">
        <v>147</v>
      </c>
      <c r="B167" s="1" t="s">
        <v>90</v>
      </c>
      <c r="C167" s="25">
        <v>105</v>
      </c>
      <c r="D167" s="25" t="s">
        <v>168</v>
      </c>
      <c r="E167" s="2">
        <v>0.89954592269826705</v>
      </c>
      <c r="F167" s="2">
        <v>0.113103264516104</v>
      </c>
      <c r="G167" s="2">
        <v>-0.93600457744760002</v>
      </c>
      <c r="H167" s="2">
        <v>0.34927083092426497</v>
      </c>
      <c r="I167" s="2">
        <v>0.68228017613449399</v>
      </c>
      <c r="J167" s="2">
        <v>1.0848919297183901</v>
      </c>
      <c r="K167" s="2">
        <v>0.74887540658447305</v>
      </c>
      <c r="L167" s="3">
        <v>633</v>
      </c>
    </row>
    <row r="168" spans="1:12" ht="13" x14ac:dyDescent="0.15">
      <c r="A168" s="1" t="s">
        <v>147</v>
      </c>
      <c r="B168" s="1" t="s">
        <v>90</v>
      </c>
      <c r="C168" s="25">
        <v>106</v>
      </c>
      <c r="D168" s="25" t="s">
        <v>168</v>
      </c>
      <c r="E168" s="2">
        <v>0.92494854387263603</v>
      </c>
      <c r="F168" s="2">
        <v>9.8785981408816004E-2</v>
      </c>
      <c r="G168" s="2">
        <v>-0.78975954027274797</v>
      </c>
      <c r="H168" s="2">
        <v>0.42966821196342297</v>
      </c>
      <c r="I168" s="2">
        <v>0.74072380021999396</v>
      </c>
      <c r="J168" s="2">
        <v>1.10350493680458</v>
      </c>
      <c r="K168" s="2">
        <v>0.83672230750771903</v>
      </c>
      <c r="L168" s="3">
        <v>633</v>
      </c>
    </row>
    <row r="169" spans="1:12" ht="13" x14ac:dyDescent="0.15">
      <c r="A169" s="1" t="s">
        <v>147</v>
      </c>
      <c r="B169" s="25" t="s">
        <v>89</v>
      </c>
      <c r="C169" s="25">
        <v>112</v>
      </c>
      <c r="D169" s="25" t="s">
        <v>168</v>
      </c>
      <c r="E169" s="2">
        <v>0.99586032358813903</v>
      </c>
      <c r="F169" s="2">
        <v>8.7803978976396399E-2</v>
      </c>
      <c r="G169" s="2">
        <v>-4.7244653845796999E-2</v>
      </c>
      <c r="H169" s="2">
        <v>0.962318238612344</v>
      </c>
      <c r="I169" s="2">
        <v>0.80442257519846305</v>
      </c>
      <c r="J169" s="2">
        <v>1.17526692227701</v>
      </c>
      <c r="K169" s="2">
        <v>0.97737520400516698</v>
      </c>
      <c r="L169" s="3">
        <v>633</v>
      </c>
    </row>
    <row r="170" spans="1:12" ht="13" x14ac:dyDescent="0.15">
      <c r="A170" s="1" t="s">
        <v>147</v>
      </c>
      <c r="B170" s="25" t="s">
        <v>90</v>
      </c>
      <c r="C170" s="25">
        <v>114</v>
      </c>
      <c r="D170" s="25" t="s">
        <v>168</v>
      </c>
      <c r="E170" s="2">
        <v>0.96126687936380795</v>
      </c>
      <c r="F170" s="2">
        <v>9.2674393454180104E-2</v>
      </c>
      <c r="G170" s="2">
        <v>-0.42625796660523402</v>
      </c>
      <c r="H170" s="2">
        <v>0.66991988287903104</v>
      </c>
      <c r="I170" s="2">
        <v>0.78491246826137895</v>
      </c>
      <c r="J170" s="2">
        <v>1.1398892886726899</v>
      </c>
      <c r="K170" s="2">
        <v>0.97737520400516698</v>
      </c>
      <c r="L170" s="3">
        <v>633</v>
      </c>
    </row>
    <row r="171" spans="1:12" ht="13" x14ac:dyDescent="0.15">
      <c r="A171" s="1" t="s">
        <v>147</v>
      </c>
      <c r="B171" s="25" t="s">
        <v>90</v>
      </c>
      <c r="C171" s="25">
        <v>115</v>
      </c>
      <c r="D171" s="25" t="s">
        <v>168</v>
      </c>
      <c r="E171" s="2">
        <v>1.0276592055245499</v>
      </c>
      <c r="F171" s="2">
        <v>8.3206333439824004E-2</v>
      </c>
      <c r="G171" s="2">
        <v>0.32790292285568101</v>
      </c>
      <c r="H171" s="2">
        <v>0.742985063694794</v>
      </c>
      <c r="I171" s="2">
        <v>0.85460101140325195</v>
      </c>
      <c r="J171" s="2">
        <v>1.2140965158480801</v>
      </c>
      <c r="K171" s="2">
        <v>0.97737520400516698</v>
      </c>
      <c r="L171" s="3">
        <v>633</v>
      </c>
    </row>
    <row r="172" spans="1:12" ht="13" x14ac:dyDescent="0.15">
      <c r="A172" s="1" t="s">
        <v>147</v>
      </c>
      <c r="B172" s="25" t="s">
        <v>90</v>
      </c>
      <c r="C172" s="25">
        <v>119</v>
      </c>
      <c r="D172" s="25" t="s">
        <v>168</v>
      </c>
      <c r="E172" s="2">
        <v>1.07957607948111</v>
      </c>
      <c r="F172" s="2">
        <v>8.3089274903465599E-2</v>
      </c>
      <c r="G172" s="2">
        <v>0.92152019824903797</v>
      </c>
      <c r="H172" s="2">
        <v>0.35677890084688102</v>
      </c>
      <c r="I172" s="2">
        <v>0.91185758085978597</v>
      </c>
      <c r="J172" s="2">
        <v>1.2725943139688201</v>
      </c>
      <c r="K172" s="2">
        <v>0.74887540658447305</v>
      </c>
      <c r="L172" s="3">
        <v>633</v>
      </c>
    </row>
    <row r="173" spans="1:12" ht="13" x14ac:dyDescent="0.15">
      <c r="A173" s="1" t="s">
        <v>147</v>
      </c>
      <c r="B173" s="25" t="s">
        <v>90</v>
      </c>
      <c r="C173" s="25">
        <v>120</v>
      </c>
      <c r="D173" s="25" t="s">
        <v>168</v>
      </c>
      <c r="E173" s="2">
        <v>0.91317848418752001</v>
      </c>
      <c r="F173" s="2">
        <v>9.8407239715894795E-2</v>
      </c>
      <c r="G173" s="2">
        <v>-0.92293946832303697</v>
      </c>
      <c r="H173" s="2">
        <v>0.35603875098026599</v>
      </c>
      <c r="I173" s="2">
        <v>0.73503109343351503</v>
      </c>
      <c r="J173" s="2">
        <v>1.0909320343417099</v>
      </c>
      <c r="K173" s="2">
        <v>0.74887540658447305</v>
      </c>
      <c r="L173" s="3">
        <v>633</v>
      </c>
    </row>
    <row r="174" spans="1:12" ht="13" x14ac:dyDescent="0.15">
      <c r="A174" s="1" t="s">
        <v>147</v>
      </c>
      <c r="B174" s="25" t="s">
        <v>90</v>
      </c>
      <c r="C174" s="25">
        <v>122</v>
      </c>
      <c r="D174" s="25" t="s">
        <v>168</v>
      </c>
      <c r="E174" s="2">
        <v>1.1013523717290401</v>
      </c>
      <c r="F174" s="2">
        <v>8.3175630610611895E-2</v>
      </c>
      <c r="G174" s="2">
        <v>1.1606627182914999</v>
      </c>
      <c r="H174" s="2">
        <v>0.245779088843429</v>
      </c>
      <c r="I174" s="2">
        <v>0.93204961218889504</v>
      </c>
      <c r="J174" s="2">
        <v>1.30215794109959</v>
      </c>
      <c r="K174" s="2">
        <v>0.74887540658447305</v>
      </c>
      <c r="L174" s="3">
        <v>633</v>
      </c>
    </row>
    <row r="175" spans="1:12" ht="13" x14ac:dyDescent="0.15">
      <c r="A175" s="1" t="s">
        <v>147</v>
      </c>
      <c r="B175" s="25" t="s">
        <v>90</v>
      </c>
      <c r="C175" s="25">
        <v>126</v>
      </c>
      <c r="D175" s="25" t="s">
        <v>168</v>
      </c>
      <c r="E175" s="2">
        <v>0.87383836085552502</v>
      </c>
      <c r="F175" s="2">
        <v>0.13161508873062699</v>
      </c>
      <c r="G175" s="2">
        <v>-1.0246535070106</v>
      </c>
      <c r="H175" s="2">
        <v>0.30552670782795299</v>
      </c>
      <c r="I175" s="2">
        <v>0.63354710329105601</v>
      </c>
      <c r="J175" s="2">
        <v>1.07282933573112</v>
      </c>
      <c r="K175" s="2">
        <v>0.74887540658447305</v>
      </c>
      <c r="L175" s="3">
        <v>633</v>
      </c>
    </row>
    <row r="176" spans="1:12" ht="13" x14ac:dyDescent="0.15">
      <c r="A176" s="1" t="s">
        <v>147</v>
      </c>
      <c r="B176" s="25" t="s">
        <v>90</v>
      </c>
      <c r="C176" s="25">
        <v>128</v>
      </c>
      <c r="D176" s="25" t="s">
        <v>168</v>
      </c>
      <c r="E176" s="2">
        <v>0.86563518710605802</v>
      </c>
      <c r="F176" s="2">
        <v>0.11690602985441401</v>
      </c>
      <c r="G176" s="2">
        <v>-1.2342538820058999</v>
      </c>
      <c r="H176" s="2">
        <v>0.21710831501408001</v>
      </c>
      <c r="I176" s="2">
        <v>0.664018127713215</v>
      </c>
      <c r="J176" s="2">
        <v>1.0550759170700501</v>
      </c>
      <c r="K176" s="2">
        <v>0.74887540658447305</v>
      </c>
      <c r="L176" s="3">
        <v>633</v>
      </c>
    </row>
    <row r="177" spans="1:12" ht="13" x14ac:dyDescent="0.15">
      <c r="A177" s="1" t="s">
        <v>147</v>
      </c>
      <c r="B177" s="25" t="s">
        <v>89</v>
      </c>
      <c r="C177" s="25">
        <v>130</v>
      </c>
      <c r="D177" s="25" t="s">
        <v>168</v>
      </c>
      <c r="E177" s="2">
        <v>1.0779934213290101</v>
      </c>
      <c r="F177" s="2">
        <v>8.2786582924832805E-2</v>
      </c>
      <c r="G177" s="2">
        <v>0.90716837380662896</v>
      </c>
      <c r="H177" s="2">
        <v>0.36431776536541899</v>
      </c>
      <c r="I177" s="2">
        <v>0.911065948055094</v>
      </c>
      <c r="J177" s="2">
        <v>1.2837599845085399</v>
      </c>
      <c r="K177" s="2">
        <v>0.74887540658447305</v>
      </c>
      <c r="L177" s="3">
        <v>633</v>
      </c>
    </row>
    <row r="178" spans="1:12" ht="13" x14ac:dyDescent="0.15">
      <c r="A178" s="1" t="s">
        <v>147</v>
      </c>
      <c r="B178" s="25" t="s">
        <v>90</v>
      </c>
      <c r="C178" s="25">
        <v>135</v>
      </c>
      <c r="D178" s="25" t="s">
        <v>168</v>
      </c>
      <c r="E178" s="2">
        <v>1.1191294525996001</v>
      </c>
      <c r="F178" s="2">
        <v>8.3376962077441497E-2</v>
      </c>
      <c r="G178" s="2">
        <v>1.34990656655733</v>
      </c>
      <c r="H178" s="2">
        <v>0.17704595509783599</v>
      </c>
      <c r="I178" s="2">
        <v>0.94826810488455504</v>
      </c>
      <c r="J178" s="2">
        <v>1.3260173397789801</v>
      </c>
      <c r="K178" s="2">
        <v>0.74887540658447305</v>
      </c>
      <c r="L178" s="3">
        <v>633</v>
      </c>
    </row>
    <row r="179" spans="1:12" ht="13" x14ac:dyDescent="0.15">
      <c r="A179" s="1" t="s">
        <v>147</v>
      </c>
      <c r="B179" s="25" t="s">
        <v>90</v>
      </c>
      <c r="C179" s="25">
        <v>137</v>
      </c>
      <c r="D179" s="25" t="s">
        <v>168</v>
      </c>
      <c r="E179" s="2">
        <v>0.91106353836181597</v>
      </c>
      <c r="F179" s="2">
        <v>9.9807074695018594E-2</v>
      </c>
      <c r="G179" s="2">
        <v>-0.93322681490220605</v>
      </c>
      <c r="H179" s="2">
        <v>0.35070287252767701</v>
      </c>
      <c r="I179" s="2">
        <v>0.73126899108899701</v>
      </c>
      <c r="J179" s="2">
        <v>1.09091069771566</v>
      </c>
      <c r="K179" s="2">
        <v>0.74887540658447305</v>
      </c>
      <c r="L179" s="3">
        <v>633</v>
      </c>
    </row>
    <row r="180" spans="1:12" ht="13" x14ac:dyDescent="0.15">
      <c r="A180" s="1" t="s">
        <v>147</v>
      </c>
      <c r="B180" s="25" t="s">
        <v>90</v>
      </c>
      <c r="C180" s="25">
        <v>138</v>
      </c>
      <c r="D180" s="25" t="s">
        <v>168</v>
      </c>
      <c r="E180" s="2">
        <v>1.0140874109767199</v>
      </c>
      <c r="F180" s="2">
        <v>8.5425099633777493E-2</v>
      </c>
      <c r="G180" s="2">
        <v>0.16375872703288899</v>
      </c>
      <c r="H180" s="2">
        <v>0.86992108402475998</v>
      </c>
      <c r="I180" s="2">
        <v>0.84351942880062802</v>
      </c>
      <c r="J180" s="2">
        <v>1.1939257515556001</v>
      </c>
      <c r="K180" s="2">
        <v>0.97737520400516698</v>
      </c>
      <c r="L180" s="3">
        <v>633</v>
      </c>
    </row>
    <row r="181" spans="1:12" ht="13" x14ac:dyDescent="0.15">
      <c r="A181" s="1" t="s">
        <v>147</v>
      </c>
      <c r="B181" s="25" t="s">
        <v>90</v>
      </c>
      <c r="C181" s="25">
        <v>141</v>
      </c>
      <c r="D181" s="25" t="s">
        <v>168</v>
      </c>
      <c r="E181" s="2">
        <v>0.89546169740032799</v>
      </c>
      <c r="F181" s="2">
        <v>0.148218265684541</v>
      </c>
      <c r="G181" s="2">
        <v>-0.74495427531679703</v>
      </c>
      <c r="H181" s="2">
        <v>0.45629936230110701</v>
      </c>
      <c r="I181" s="2">
        <v>0.57168336624238902</v>
      </c>
      <c r="J181" s="2">
        <v>1.09698344123628</v>
      </c>
      <c r="K181" s="2">
        <v>0.84415382025704799</v>
      </c>
      <c r="L181" s="3">
        <v>633</v>
      </c>
    </row>
    <row r="182" spans="1:12" ht="13" x14ac:dyDescent="0.15">
      <c r="A182" s="1" t="s">
        <v>147</v>
      </c>
      <c r="B182" s="25" t="s">
        <v>90</v>
      </c>
      <c r="C182" s="25">
        <v>145</v>
      </c>
      <c r="D182" s="25" t="s">
        <v>168</v>
      </c>
      <c r="E182" s="2">
        <v>0.86913686169651605</v>
      </c>
      <c r="F182" s="2">
        <v>0.103510950608605</v>
      </c>
      <c r="G182" s="2">
        <v>-1.35497425123835</v>
      </c>
      <c r="H182" s="2">
        <v>0.175425760850837</v>
      </c>
      <c r="I182" s="2">
        <v>0.69353984407658797</v>
      </c>
      <c r="J182" s="2">
        <v>1.0469959507248501</v>
      </c>
      <c r="K182" s="2">
        <v>0.74887540658447305</v>
      </c>
      <c r="L182" s="3">
        <v>633</v>
      </c>
    </row>
    <row r="183" spans="1:12" ht="13" x14ac:dyDescent="0.15">
      <c r="A183" s="1" t="s">
        <v>147</v>
      </c>
      <c r="B183" s="25" t="s">
        <v>90</v>
      </c>
      <c r="C183" s="25">
        <v>146</v>
      </c>
      <c r="D183" s="25" t="s">
        <v>168</v>
      </c>
      <c r="E183" s="2">
        <v>1.0352874996758199</v>
      </c>
      <c r="F183" s="2">
        <v>8.3193775441225595E-2</v>
      </c>
      <c r="G183" s="2">
        <v>0.41684808057997103</v>
      </c>
      <c r="H183" s="2">
        <v>0.67678953164504896</v>
      </c>
      <c r="I183" s="2">
        <v>0.86294306086434702</v>
      </c>
      <c r="J183" s="2">
        <v>1.2228113443488899</v>
      </c>
      <c r="K183" s="2">
        <v>0.97737520400516698</v>
      </c>
      <c r="L183" s="3">
        <v>633</v>
      </c>
    </row>
    <row r="184" spans="1:12" ht="13" x14ac:dyDescent="0.15">
      <c r="A184" s="1" t="s">
        <v>147</v>
      </c>
      <c r="B184" s="25" t="s">
        <v>90</v>
      </c>
      <c r="C184" s="25">
        <v>147</v>
      </c>
      <c r="D184" s="25" t="s">
        <v>168</v>
      </c>
      <c r="E184" s="2">
        <v>0.823395310299744</v>
      </c>
      <c r="F184" s="2">
        <v>0.138817020488985</v>
      </c>
      <c r="G184" s="2">
        <v>-1.3998201698113</v>
      </c>
      <c r="H184" s="2">
        <v>0.16156717628344799</v>
      </c>
      <c r="I184" s="2">
        <v>0.59335976218845898</v>
      </c>
      <c r="J184" s="2">
        <v>1.0293552665464001</v>
      </c>
      <c r="K184" s="2">
        <v>0.74887540658447305</v>
      </c>
      <c r="L184" s="3">
        <v>633</v>
      </c>
    </row>
    <row r="185" spans="1:12" ht="13" x14ac:dyDescent="0.15">
      <c r="A185" s="1" t="s">
        <v>147</v>
      </c>
      <c r="B185" s="25" t="s">
        <v>90</v>
      </c>
      <c r="C185" s="25">
        <v>19</v>
      </c>
      <c r="D185" s="25" t="s">
        <v>168</v>
      </c>
      <c r="E185" s="2">
        <v>0.86672150652276603</v>
      </c>
      <c r="F185" s="2">
        <v>0.112473828067464</v>
      </c>
      <c r="G185" s="2">
        <v>-1.2717409138037801</v>
      </c>
      <c r="H185" s="2">
        <v>0.20346518863152399</v>
      </c>
      <c r="I185" s="2">
        <v>0.66989204292403903</v>
      </c>
      <c r="J185" s="2">
        <v>1.0519108956224399</v>
      </c>
      <c r="K185" s="2">
        <v>0.74887540658447305</v>
      </c>
      <c r="L185" s="3">
        <v>633</v>
      </c>
    </row>
    <row r="186" spans="1:12" ht="13" x14ac:dyDescent="0.15">
      <c r="A186" s="1" t="s">
        <v>147</v>
      </c>
      <c r="B186" s="25" t="s">
        <v>87</v>
      </c>
      <c r="C186" s="25">
        <v>22</v>
      </c>
      <c r="D186" s="25" t="s">
        <v>168</v>
      </c>
      <c r="E186" s="2">
        <v>1.0518105045410999</v>
      </c>
      <c r="F186" s="2">
        <v>8.2872441168435299E-2</v>
      </c>
      <c r="G186" s="2">
        <v>0.60952674513962501</v>
      </c>
      <c r="H186" s="2">
        <v>0.54217535072426304</v>
      </c>
      <c r="I186" s="2">
        <v>0.88496042574329303</v>
      </c>
      <c r="J186" s="2">
        <v>1.2366485334661801</v>
      </c>
      <c r="K186" s="2">
        <v>0.87219512942598798</v>
      </c>
      <c r="L186" s="3">
        <v>633</v>
      </c>
    </row>
    <row r="187" spans="1:12" ht="13" x14ac:dyDescent="0.15">
      <c r="A187" s="1" t="s">
        <v>147</v>
      </c>
      <c r="B187" s="25" t="s">
        <v>89</v>
      </c>
      <c r="C187" s="25">
        <v>24</v>
      </c>
      <c r="D187" s="25" t="s">
        <v>168</v>
      </c>
      <c r="E187" s="2">
        <v>0.87961060733587404</v>
      </c>
      <c r="F187" s="2">
        <v>0.11280508692124699</v>
      </c>
      <c r="G187" s="2">
        <v>-1.1371469550087201</v>
      </c>
      <c r="H187" s="2">
        <v>0.25547685758164101</v>
      </c>
      <c r="I187" s="2">
        <v>0.67171782468601704</v>
      </c>
      <c r="J187" s="2">
        <v>1.0644287315640599</v>
      </c>
      <c r="K187" s="2">
        <v>0.74887540658447305</v>
      </c>
      <c r="L187" s="3">
        <v>633</v>
      </c>
    </row>
    <row r="188" spans="1:12" ht="13" x14ac:dyDescent="0.15">
      <c r="A188" s="1" t="s">
        <v>147</v>
      </c>
      <c r="B188" s="25" t="s">
        <v>90</v>
      </c>
      <c r="C188" s="25">
        <v>42</v>
      </c>
      <c r="D188" s="25" t="s">
        <v>168</v>
      </c>
      <c r="E188" s="2">
        <v>0.88939421659676599</v>
      </c>
      <c r="F188" s="2">
        <v>0.17829256758068501</v>
      </c>
      <c r="G188" s="2">
        <v>-0.65742899497640195</v>
      </c>
      <c r="H188" s="2">
        <v>0.51090511303217501</v>
      </c>
      <c r="I188" s="2">
        <v>0.54138083109389801</v>
      </c>
      <c r="J188" s="2">
        <v>1.1045655839423401</v>
      </c>
      <c r="K188" s="2">
        <v>0.85924950828138502</v>
      </c>
      <c r="L188" s="3">
        <v>633</v>
      </c>
    </row>
    <row r="189" spans="1:12" ht="13" x14ac:dyDescent="0.15">
      <c r="A189" s="1" t="s">
        <v>147</v>
      </c>
      <c r="B189" s="25" t="s">
        <v>90</v>
      </c>
      <c r="C189" s="25">
        <v>45</v>
      </c>
      <c r="D189" s="25" t="s">
        <v>168</v>
      </c>
      <c r="E189" s="2">
        <v>0.79477876588891605</v>
      </c>
      <c r="F189" s="2">
        <v>0.14952804495300001</v>
      </c>
      <c r="G189" s="2">
        <v>-1.5361097313104599</v>
      </c>
      <c r="H189" s="2">
        <v>0.124511469992134</v>
      </c>
      <c r="I189" s="2">
        <v>0.56868267761287805</v>
      </c>
      <c r="J189" s="2">
        <v>1.01322221837466</v>
      </c>
      <c r="K189" s="2">
        <v>0.74887540658447305</v>
      </c>
      <c r="L189" s="3">
        <v>633</v>
      </c>
    </row>
    <row r="190" spans="1:12" ht="13" x14ac:dyDescent="0.15">
      <c r="A190" s="1" t="s">
        <v>147</v>
      </c>
      <c r="B190" s="25" t="s">
        <v>90</v>
      </c>
      <c r="C190" s="25">
        <v>46</v>
      </c>
      <c r="D190" s="25" t="s">
        <v>168</v>
      </c>
      <c r="E190" s="2">
        <v>0.913706045713509</v>
      </c>
      <c r="F190" s="2">
        <v>9.9377889625638802E-2</v>
      </c>
      <c r="G190" s="2">
        <v>-0.90811318897409699</v>
      </c>
      <c r="H190" s="2">
        <v>0.36381842294925298</v>
      </c>
      <c r="I190" s="2">
        <v>0.73118410788405996</v>
      </c>
      <c r="J190" s="2">
        <v>1.0914404772394299</v>
      </c>
      <c r="K190" s="2">
        <v>0.74887540658447305</v>
      </c>
      <c r="L190" s="3">
        <v>633</v>
      </c>
    </row>
    <row r="191" spans="1:12" ht="13" x14ac:dyDescent="0.15">
      <c r="A191" s="1" t="s">
        <v>147</v>
      </c>
      <c r="B191" s="25" t="s">
        <v>87</v>
      </c>
      <c r="C191" s="25">
        <v>51</v>
      </c>
      <c r="D191" s="25" t="s">
        <v>168</v>
      </c>
      <c r="E191" s="2">
        <v>1.0262030368045501</v>
      </c>
      <c r="F191" s="2">
        <v>8.3549601642954996E-2</v>
      </c>
      <c r="G191" s="2">
        <v>0.30958398704897899</v>
      </c>
      <c r="H191" s="2">
        <v>0.75687733492291398</v>
      </c>
      <c r="I191" s="2">
        <v>0.85317986540733903</v>
      </c>
      <c r="J191" s="2">
        <v>1.2095204407311999</v>
      </c>
      <c r="K191" s="2">
        <v>0.97737520400516698</v>
      </c>
      <c r="L191" s="3">
        <v>633</v>
      </c>
    </row>
    <row r="192" spans="1:12" ht="13" x14ac:dyDescent="0.15">
      <c r="A192" s="1" t="s">
        <v>147</v>
      </c>
      <c r="B192" s="25" t="s">
        <v>87</v>
      </c>
      <c r="C192" s="25">
        <v>52</v>
      </c>
      <c r="D192" s="25" t="s">
        <v>168</v>
      </c>
      <c r="E192" s="2">
        <v>0.98037410274500003</v>
      </c>
      <c r="F192" s="2">
        <v>9.2713129503984804E-2</v>
      </c>
      <c r="G192" s="2">
        <v>-0.21378895062527201</v>
      </c>
      <c r="H192" s="2">
        <v>0.83071164188018698</v>
      </c>
      <c r="I192" s="2">
        <v>0.76233866217379598</v>
      </c>
      <c r="J192" s="2">
        <v>1.16006169533674</v>
      </c>
      <c r="K192" s="2">
        <v>0.97737520400516698</v>
      </c>
      <c r="L192" s="3">
        <v>633</v>
      </c>
    </row>
    <row r="193" spans="1:12" ht="13" x14ac:dyDescent="0.15">
      <c r="A193" s="1" t="s">
        <v>147</v>
      </c>
      <c r="B193" s="25" t="s">
        <v>87</v>
      </c>
      <c r="C193" s="25">
        <v>53</v>
      </c>
      <c r="D193" s="25" t="s">
        <v>168</v>
      </c>
      <c r="E193" s="2">
        <v>1.0580585442498001</v>
      </c>
      <c r="F193" s="2">
        <v>8.30176493383184E-2</v>
      </c>
      <c r="G193" s="2">
        <v>0.67980323683800203</v>
      </c>
      <c r="H193" s="2">
        <v>0.49662905688473102</v>
      </c>
      <c r="I193" s="2">
        <v>0.89080233829392796</v>
      </c>
      <c r="J193" s="2">
        <v>1.2465101787156601</v>
      </c>
      <c r="K193" s="2">
        <v>0.85924950828138502</v>
      </c>
      <c r="L193" s="3">
        <v>633</v>
      </c>
    </row>
    <row r="194" spans="1:12" ht="13" x14ac:dyDescent="0.15">
      <c r="A194" s="1" t="s">
        <v>147</v>
      </c>
      <c r="B194" s="25" t="s">
        <v>87</v>
      </c>
      <c r="C194" s="25">
        <v>56</v>
      </c>
      <c r="D194" s="25" t="s">
        <v>168</v>
      </c>
      <c r="E194" s="2">
        <v>0.97839814427509497</v>
      </c>
      <c r="F194" s="2">
        <v>9.1110688956785299E-2</v>
      </c>
      <c r="G194" s="2">
        <v>-0.23969296637429499</v>
      </c>
      <c r="H194" s="2">
        <v>0.81056828804004999</v>
      </c>
      <c r="I194" s="2">
        <v>0.79198091723767505</v>
      </c>
      <c r="J194" s="2">
        <v>1.15658362663286</v>
      </c>
      <c r="K194" s="2">
        <v>0.97737520400516698</v>
      </c>
      <c r="L194" s="3">
        <v>633</v>
      </c>
    </row>
    <row r="195" spans="1:12" ht="13" x14ac:dyDescent="0.15">
      <c r="A195" s="1" t="s">
        <v>147</v>
      </c>
      <c r="B195" s="25" t="s">
        <v>90</v>
      </c>
      <c r="C195" s="25">
        <v>63</v>
      </c>
      <c r="D195" s="25" t="s">
        <v>168</v>
      </c>
      <c r="E195" s="2">
        <v>0.80810594651110002</v>
      </c>
      <c r="F195" s="2">
        <v>0.16798798089226499</v>
      </c>
      <c r="G195" s="2">
        <v>-1.2683175665629001</v>
      </c>
      <c r="H195" s="2">
        <v>0.20468456628568901</v>
      </c>
      <c r="I195" s="2">
        <v>0.53596381906403601</v>
      </c>
      <c r="J195" s="2">
        <v>1.03593774852061</v>
      </c>
      <c r="K195" s="2">
        <v>0.74887540658447305</v>
      </c>
      <c r="L195" s="3">
        <v>633</v>
      </c>
    </row>
    <row r="196" spans="1:12" ht="13" x14ac:dyDescent="0.15">
      <c r="A196" s="1" t="s">
        <v>147</v>
      </c>
      <c r="B196" s="25" t="s">
        <v>90</v>
      </c>
      <c r="C196" s="25">
        <v>66</v>
      </c>
      <c r="D196" s="25" t="s">
        <v>168</v>
      </c>
      <c r="E196" s="2">
        <v>0.99279640852617002</v>
      </c>
      <c r="F196" s="2">
        <v>8.8456635945241294E-2</v>
      </c>
      <c r="G196" s="2">
        <v>-8.1731150421914103E-2</v>
      </c>
      <c r="H196" s="2">
        <v>0.93486050676395105</v>
      </c>
      <c r="I196" s="2">
        <v>0.81336145154303696</v>
      </c>
      <c r="J196" s="2">
        <v>1.17274790368432</v>
      </c>
      <c r="K196" s="2">
        <v>0.97737520400516698</v>
      </c>
      <c r="L196" s="3">
        <v>633</v>
      </c>
    </row>
    <row r="197" spans="1:12" ht="13" x14ac:dyDescent="0.15">
      <c r="A197" s="1" t="s">
        <v>147</v>
      </c>
      <c r="B197" s="25" t="s">
        <v>90</v>
      </c>
      <c r="C197" s="25">
        <v>70</v>
      </c>
      <c r="D197" s="25" t="s">
        <v>168</v>
      </c>
      <c r="E197" s="2">
        <v>1.10323630808419</v>
      </c>
      <c r="F197" s="2">
        <v>8.3474919133859002E-2</v>
      </c>
      <c r="G197" s="2">
        <v>1.1769757860350401</v>
      </c>
      <c r="H197" s="2">
        <v>0.23920517102873501</v>
      </c>
      <c r="I197" s="2">
        <v>0.935217502155539</v>
      </c>
      <c r="J197" s="2">
        <v>1.3200027894450901</v>
      </c>
      <c r="K197" s="2">
        <v>0.74887540658447305</v>
      </c>
      <c r="L197" s="3">
        <v>633</v>
      </c>
    </row>
    <row r="198" spans="1:12" ht="13" x14ac:dyDescent="0.15">
      <c r="A198" s="1" t="s">
        <v>147</v>
      </c>
      <c r="B198" s="25" t="s">
        <v>87</v>
      </c>
      <c r="C198" s="25">
        <v>78</v>
      </c>
      <c r="D198" s="25" t="s">
        <v>168</v>
      </c>
      <c r="E198" s="2">
        <v>1.0114951557899801</v>
      </c>
      <c r="F198" s="2">
        <v>8.5983234023404395E-2</v>
      </c>
      <c r="G198" s="2">
        <v>0.13292810638081401</v>
      </c>
      <c r="H198" s="2">
        <v>0.89425023847205298</v>
      </c>
      <c r="I198" s="2">
        <v>0.84326636808844102</v>
      </c>
      <c r="J198" s="2">
        <v>1.19125494517562</v>
      </c>
      <c r="K198" s="2">
        <v>0.97737520400516698</v>
      </c>
      <c r="L198" s="3">
        <v>633</v>
      </c>
    </row>
    <row r="199" spans="1:12" ht="13" x14ac:dyDescent="0.15">
      <c r="A199" s="1" t="s">
        <v>147</v>
      </c>
      <c r="B199" s="25" t="s">
        <v>90</v>
      </c>
      <c r="C199" s="25">
        <v>83</v>
      </c>
      <c r="D199" s="25" t="s">
        <v>168</v>
      </c>
      <c r="E199" s="2">
        <v>0.99416385765615001</v>
      </c>
      <c r="F199" s="2">
        <v>8.77085450819413E-2</v>
      </c>
      <c r="G199" s="2">
        <v>-6.6735107386119305E-2</v>
      </c>
      <c r="H199" s="2">
        <v>0.94679258494615204</v>
      </c>
      <c r="I199" s="2">
        <v>0.81937751717752805</v>
      </c>
      <c r="J199" s="2">
        <v>1.1721662551718901</v>
      </c>
      <c r="K199" s="2">
        <v>0.97737520400516698</v>
      </c>
      <c r="L199" s="3">
        <v>633</v>
      </c>
    </row>
    <row r="200" spans="1:12" ht="13" x14ac:dyDescent="0.15">
      <c r="A200" s="1" t="s">
        <v>147</v>
      </c>
      <c r="B200" s="25" t="s">
        <v>89</v>
      </c>
      <c r="C200" s="25">
        <v>96</v>
      </c>
      <c r="D200" s="25" t="s">
        <v>168</v>
      </c>
      <c r="E200" s="2">
        <v>0.78055391234406402</v>
      </c>
      <c r="F200" s="2">
        <v>0.237577242665377</v>
      </c>
      <c r="G200" s="2">
        <v>-1.0428249125256599</v>
      </c>
      <c r="H200" s="2">
        <v>0.297029390991217</v>
      </c>
      <c r="I200" s="2">
        <v>0.43439779074180901</v>
      </c>
      <c r="J200" s="2">
        <v>1.05802664358488</v>
      </c>
      <c r="K200" s="2">
        <v>0.74887540658447305</v>
      </c>
      <c r="L200" s="3">
        <v>633</v>
      </c>
    </row>
    <row r="201" spans="1:12" ht="13" x14ac:dyDescent="0.15">
      <c r="A201" s="1" t="s">
        <v>147</v>
      </c>
      <c r="B201" s="25" t="s">
        <v>90</v>
      </c>
      <c r="C201" s="25">
        <v>99</v>
      </c>
      <c r="D201" s="25" t="s">
        <v>168</v>
      </c>
      <c r="E201" s="2">
        <v>0.99750999582766198</v>
      </c>
      <c r="F201" s="2">
        <v>8.7910046818931095E-2</v>
      </c>
      <c r="G201" s="2">
        <v>-2.8359777735086501E-2</v>
      </c>
      <c r="H201" s="2">
        <v>0.97737520400516698</v>
      </c>
      <c r="I201" s="2">
        <v>0.81100078458787594</v>
      </c>
      <c r="J201" s="2">
        <v>1.1799305787685701</v>
      </c>
      <c r="K201" s="2">
        <v>0.97737520400516698</v>
      </c>
      <c r="L201" s="3">
        <v>633</v>
      </c>
    </row>
    <row r="202" spans="1:12" ht="13" x14ac:dyDescent="0.15">
      <c r="A202" s="1" t="s">
        <v>147</v>
      </c>
      <c r="C202" s="25" t="s">
        <v>96</v>
      </c>
      <c r="D202" s="25" t="s">
        <v>169</v>
      </c>
      <c r="E202" s="2">
        <v>1.0247955292009301</v>
      </c>
      <c r="F202" s="2">
        <v>8.4236103542970495E-2</v>
      </c>
      <c r="G202" s="2">
        <v>0.29076735454583302</v>
      </c>
      <c r="H202" s="2">
        <v>0.77122925438449996</v>
      </c>
      <c r="I202" s="2">
        <v>0.855251234933323</v>
      </c>
      <c r="J202" s="2">
        <v>1.20810481339536</v>
      </c>
      <c r="K202" s="2">
        <v>0.83202951714343198</v>
      </c>
      <c r="L202" s="3">
        <v>633</v>
      </c>
    </row>
    <row r="203" spans="1:12" ht="13" x14ac:dyDescent="0.15">
      <c r="A203" s="1" t="s">
        <v>147</v>
      </c>
      <c r="B203" s="25"/>
      <c r="C203" s="25" t="s">
        <v>97</v>
      </c>
      <c r="D203" s="25" t="s">
        <v>169</v>
      </c>
      <c r="E203" s="2">
        <v>1.0518105045410999</v>
      </c>
      <c r="F203" s="2">
        <v>8.2872441168435299E-2</v>
      </c>
      <c r="G203" s="2">
        <v>0.60952674513962501</v>
      </c>
      <c r="H203" s="2">
        <v>0.54217535072426304</v>
      </c>
      <c r="I203" s="2">
        <v>0.88496042574329303</v>
      </c>
      <c r="J203" s="2">
        <v>1.2366485334661801</v>
      </c>
      <c r="K203" s="2">
        <v>0.813263026086394</v>
      </c>
      <c r="L203" s="3">
        <v>633</v>
      </c>
    </row>
    <row r="204" spans="1:12" ht="13" x14ac:dyDescent="0.15">
      <c r="A204" s="1" t="s">
        <v>147</v>
      </c>
      <c r="B204" s="25"/>
      <c r="C204" s="25" t="s">
        <v>95</v>
      </c>
      <c r="D204" s="25" t="s">
        <v>169</v>
      </c>
      <c r="E204" s="2">
        <v>1.1384558238637601</v>
      </c>
      <c r="F204" s="2">
        <v>0.13736810698318599</v>
      </c>
      <c r="G204" s="2">
        <v>0.94398042285517902</v>
      </c>
      <c r="H204" s="2">
        <v>0.34517965255301802</v>
      </c>
      <c r="I204" s="2">
        <v>0.94323220822920895</v>
      </c>
      <c r="J204" s="2">
        <v>1.90659318661708</v>
      </c>
      <c r="K204" s="2">
        <v>0.81314595482999397</v>
      </c>
      <c r="L204" s="3">
        <v>633</v>
      </c>
    </row>
    <row r="205" spans="1:12" ht="13" x14ac:dyDescent="0.15">
      <c r="A205" s="1" t="s">
        <v>147</v>
      </c>
      <c r="B205" s="25"/>
      <c r="C205" s="25" t="s">
        <v>93</v>
      </c>
      <c r="D205" s="25" t="s">
        <v>169</v>
      </c>
      <c r="E205" s="2">
        <v>1.02831723960164</v>
      </c>
      <c r="F205" s="2">
        <v>8.3783177551592702E-2</v>
      </c>
      <c r="G205" s="2">
        <v>0.333285500460197</v>
      </c>
      <c r="H205" s="2">
        <v>0.73891878329943905</v>
      </c>
      <c r="I205" s="2">
        <v>0.85417473076815997</v>
      </c>
      <c r="J205" s="2">
        <v>1.21570127346264</v>
      </c>
      <c r="K205" s="2">
        <v>0.83202951714343198</v>
      </c>
      <c r="L205" s="3">
        <v>633</v>
      </c>
    </row>
    <row r="206" spans="1:12" ht="13" x14ac:dyDescent="0.15">
      <c r="A206" s="1" t="s">
        <v>147</v>
      </c>
      <c r="B206" s="25"/>
      <c r="C206" s="25" t="s">
        <v>94</v>
      </c>
      <c r="D206" s="25" t="s">
        <v>169</v>
      </c>
      <c r="E206" s="2">
        <v>0.97081134355073495</v>
      </c>
      <c r="F206" s="2">
        <v>9.2742009602685194E-2</v>
      </c>
      <c r="G206" s="2">
        <v>-0.31941426091117803</v>
      </c>
      <c r="H206" s="2">
        <v>0.74941239813395599</v>
      </c>
      <c r="I206" s="2">
        <v>0.78222420007118298</v>
      </c>
      <c r="J206" s="2">
        <v>1.1488879686731599</v>
      </c>
      <c r="K206" s="2">
        <v>0.83202951714343198</v>
      </c>
      <c r="L206" s="3">
        <v>633</v>
      </c>
    </row>
    <row r="207" spans="1:12" ht="13" x14ac:dyDescent="0.15">
      <c r="A207" s="1" t="s">
        <v>147</v>
      </c>
      <c r="B207" s="25"/>
      <c r="C207" s="25" t="s">
        <v>110</v>
      </c>
      <c r="D207" s="25" t="s">
        <v>169</v>
      </c>
      <c r="E207" s="2">
        <v>1.10323630808419</v>
      </c>
      <c r="F207" s="2">
        <v>8.3474919133859002E-2</v>
      </c>
      <c r="G207" s="2">
        <v>1.1769757860350401</v>
      </c>
      <c r="H207" s="2">
        <v>0.23920517102873501</v>
      </c>
      <c r="I207" s="2">
        <v>0.935217502155539</v>
      </c>
      <c r="J207" s="2">
        <v>1.3200027894450901</v>
      </c>
      <c r="K207" s="2">
        <v>0.81314595482999397</v>
      </c>
      <c r="L207" s="3">
        <v>633</v>
      </c>
    </row>
    <row r="208" spans="1:12" ht="13" x14ac:dyDescent="0.15">
      <c r="A208" s="1" t="s">
        <v>147</v>
      </c>
      <c r="B208" s="25"/>
      <c r="C208" s="25" t="s">
        <v>125</v>
      </c>
      <c r="D208" s="25" t="s">
        <v>169</v>
      </c>
      <c r="E208" s="2">
        <v>0.81426971536300796</v>
      </c>
      <c r="F208" s="2">
        <v>0.18982337590038201</v>
      </c>
      <c r="G208" s="2">
        <v>-1.08239367903493</v>
      </c>
      <c r="H208" s="2">
        <v>0.27907763577952999</v>
      </c>
      <c r="I208" s="2">
        <v>0.52173013518803402</v>
      </c>
      <c r="J208" s="2">
        <v>1.0584135170975399</v>
      </c>
      <c r="K208" s="2">
        <v>0.81314595482999397</v>
      </c>
      <c r="L208" s="3">
        <v>633</v>
      </c>
    </row>
    <row r="209" spans="1:12" ht="13" x14ac:dyDescent="0.15">
      <c r="A209" s="1" t="s">
        <v>147</v>
      </c>
      <c r="B209" s="25"/>
      <c r="C209" s="25" t="s">
        <v>108</v>
      </c>
      <c r="D209" s="25" t="s">
        <v>169</v>
      </c>
      <c r="E209" s="2">
        <v>0.93171153774732596</v>
      </c>
      <c r="F209" s="2">
        <v>9.7888572418297404E-2</v>
      </c>
      <c r="G209" s="2">
        <v>-0.72257689852545803</v>
      </c>
      <c r="H209" s="2">
        <v>0.46993986534911503</v>
      </c>
      <c r="I209" s="2">
        <v>0.74899539035575002</v>
      </c>
      <c r="J209" s="2">
        <v>1.1111295048513501</v>
      </c>
      <c r="K209" s="2">
        <v>0.81314595482999397</v>
      </c>
      <c r="L209" s="3">
        <v>633</v>
      </c>
    </row>
    <row r="210" spans="1:12" ht="13" x14ac:dyDescent="0.15">
      <c r="A210" s="1" t="s">
        <v>147</v>
      </c>
      <c r="B210" s="25"/>
      <c r="C210" s="25" t="s">
        <v>112</v>
      </c>
      <c r="D210" s="25" t="s">
        <v>169</v>
      </c>
      <c r="E210" s="2">
        <v>0.97234527762002898</v>
      </c>
      <c r="F210" s="2">
        <v>9.0794601751398904E-2</v>
      </c>
      <c r="G210" s="2">
        <v>-0.30887644385108698</v>
      </c>
      <c r="H210" s="2">
        <v>0.75741551630790505</v>
      </c>
      <c r="I210" s="2">
        <v>0.79533213496320798</v>
      </c>
      <c r="J210" s="2">
        <v>1.1496861401837599</v>
      </c>
      <c r="K210" s="2">
        <v>0.83202951714343198</v>
      </c>
      <c r="L210" s="3">
        <v>633</v>
      </c>
    </row>
    <row r="211" spans="1:12" ht="13" x14ac:dyDescent="0.15">
      <c r="A211" s="1" t="s">
        <v>147</v>
      </c>
      <c r="B211" s="25"/>
      <c r="C211" s="25" t="s">
        <v>123</v>
      </c>
      <c r="D211" s="25" t="s">
        <v>169</v>
      </c>
      <c r="E211" s="2">
        <v>0.95731009006216095</v>
      </c>
      <c r="F211" s="2">
        <v>9.2952655807225601E-2</v>
      </c>
      <c r="G211" s="2">
        <v>-0.46935632533550897</v>
      </c>
      <c r="H211" s="2">
        <v>0.63881496088522804</v>
      </c>
      <c r="I211" s="2">
        <v>0.78047643276247503</v>
      </c>
      <c r="J211" s="2">
        <v>1.13528566111746</v>
      </c>
      <c r="K211" s="2">
        <v>0.83202951714343198</v>
      </c>
      <c r="L211" s="3">
        <v>633</v>
      </c>
    </row>
    <row r="212" spans="1:12" ht="13" x14ac:dyDescent="0.15">
      <c r="A212" s="1" t="s">
        <v>147</v>
      </c>
      <c r="B212" s="25"/>
      <c r="C212" s="25" t="s">
        <v>124</v>
      </c>
      <c r="D212" s="25" t="s">
        <v>169</v>
      </c>
      <c r="E212" s="2">
        <v>0.96881381149224499</v>
      </c>
      <c r="F212" s="2">
        <v>9.1307069464850801E-2</v>
      </c>
      <c r="G212" s="2">
        <v>-0.34699208661632303</v>
      </c>
      <c r="H212" s="2">
        <v>0.728597263833489</v>
      </c>
      <c r="I212" s="2">
        <v>0.79744993919148599</v>
      </c>
      <c r="J212" s="2">
        <v>1.1489892234244099</v>
      </c>
      <c r="K212" s="2">
        <v>0.83202951714343198</v>
      </c>
      <c r="L212" s="3">
        <v>633</v>
      </c>
    </row>
    <row r="213" spans="1:12" ht="13" x14ac:dyDescent="0.15">
      <c r="A213" s="1" t="s">
        <v>147</v>
      </c>
      <c r="B213" s="25"/>
      <c r="C213" s="25" t="s">
        <v>116</v>
      </c>
      <c r="D213" s="25" t="s">
        <v>169</v>
      </c>
      <c r="E213" s="2">
        <v>0.89807077416162895</v>
      </c>
      <c r="F213" s="2">
        <v>0.109637116729235</v>
      </c>
      <c r="G213" s="2">
        <v>-0.980565741740966</v>
      </c>
      <c r="H213" s="2">
        <v>0.326806935209077</v>
      </c>
      <c r="I213" s="2">
        <v>0.69590206472098204</v>
      </c>
      <c r="J213" s="2">
        <v>1.0817655749058701</v>
      </c>
      <c r="K213" s="2">
        <v>0.81314595482999397</v>
      </c>
      <c r="L213" s="3">
        <v>633</v>
      </c>
    </row>
    <row r="214" spans="1:12" ht="13" x14ac:dyDescent="0.15">
      <c r="A214" s="1" t="s">
        <v>147</v>
      </c>
      <c r="B214" s="25"/>
      <c r="C214" s="25" t="s">
        <v>118</v>
      </c>
      <c r="D214" s="25" t="s">
        <v>169</v>
      </c>
      <c r="E214" s="2">
        <v>0.74129321415990002</v>
      </c>
      <c r="F214" s="2">
        <v>0.147773456319922</v>
      </c>
      <c r="G214" s="2">
        <v>-2.0257970462986998</v>
      </c>
      <c r="H214" s="2">
        <v>4.2785586747576598E-2</v>
      </c>
      <c r="I214" s="2">
        <v>0.53306726795945103</v>
      </c>
      <c r="J214" s="2">
        <v>0.95167040634704902</v>
      </c>
      <c r="K214" s="2">
        <v>0.81314595482999397</v>
      </c>
      <c r="L214" s="3">
        <v>633</v>
      </c>
    </row>
    <row r="215" spans="1:12" ht="13" x14ac:dyDescent="0.15">
      <c r="A215" s="1" t="s">
        <v>147</v>
      </c>
      <c r="B215" s="25"/>
      <c r="C215" s="25" t="s">
        <v>115</v>
      </c>
      <c r="D215" s="25" t="s">
        <v>169</v>
      </c>
      <c r="E215" s="2">
        <v>1.0447937116433701</v>
      </c>
      <c r="F215" s="2">
        <v>8.2696503023805906E-2</v>
      </c>
      <c r="G215" s="2">
        <v>0.52988287535254197</v>
      </c>
      <c r="H215" s="2">
        <v>0.59619313997940704</v>
      </c>
      <c r="I215" s="2">
        <v>0.87349610055623905</v>
      </c>
      <c r="J215" s="2">
        <v>1.23936113081095</v>
      </c>
      <c r="K215" s="2">
        <v>0.83202951714343198</v>
      </c>
      <c r="L215" s="3">
        <v>633</v>
      </c>
    </row>
    <row r="216" spans="1:12" ht="13" x14ac:dyDescent="0.15">
      <c r="A216" s="1" t="s">
        <v>147</v>
      </c>
      <c r="B216" s="25"/>
      <c r="C216" s="25" t="s">
        <v>120</v>
      </c>
      <c r="D216" s="25" t="s">
        <v>169</v>
      </c>
      <c r="E216" s="2">
        <v>0.97839474562001605</v>
      </c>
      <c r="F216" s="2">
        <v>9.0322659343575501E-2</v>
      </c>
      <c r="G216" s="2">
        <v>-0.24182265184096199</v>
      </c>
      <c r="H216" s="2">
        <v>0.80891758611166997</v>
      </c>
      <c r="I216" s="2">
        <v>0.80876381165733502</v>
      </c>
      <c r="J216" s="2">
        <v>1.1597648274807399</v>
      </c>
      <c r="K216" s="2">
        <v>0.83202951714343198</v>
      </c>
      <c r="L216" s="3">
        <v>633</v>
      </c>
    </row>
    <row r="217" spans="1:12" ht="13" x14ac:dyDescent="0.15">
      <c r="A217" s="1" t="s">
        <v>147</v>
      </c>
      <c r="B217" s="25"/>
      <c r="C217" s="25" t="s">
        <v>121</v>
      </c>
      <c r="D217" s="25" t="s">
        <v>169</v>
      </c>
      <c r="E217" s="2">
        <v>0.99427478224746701</v>
      </c>
      <c r="F217" s="2">
        <v>8.8719666188957894E-2</v>
      </c>
      <c r="G217" s="2">
        <v>-6.4716988714242807E-2</v>
      </c>
      <c r="H217" s="2">
        <v>0.94839933614045502</v>
      </c>
      <c r="I217" s="2">
        <v>0.82711642691923004</v>
      </c>
      <c r="J217" s="2">
        <v>1.1768184938555599</v>
      </c>
      <c r="K217" s="2">
        <v>0.94839933614045502</v>
      </c>
      <c r="L217" s="3">
        <v>633</v>
      </c>
    </row>
    <row r="218" spans="1:12" ht="13" x14ac:dyDescent="0.15">
      <c r="A218" s="1" t="s">
        <v>147</v>
      </c>
      <c r="B218" s="25"/>
      <c r="C218" s="25" t="s">
        <v>127</v>
      </c>
      <c r="D218" s="25" t="s">
        <v>169</v>
      </c>
      <c r="E218" s="2">
        <v>0.58675869157315497</v>
      </c>
      <c r="F218" s="2">
        <v>0.28293093052335899</v>
      </c>
      <c r="G218" s="2">
        <v>-1.88435258844673</v>
      </c>
      <c r="H218" s="2">
        <v>5.9517298425862702E-2</v>
      </c>
      <c r="I218" s="2">
        <v>0.316663357116926</v>
      </c>
      <c r="J218" s="2">
        <v>0.93662966733108399</v>
      </c>
      <c r="K218" s="2">
        <v>0.81314595482999397</v>
      </c>
      <c r="L218" s="3">
        <v>633</v>
      </c>
    </row>
    <row r="219" spans="1:12" ht="13" x14ac:dyDescent="0.15">
      <c r="A219" s="1" t="s">
        <v>147</v>
      </c>
      <c r="B219" s="25"/>
      <c r="C219" s="25" t="s">
        <v>122</v>
      </c>
      <c r="D219" s="25" t="s">
        <v>169</v>
      </c>
      <c r="E219" s="2">
        <v>1.0749920085929101</v>
      </c>
      <c r="F219" s="2">
        <v>8.3034587863881196E-2</v>
      </c>
      <c r="G219" s="2">
        <v>0.87088079251351203</v>
      </c>
      <c r="H219" s="2">
        <v>0.38381924534850798</v>
      </c>
      <c r="I219" s="2">
        <v>0.90735207592517397</v>
      </c>
      <c r="J219" s="2">
        <v>1.2740274505375599</v>
      </c>
      <c r="K219" s="2">
        <v>0.81314595482999397</v>
      </c>
      <c r="L219" s="3">
        <v>633</v>
      </c>
    </row>
    <row r="220" spans="1:12" ht="13" x14ac:dyDescent="0.15">
      <c r="A220" s="1" t="s">
        <v>147</v>
      </c>
      <c r="B220" s="25"/>
      <c r="C220" s="25" t="s">
        <v>126</v>
      </c>
      <c r="D220" s="25" t="s">
        <v>169</v>
      </c>
      <c r="E220" s="2">
        <v>0.86672150652276603</v>
      </c>
      <c r="F220" s="2">
        <v>0.112473828067464</v>
      </c>
      <c r="G220" s="2">
        <v>-1.2717409138037801</v>
      </c>
      <c r="H220" s="2">
        <v>0.20346518863152399</v>
      </c>
      <c r="I220" s="2">
        <v>0.66989204292403903</v>
      </c>
      <c r="J220" s="2">
        <v>1.0519108956224399</v>
      </c>
      <c r="K220" s="2">
        <v>0.81314595482999397</v>
      </c>
      <c r="L220" s="3">
        <v>633</v>
      </c>
    </row>
    <row r="221" spans="1:12" ht="13" x14ac:dyDescent="0.15">
      <c r="A221" s="1" t="s">
        <v>147</v>
      </c>
      <c r="B221" s="25"/>
      <c r="C221" s="25" t="s">
        <v>106</v>
      </c>
      <c r="D221" s="25" t="s">
        <v>169</v>
      </c>
      <c r="E221" s="2">
        <v>0.934765274920628</v>
      </c>
      <c r="F221" s="2">
        <v>9.9201960207272705E-2</v>
      </c>
      <c r="G221" s="2">
        <v>-0.68002511174852498</v>
      </c>
      <c r="H221" s="2">
        <v>0.49648856063993302</v>
      </c>
      <c r="I221" s="2">
        <v>0.74391537047600897</v>
      </c>
      <c r="J221" s="2">
        <v>1.11467003164636</v>
      </c>
      <c r="K221" s="2">
        <v>0.81314595482999397</v>
      </c>
      <c r="L221" s="3">
        <v>633</v>
      </c>
    </row>
    <row r="222" spans="1:12" ht="13" x14ac:dyDescent="0.15">
      <c r="A222" s="1" t="s">
        <v>147</v>
      </c>
      <c r="B222" s="25"/>
      <c r="C222" s="25" t="s">
        <v>117</v>
      </c>
      <c r="D222" s="25" t="s">
        <v>169</v>
      </c>
      <c r="E222" s="2">
        <v>0.913706045713509</v>
      </c>
      <c r="F222" s="2">
        <v>9.9377889625638802E-2</v>
      </c>
      <c r="G222" s="2">
        <v>-0.90811318897409699</v>
      </c>
      <c r="H222" s="2">
        <v>0.36381842294925298</v>
      </c>
      <c r="I222" s="2">
        <v>0.73118410788405996</v>
      </c>
      <c r="J222" s="2">
        <v>1.0914404772394299</v>
      </c>
      <c r="K222" s="2">
        <v>0.81314595482999397</v>
      </c>
      <c r="L222" s="3">
        <v>633</v>
      </c>
    </row>
    <row r="223" spans="1:12" ht="13" x14ac:dyDescent="0.15">
      <c r="A223" s="1" t="s">
        <v>147</v>
      </c>
      <c r="B223" s="25"/>
      <c r="C223" s="25" t="s">
        <v>114</v>
      </c>
      <c r="D223" s="25" t="s">
        <v>169</v>
      </c>
      <c r="E223" s="2">
        <v>0.925056563719728</v>
      </c>
      <c r="F223" s="2">
        <v>9.7230944846456793E-2</v>
      </c>
      <c r="G223" s="2">
        <v>-0.80118930753001105</v>
      </c>
      <c r="H223" s="2">
        <v>0.42302206033895101</v>
      </c>
      <c r="I223" s="2">
        <v>0.74839591111413095</v>
      </c>
      <c r="J223" s="2">
        <v>1.10356691206497</v>
      </c>
      <c r="K223" s="2">
        <v>0.81314595482999397</v>
      </c>
      <c r="L223" s="3">
        <v>633</v>
      </c>
    </row>
    <row r="224" spans="1:12" ht="13" x14ac:dyDescent="0.15">
      <c r="A224" s="1" t="s">
        <v>147</v>
      </c>
      <c r="B224" s="25"/>
      <c r="C224" s="25" t="s">
        <v>119</v>
      </c>
      <c r="D224" s="25" t="s">
        <v>169</v>
      </c>
      <c r="E224" s="2">
        <v>0.92445514476261803</v>
      </c>
      <c r="F224" s="2">
        <v>0.10297531515044001</v>
      </c>
      <c r="G224" s="2">
        <v>-0.76281143293346099</v>
      </c>
      <c r="H224" s="2">
        <v>0.44557586173219599</v>
      </c>
      <c r="I224" s="2">
        <v>0.72627998653552295</v>
      </c>
      <c r="J224" s="2">
        <v>1.1049602650744801</v>
      </c>
      <c r="K224" s="2">
        <v>0.81314595482999397</v>
      </c>
      <c r="L224" s="3">
        <v>633</v>
      </c>
    </row>
    <row r="225" spans="1:12" ht="13" x14ac:dyDescent="0.15">
      <c r="A225" s="1" t="s">
        <v>147</v>
      </c>
      <c r="B225" s="25"/>
      <c r="C225" s="25" t="s">
        <v>113</v>
      </c>
      <c r="D225" s="25" t="s">
        <v>169</v>
      </c>
      <c r="E225" s="2">
        <v>1.1302956305190801</v>
      </c>
      <c r="F225" s="2">
        <v>8.7223906633982204E-2</v>
      </c>
      <c r="G225" s="2">
        <v>1.40419322136161</v>
      </c>
      <c r="H225" s="2">
        <v>0.160261319858022</v>
      </c>
      <c r="I225" s="2">
        <v>0.958946491094951</v>
      </c>
      <c r="J225" s="2">
        <v>1.3759390442650401</v>
      </c>
      <c r="K225" s="2">
        <v>0.81314595482999397</v>
      </c>
      <c r="L225" s="3">
        <v>633</v>
      </c>
    </row>
    <row r="226" spans="1:12" ht="13" x14ac:dyDescent="0.15">
      <c r="A226" s="1" t="s">
        <v>147</v>
      </c>
      <c r="B226" s="25"/>
      <c r="C226" s="25" t="s">
        <v>111</v>
      </c>
      <c r="D226" s="25" t="s">
        <v>169</v>
      </c>
      <c r="E226" s="2">
        <v>1.03330534759276</v>
      </c>
      <c r="F226" s="2">
        <v>8.2964945293276707E-2</v>
      </c>
      <c r="G226" s="2">
        <v>0.394898584765914</v>
      </c>
      <c r="H226" s="2">
        <v>0.69291773448328897</v>
      </c>
      <c r="I226" s="2">
        <v>0.85958422376926502</v>
      </c>
      <c r="J226" s="2">
        <v>1.21940942132693</v>
      </c>
      <c r="K226" s="2">
        <v>0.83202951714343198</v>
      </c>
      <c r="L226" s="3">
        <v>633</v>
      </c>
    </row>
    <row r="227" spans="1:12" ht="13" x14ac:dyDescent="0.15">
      <c r="A227" s="1" t="s">
        <v>147</v>
      </c>
      <c r="B227" s="25"/>
      <c r="C227" s="25" t="s">
        <v>109</v>
      </c>
      <c r="D227" s="25" t="s">
        <v>169</v>
      </c>
      <c r="E227" s="2">
        <v>0.78581329631961205</v>
      </c>
      <c r="F227" s="2">
        <v>0.21373525757063599</v>
      </c>
      <c r="G227" s="2">
        <v>-1.12773182112257</v>
      </c>
      <c r="H227" s="2">
        <v>0.25943319454990199</v>
      </c>
      <c r="I227" s="2">
        <v>0.45825282354403002</v>
      </c>
      <c r="J227" s="2">
        <v>1.0400418791803701</v>
      </c>
      <c r="K227" s="2">
        <v>0.81314595482999397</v>
      </c>
      <c r="L227" s="3">
        <v>633</v>
      </c>
    </row>
    <row r="228" spans="1:12" ht="13" x14ac:dyDescent="0.15">
      <c r="A228" s="1" t="s">
        <v>147</v>
      </c>
      <c r="B228" s="25"/>
      <c r="C228" s="25" t="s">
        <v>107</v>
      </c>
      <c r="D228" s="25" t="s">
        <v>169</v>
      </c>
      <c r="E228" s="2">
        <v>1.0701081126165599</v>
      </c>
      <c r="F228" s="2">
        <v>8.7117147180973104E-2</v>
      </c>
      <c r="G228" s="2">
        <v>0.77779961110798601</v>
      </c>
      <c r="H228" s="2">
        <v>0.436687157251122</v>
      </c>
      <c r="I228" s="2">
        <v>0.89834844041740802</v>
      </c>
      <c r="J228" s="2">
        <v>1.37309825364752</v>
      </c>
      <c r="K228" s="2">
        <v>0.81314595482999397</v>
      </c>
      <c r="L228" s="3">
        <v>633</v>
      </c>
    </row>
    <row r="229" spans="1:12" ht="13" x14ac:dyDescent="0.15">
      <c r="A229" s="1" t="s">
        <v>147</v>
      </c>
      <c r="B229" s="25"/>
      <c r="C229" s="25" t="s">
        <v>101</v>
      </c>
      <c r="D229" s="25" t="s">
        <v>169</v>
      </c>
      <c r="E229" s="2">
        <v>1.0541879053663601</v>
      </c>
      <c r="F229" s="2">
        <v>8.1929245932436098E-2</v>
      </c>
      <c r="G229" s="2">
        <v>0.64410104066134499</v>
      </c>
      <c r="H229" s="2">
        <v>0.51950991558582904</v>
      </c>
      <c r="I229" s="2">
        <v>0.88230574678431395</v>
      </c>
      <c r="J229" s="2">
        <v>1.26564586539452</v>
      </c>
      <c r="K229" s="2">
        <v>0.81314595482999397</v>
      </c>
      <c r="L229" s="3">
        <v>633</v>
      </c>
    </row>
    <row r="230" spans="1:12" ht="13" x14ac:dyDescent="0.15">
      <c r="A230" s="1" t="s">
        <v>147</v>
      </c>
      <c r="B230" s="25"/>
      <c r="C230" s="25" t="s">
        <v>99</v>
      </c>
      <c r="D230" s="25" t="s">
        <v>169</v>
      </c>
      <c r="E230" s="2">
        <v>0.62564587419029605</v>
      </c>
      <c r="F230" s="2">
        <v>0.31467392597754001</v>
      </c>
      <c r="G230" s="2">
        <v>-1.49033880920785</v>
      </c>
      <c r="H230" s="2">
        <v>0.13613517298851299</v>
      </c>
      <c r="I230" s="2">
        <v>0.315120130806823</v>
      </c>
      <c r="J230" s="2">
        <v>0.98051799350061197</v>
      </c>
      <c r="K230" s="2">
        <v>0.81314595482999397</v>
      </c>
      <c r="L230" s="3">
        <v>633</v>
      </c>
    </row>
    <row r="231" spans="1:12" ht="13" x14ac:dyDescent="0.15">
      <c r="A231" s="1" t="s">
        <v>147</v>
      </c>
      <c r="B231" s="25"/>
      <c r="C231" s="25" t="s">
        <v>100</v>
      </c>
      <c r="D231" s="25" t="s">
        <v>169</v>
      </c>
      <c r="E231" s="2">
        <v>1.25006729274068</v>
      </c>
      <c r="F231" s="2">
        <v>0.22884570357473999</v>
      </c>
      <c r="G231" s="2">
        <v>0.97531821909363103</v>
      </c>
      <c r="H231" s="2">
        <v>0.32940243586058998</v>
      </c>
      <c r="I231" s="2">
        <v>0.97415463547716896</v>
      </c>
      <c r="J231" s="2">
        <v>2.1568793757065698</v>
      </c>
      <c r="K231" s="2">
        <v>0.81314595482999397</v>
      </c>
      <c r="L231" s="3">
        <v>633</v>
      </c>
    </row>
    <row r="232" spans="1:12" ht="13" x14ac:dyDescent="0.15">
      <c r="A232" s="1" t="s">
        <v>147</v>
      </c>
      <c r="B232" s="25"/>
      <c r="C232" s="25" t="s">
        <v>98</v>
      </c>
      <c r="D232" s="25" t="s">
        <v>169</v>
      </c>
      <c r="E232" s="2">
        <v>1.0861279306634</v>
      </c>
      <c r="F232" s="2">
        <v>9.3829529212650697E-2</v>
      </c>
      <c r="G232" s="2">
        <v>0.880522529968784</v>
      </c>
      <c r="H232" s="2">
        <v>0.37857630555218602</v>
      </c>
      <c r="I232" s="2">
        <v>0.91369614078517303</v>
      </c>
      <c r="J232" s="2">
        <v>1.45593812805289</v>
      </c>
      <c r="K232" s="2">
        <v>0.81314595482999397</v>
      </c>
      <c r="L232" s="3">
        <v>633</v>
      </c>
    </row>
    <row r="233" spans="1:12" ht="13" x14ac:dyDescent="0.15">
      <c r="A233" s="1" t="s">
        <v>147</v>
      </c>
      <c r="B233" s="25"/>
      <c r="C233" s="25" t="s">
        <v>91</v>
      </c>
      <c r="D233" s="25" t="s">
        <v>169</v>
      </c>
      <c r="E233" s="2">
        <v>0.90675968470350898</v>
      </c>
      <c r="F233" s="2">
        <v>0.108380553664447</v>
      </c>
      <c r="G233" s="2">
        <v>-0.90309393050894904</v>
      </c>
      <c r="H233" s="2">
        <v>0.36647604501176301</v>
      </c>
      <c r="I233" s="2">
        <v>0.70066198145416003</v>
      </c>
      <c r="J233" s="2">
        <v>1.0908369281149199</v>
      </c>
      <c r="K233" s="2">
        <v>0.81314595482999397</v>
      </c>
      <c r="L233" s="3">
        <v>633</v>
      </c>
    </row>
    <row r="234" spans="1:12" ht="13" x14ac:dyDescent="0.15">
      <c r="A234" s="1" t="s">
        <v>147</v>
      </c>
      <c r="B234" s="25"/>
      <c r="C234" s="25" t="s">
        <v>104</v>
      </c>
      <c r="D234" s="25" t="s">
        <v>169</v>
      </c>
      <c r="E234" s="2">
        <v>0.97606472740293504</v>
      </c>
      <c r="F234" s="2">
        <v>9.1226342187634604E-2</v>
      </c>
      <c r="G234" s="2">
        <v>-0.26556337924678503</v>
      </c>
      <c r="H234" s="2">
        <v>0.790575492223064</v>
      </c>
      <c r="I234" s="2">
        <v>0.79053178324569895</v>
      </c>
      <c r="J234" s="2">
        <v>1.15349876187292</v>
      </c>
      <c r="K234" s="2">
        <v>0.83202951714343198</v>
      </c>
      <c r="L234" s="3">
        <v>633</v>
      </c>
    </row>
    <row r="235" spans="1:12" ht="13" x14ac:dyDescent="0.15">
      <c r="A235" s="1" t="s">
        <v>147</v>
      </c>
      <c r="B235" s="25"/>
      <c r="C235" s="25" t="s">
        <v>105</v>
      </c>
      <c r="D235" s="25" t="s">
        <v>169</v>
      </c>
      <c r="E235" s="2">
        <v>0.95749184835015999</v>
      </c>
      <c r="F235" s="2">
        <v>0.114325042704575</v>
      </c>
      <c r="G235" s="2">
        <v>-0.37995237446130198</v>
      </c>
      <c r="H235" s="2">
        <v>0.70398076827845402</v>
      </c>
      <c r="I235" s="2">
        <v>0.61102045590207499</v>
      </c>
      <c r="J235" s="2">
        <v>1.14406927975982</v>
      </c>
      <c r="K235" s="2">
        <v>0.83202951714343198</v>
      </c>
      <c r="L235" s="3">
        <v>633</v>
      </c>
    </row>
    <row r="236" spans="1:12" ht="13" x14ac:dyDescent="0.15">
      <c r="A236" s="1" t="s">
        <v>147</v>
      </c>
      <c r="B236" s="25"/>
      <c r="C236" s="25" t="s">
        <v>102</v>
      </c>
      <c r="D236" s="25" t="s">
        <v>169</v>
      </c>
      <c r="E236" s="2">
        <v>0.87961060733587404</v>
      </c>
      <c r="F236" s="2">
        <v>0.11280508692124699</v>
      </c>
      <c r="G236" s="2">
        <v>-1.1371469550087201</v>
      </c>
      <c r="H236" s="2">
        <v>0.25547685758164101</v>
      </c>
      <c r="I236" s="2">
        <v>0.67171782468601704</v>
      </c>
      <c r="J236" s="2">
        <v>1.0644287315640599</v>
      </c>
      <c r="K236" s="2">
        <v>0.81314595482999397</v>
      </c>
      <c r="L236" s="3">
        <v>633</v>
      </c>
    </row>
    <row r="237" spans="1:12" ht="13" x14ac:dyDescent="0.15">
      <c r="A237" s="1" t="s">
        <v>147</v>
      </c>
      <c r="B237" s="25"/>
      <c r="C237" s="25" t="s">
        <v>103</v>
      </c>
      <c r="D237" s="25" t="s">
        <v>169</v>
      </c>
      <c r="E237" s="2">
        <v>0.925616380537302</v>
      </c>
      <c r="F237" s="2">
        <v>0.11443000710068001</v>
      </c>
      <c r="G237" s="2">
        <v>-0.67548196498452096</v>
      </c>
      <c r="H237" s="2">
        <v>0.49936960583939399</v>
      </c>
      <c r="I237" s="2">
        <v>0.67437963192109496</v>
      </c>
      <c r="J237" s="2">
        <v>1.1101181039222201</v>
      </c>
      <c r="K237" s="2">
        <v>0.81314595482999397</v>
      </c>
      <c r="L237" s="3">
        <v>633</v>
      </c>
    </row>
    <row r="238" spans="1:12" ht="13" x14ac:dyDescent="0.15">
      <c r="B238" s="25"/>
      <c r="C238" s="25"/>
      <c r="D238" s="25"/>
      <c r="K238" s="27"/>
      <c r="L238" s="3"/>
    </row>
    <row r="239" spans="1:12" ht="13" x14ac:dyDescent="0.15">
      <c r="B239" s="25"/>
      <c r="C239" s="25"/>
      <c r="D239" s="25"/>
      <c r="K239" s="27"/>
      <c r="L239" s="3"/>
    </row>
    <row r="240" spans="1:12" ht="13" x14ac:dyDescent="0.15">
      <c r="B240" s="25"/>
      <c r="C240" s="25"/>
      <c r="D240" s="25"/>
      <c r="K240" s="27"/>
      <c r="L240" s="3"/>
    </row>
    <row r="241" spans="2:12" ht="13" x14ac:dyDescent="0.15">
      <c r="B241" s="25"/>
      <c r="C241" s="25"/>
      <c r="D241" s="25"/>
      <c r="K241" s="27"/>
      <c r="L241" s="3"/>
    </row>
    <row r="242" spans="2:12" ht="13" x14ac:dyDescent="0.15">
      <c r="B242" s="25"/>
      <c r="C242" s="25"/>
      <c r="D242" s="25"/>
      <c r="K242" s="27"/>
      <c r="L242" s="3"/>
    </row>
    <row r="243" spans="2:12" ht="13" x14ac:dyDescent="0.15">
      <c r="B243" s="25"/>
      <c r="C243" s="25"/>
      <c r="D243" s="25"/>
      <c r="K243" s="27"/>
      <c r="L243" s="3"/>
    </row>
    <row r="244" spans="2:12" ht="13" x14ac:dyDescent="0.15">
      <c r="B244" s="25"/>
      <c r="C244" s="25"/>
      <c r="D244" s="25"/>
      <c r="K244" s="27"/>
      <c r="L244" s="3"/>
    </row>
    <row r="245" spans="2:12" ht="13" x14ac:dyDescent="0.15">
      <c r="B245" s="25"/>
      <c r="C245" s="25"/>
      <c r="D245" s="25"/>
      <c r="K245" s="27"/>
      <c r="L245" s="3"/>
    </row>
    <row r="246" spans="2:12" ht="13" x14ac:dyDescent="0.15">
      <c r="B246" s="25"/>
      <c r="C246" s="25"/>
      <c r="D246" s="25"/>
      <c r="K246" s="27"/>
      <c r="L246" s="3"/>
    </row>
    <row r="247" spans="2:12" ht="13" x14ac:dyDescent="0.15">
      <c r="B247" s="25"/>
      <c r="C247" s="25"/>
      <c r="D247" s="25"/>
      <c r="K247" s="27"/>
      <c r="L247" s="3"/>
    </row>
    <row r="248" spans="2:12" ht="13" x14ac:dyDescent="0.15">
      <c r="B248" s="25"/>
      <c r="C248" s="25"/>
      <c r="D248" s="25"/>
      <c r="K248" s="27"/>
      <c r="L248" s="3"/>
    </row>
    <row r="249" spans="2:12" ht="13" x14ac:dyDescent="0.15">
      <c r="B249" s="25"/>
      <c r="C249" s="25"/>
      <c r="D249" s="25"/>
      <c r="K249" s="27"/>
      <c r="L249" s="3"/>
    </row>
    <row r="250" spans="2:12" ht="13" x14ac:dyDescent="0.15">
      <c r="B250" s="25"/>
      <c r="C250" s="25"/>
      <c r="D250" s="25"/>
      <c r="K250" s="27"/>
      <c r="L250" s="3"/>
    </row>
    <row r="251" spans="2:12" ht="13" x14ac:dyDescent="0.15">
      <c r="B251" s="25"/>
      <c r="C251" s="25"/>
      <c r="D251" s="25"/>
      <c r="K251" s="27"/>
      <c r="L251" s="3"/>
    </row>
    <row r="252" spans="2:12" ht="13" x14ac:dyDescent="0.15">
      <c r="B252" s="25"/>
      <c r="C252" s="25"/>
      <c r="D252" s="25"/>
      <c r="K252" s="27"/>
      <c r="L252" s="3"/>
    </row>
    <row r="253" spans="2:12" ht="13" x14ac:dyDescent="0.15">
      <c r="B253" s="25"/>
      <c r="C253" s="25"/>
      <c r="D253" s="25"/>
      <c r="K253" s="27"/>
      <c r="L253" s="3"/>
    </row>
    <row r="254" spans="2:12" ht="13" x14ac:dyDescent="0.15">
      <c r="B254" s="25"/>
      <c r="C254" s="25"/>
      <c r="D254" s="25"/>
      <c r="K254" s="27"/>
      <c r="L254" s="3"/>
    </row>
    <row r="255" spans="2:12" ht="13" x14ac:dyDescent="0.15">
      <c r="B255" s="25"/>
      <c r="C255" s="25"/>
      <c r="D255" s="25"/>
      <c r="K255" s="27"/>
      <c r="L255" s="3"/>
    </row>
    <row r="256" spans="2:12" ht="13" x14ac:dyDescent="0.15">
      <c r="B256" s="25"/>
      <c r="C256" s="25"/>
      <c r="D256" s="25"/>
      <c r="K256" s="27"/>
      <c r="L256" s="3"/>
    </row>
    <row r="257" spans="2:12" ht="13" x14ac:dyDescent="0.15">
      <c r="B257" s="25"/>
      <c r="C257" s="25"/>
      <c r="D257" s="25"/>
      <c r="K257" s="27"/>
      <c r="L257" s="3"/>
    </row>
    <row r="258" spans="2:12" ht="13" x14ac:dyDescent="0.15">
      <c r="B258" s="25"/>
      <c r="C258" s="25"/>
      <c r="D258" s="25"/>
      <c r="K258" s="27"/>
      <c r="L258" s="3"/>
    </row>
    <row r="259" spans="2:12" ht="13" x14ac:dyDescent="0.15">
      <c r="B259" s="25"/>
      <c r="C259" s="25"/>
      <c r="D259" s="25"/>
      <c r="K259" s="27"/>
      <c r="L259" s="3"/>
    </row>
    <row r="260" spans="2:12" ht="13" x14ac:dyDescent="0.15">
      <c r="B260" s="25"/>
      <c r="C260" s="25"/>
      <c r="D260" s="25"/>
      <c r="K260" s="27"/>
      <c r="L260" s="3"/>
    </row>
    <row r="261" spans="2:12" ht="13" x14ac:dyDescent="0.15">
      <c r="B261" s="25"/>
      <c r="C261" s="25"/>
      <c r="D261" s="25"/>
      <c r="K261" s="27"/>
      <c r="L261" s="3"/>
    </row>
    <row r="262" spans="2:12" ht="13" x14ac:dyDescent="0.15">
      <c r="B262" s="25"/>
      <c r="C262" s="25"/>
      <c r="D262" s="25"/>
      <c r="K262" s="27"/>
      <c r="L262" s="3"/>
    </row>
    <row r="263" spans="2:12" ht="13" x14ac:dyDescent="0.15">
      <c r="B263" s="25"/>
      <c r="C263" s="25"/>
      <c r="D263" s="25"/>
      <c r="K263" s="27"/>
      <c r="L263" s="3"/>
    </row>
    <row r="264" spans="2:12" ht="13" x14ac:dyDescent="0.15">
      <c r="B264" s="25"/>
      <c r="C264" s="25"/>
      <c r="D264" s="25"/>
      <c r="K264" s="27"/>
      <c r="L264" s="3"/>
    </row>
    <row r="265" spans="2:12" ht="13" x14ac:dyDescent="0.15">
      <c r="B265" s="25"/>
      <c r="C265" s="25"/>
      <c r="D265" s="25"/>
      <c r="K265" s="27"/>
      <c r="L265" s="3"/>
    </row>
    <row r="266" spans="2:12" ht="13" x14ac:dyDescent="0.15">
      <c r="B266" s="25"/>
      <c r="C266" s="25"/>
      <c r="D266" s="25"/>
      <c r="K266" s="27"/>
      <c r="L266" s="3"/>
    </row>
    <row r="267" spans="2:12" ht="13" x14ac:dyDescent="0.15">
      <c r="B267" s="25"/>
      <c r="C267" s="25"/>
      <c r="D267" s="25"/>
      <c r="K267" s="27"/>
      <c r="L267" s="3"/>
    </row>
    <row r="268" spans="2:12" ht="13" x14ac:dyDescent="0.15">
      <c r="B268" s="25"/>
      <c r="C268" s="25"/>
      <c r="D268" s="25"/>
      <c r="K268" s="27"/>
      <c r="L268" s="3"/>
    </row>
    <row r="269" spans="2:12" ht="13" x14ac:dyDescent="0.15">
      <c r="B269" s="25"/>
      <c r="C269" s="25"/>
      <c r="D269" s="25"/>
      <c r="K269" s="27"/>
      <c r="L269" s="3"/>
    </row>
    <row r="270" spans="2:12" ht="13" x14ac:dyDescent="0.15">
      <c r="B270" s="25"/>
      <c r="C270" s="25"/>
      <c r="D270" s="25"/>
      <c r="K270" s="27"/>
      <c r="L270" s="3"/>
    </row>
    <row r="271" spans="2:12" ht="13" x14ac:dyDescent="0.15">
      <c r="B271" s="25"/>
      <c r="C271" s="25"/>
      <c r="D271" s="25"/>
      <c r="K271" s="27"/>
      <c r="L271" s="3"/>
    </row>
    <row r="272" spans="2:12" ht="13" x14ac:dyDescent="0.15">
      <c r="B272" s="25"/>
      <c r="C272" s="25"/>
      <c r="D272" s="25"/>
      <c r="K272" s="27"/>
      <c r="L272" s="3"/>
    </row>
    <row r="273" spans="2:12" ht="13" x14ac:dyDescent="0.15">
      <c r="B273" s="25"/>
      <c r="C273" s="25"/>
      <c r="D273" s="25"/>
      <c r="K273" s="27"/>
      <c r="L273" s="3"/>
    </row>
    <row r="274" spans="2:12" ht="13" x14ac:dyDescent="0.15">
      <c r="B274" s="25"/>
      <c r="C274" s="25"/>
      <c r="D274" s="25"/>
      <c r="K274" s="27"/>
      <c r="L274" s="3"/>
    </row>
    <row r="275" spans="2:12" ht="13" x14ac:dyDescent="0.15">
      <c r="B275" s="25"/>
      <c r="C275" s="25"/>
      <c r="D275" s="25"/>
      <c r="K275" s="27"/>
      <c r="L275" s="3"/>
    </row>
    <row r="276" spans="2:12" ht="13" x14ac:dyDescent="0.15">
      <c r="B276" s="25"/>
      <c r="C276" s="25"/>
      <c r="D276" s="25"/>
      <c r="K276" s="27"/>
      <c r="L276" s="3"/>
    </row>
    <row r="277" spans="2:12" ht="13" x14ac:dyDescent="0.15">
      <c r="B277" s="25"/>
      <c r="C277" s="25"/>
      <c r="D277" s="25"/>
      <c r="K277" s="27"/>
      <c r="L277" s="3"/>
    </row>
    <row r="278" spans="2:12" ht="13" x14ac:dyDescent="0.15">
      <c r="B278" s="25"/>
      <c r="C278" s="25"/>
      <c r="D278" s="25"/>
      <c r="K278" s="27"/>
      <c r="L278" s="3"/>
    </row>
    <row r="279" spans="2:12" ht="13" x14ac:dyDescent="0.15">
      <c r="B279" s="25"/>
      <c r="C279" s="25"/>
      <c r="D279" s="25"/>
      <c r="K279" s="27"/>
      <c r="L279" s="3"/>
    </row>
    <row r="280" spans="2:12" ht="13" x14ac:dyDescent="0.15">
      <c r="B280" s="25"/>
      <c r="C280" s="25"/>
      <c r="D280" s="25"/>
      <c r="K280" s="27"/>
      <c r="L280" s="3"/>
    </row>
    <row r="281" spans="2:12" ht="13" x14ac:dyDescent="0.15">
      <c r="B281" s="25"/>
      <c r="C281" s="25"/>
      <c r="D281" s="25"/>
      <c r="K281" s="27"/>
      <c r="L281" s="3"/>
    </row>
    <row r="282" spans="2:12" ht="13" x14ac:dyDescent="0.15">
      <c r="B282" s="25"/>
      <c r="C282" s="25"/>
      <c r="D282" s="25"/>
      <c r="K282" s="27"/>
      <c r="L282" s="3"/>
    </row>
    <row r="283" spans="2:12" ht="13" x14ac:dyDescent="0.15">
      <c r="B283" s="25"/>
      <c r="C283" s="25"/>
      <c r="D283" s="25"/>
      <c r="K283" s="27"/>
      <c r="L283" s="3"/>
    </row>
    <row r="284" spans="2:12" ht="13" x14ac:dyDescent="0.15">
      <c r="B284" s="25"/>
      <c r="C284" s="25"/>
      <c r="D284" s="25"/>
      <c r="K284" s="27"/>
      <c r="L284" s="3"/>
    </row>
    <row r="285" spans="2:12" ht="13" x14ac:dyDescent="0.15">
      <c r="B285" s="25"/>
      <c r="C285" s="25"/>
      <c r="D285" s="25"/>
      <c r="K285" s="27"/>
      <c r="L285" s="3"/>
    </row>
    <row r="286" spans="2:12" ht="13" x14ac:dyDescent="0.15">
      <c r="B286" s="25"/>
      <c r="C286" s="25"/>
      <c r="D286" s="25"/>
      <c r="K286" s="27"/>
      <c r="L286" s="3"/>
    </row>
    <row r="287" spans="2:12" ht="13" x14ac:dyDescent="0.15">
      <c r="B287" s="25"/>
      <c r="C287" s="25"/>
      <c r="D287" s="25"/>
      <c r="K287" s="27"/>
      <c r="L287" s="3"/>
    </row>
    <row r="288" spans="2:12" ht="13" x14ac:dyDescent="0.15">
      <c r="B288" s="25"/>
      <c r="C288" s="25"/>
      <c r="D288" s="25"/>
      <c r="K288" s="27"/>
      <c r="L288" s="3"/>
    </row>
    <row r="289" spans="2:12" ht="13" x14ac:dyDescent="0.15">
      <c r="B289" s="25"/>
      <c r="C289" s="25"/>
      <c r="D289" s="25"/>
      <c r="K289" s="27"/>
      <c r="L289" s="3"/>
    </row>
    <row r="290" spans="2:12" ht="13" x14ac:dyDescent="0.15">
      <c r="B290" s="25"/>
      <c r="C290" s="25"/>
      <c r="D290" s="25"/>
      <c r="K290" s="27"/>
      <c r="L290" s="3"/>
    </row>
    <row r="291" spans="2:12" ht="13" x14ac:dyDescent="0.15">
      <c r="B291" s="25"/>
      <c r="C291" s="25"/>
      <c r="D291" s="25"/>
      <c r="K291" s="27"/>
      <c r="L291" s="3"/>
    </row>
    <row r="292" spans="2:12" ht="13" x14ac:dyDescent="0.15">
      <c r="B292" s="25"/>
      <c r="C292" s="25"/>
      <c r="D292" s="25"/>
      <c r="K292" s="27"/>
      <c r="L292" s="3"/>
    </row>
    <row r="293" spans="2:12" ht="13" x14ac:dyDescent="0.15">
      <c r="B293" s="25"/>
      <c r="C293" s="25"/>
      <c r="D293" s="25"/>
      <c r="K293" s="27"/>
      <c r="L293" s="3"/>
    </row>
    <row r="294" spans="2:12" ht="13" x14ac:dyDescent="0.15">
      <c r="B294" s="25"/>
      <c r="C294" s="25"/>
      <c r="D294" s="25"/>
      <c r="K294" s="27"/>
      <c r="L294" s="3"/>
    </row>
    <row r="295" spans="2:12" ht="13" x14ac:dyDescent="0.15">
      <c r="B295" s="25"/>
      <c r="C295" s="25"/>
      <c r="D295" s="25"/>
      <c r="K295" s="27"/>
      <c r="L295" s="3"/>
    </row>
    <row r="296" spans="2:12" ht="13" x14ac:dyDescent="0.15">
      <c r="B296" s="25"/>
      <c r="C296" s="25"/>
      <c r="D296" s="25"/>
      <c r="K296" s="27"/>
      <c r="L296" s="3"/>
    </row>
    <row r="297" spans="2:12" ht="13" x14ac:dyDescent="0.15">
      <c r="B297" s="25"/>
      <c r="C297" s="25"/>
      <c r="D297" s="25"/>
      <c r="K297" s="27"/>
      <c r="L297" s="3"/>
    </row>
    <row r="298" spans="2:12" ht="13" x14ac:dyDescent="0.15">
      <c r="B298" s="25"/>
      <c r="C298" s="25"/>
      <c r="D298" s="25"/>
      <c r="K298" s="27"/>
      <c r="L298" s="3"/>
    </row>
    <row r="299" spans="2:12" ht="13" x14ac:dyDescent="0.15">
      <c r="B299" s="25"/>
      <c r="C299" s="25"/>
      <c r="D299" s="25"/>
      <c r="K299" s="27"/>
      <c r="L299" s="3"/>
    </row>
    <row r="300" spans="2:12" ht="13" x14ac:dyDescent="0.15">
      <c r="B300" s="25"/>
      <c r="C300" s="25"/>
      <c r="D300" s="25"/>
      <c r="K300" s="27"/>
      <c r="L300" s="3"/>
    </row>
    <row r="301" spans="2:12" ht="13" x14ac:dyDescent="0.15">
      <c r="B301" s="25"/>
      <c r="C301" s="25"/>
      <c r="D301" s="25"/>
      <c r="K301" s="27"/>
      <c r="L301" s="3"/>
    </row>
    <row r="302" spans="2:12" ht="13" x14ac:dyDescent="0.15">
      <c r="B302" s="25"/>
      <c r="C302" s="25"/>
      <c r="D302" s="25"/>
      <c r="K302" s="27"/>
      <c r="L302" s="3"/>
    </row>
    <row r="303" spans="2:12" ht="13" x14ac:dyDescent="0.15">
      <c r="B303" s="25"/>
      <c r="C303" s="25"/>
      <c r="D303" s="25"/>
      <c r="K303" s="27"/>
      <c r="L303" s="3"/>
    </row>
    <row r="304" spans="2:12" ht="13" x14ac:dyDescent="0.15">
      <c r="B304" s="25"/>
      <c r="C304" s="25"/>
      <c r="D304" s="25"/>
      <c r="K304" s="27"/>
      <c r="L304" s="3"/>
    </row>
    <row r="305" spans="2:12" ht="13" x14ac:dyDescent="0.15">
      <c r="B305" s="25"/>
      <c r="C305" s="25"/>
      <c r="D305" s="25"/>
      <c r="K305" s="27"/>
      <c r="L305" s="3"/>
    </row>
    <row r="306" spans="2:12" ht="13" x14ac:dyDescent="0.15">
      <c r="B306" s="25"/>
      <c r="C306" s="25"/>
      <c r="D306" s="25"/>
      <c r="K306" s="27"/>
      <c r="L306" s="3"/>
    </row>
    <row r="307" spans="2:12" ht="13" x14ac:dyDescent="0.15">
      <c r="B307" s="25"/>
      <c r="C307" s="25"/>
      <c r="D307" s="25"/>
      <c r="K307" s="27"/>
      <c r="L307" s="3"/>
    </row>
    <row r="308" spans="2:12" ht="13" x14ac:dyDescent="0.15">
      <c r="B308" s="25"/>
      <c r="C308" s="25"/>
      <c r="D308" s="25"/>
      <c r="K308" s="27"/>
      <c r="L308" s="3"/>
    </row>
    <row r="309" spans="2:12" ht="13" x14ac:dyDescent="0.15">
      <c r="B309" s="25"/>
      <c r="C309" s="25"/>
      <c r="D309" s="25"/>
      <c r="K309" s="27"/>
      <c r="L309" s="3"/>
    </row>
    <row r="310" spans="2:12" ht="13" x14ac:dyDescent="0.15">
      <c r="B310" s="25"/>
      <c r="C310" s="25"/>
      <c r="D310" s="25"/>
      <c r="K310" s="27"/>
      <c r="L310" s="3"/>
    </row>
    <row r="311" spans="2:12" ht="13" x14ac:dyDescent="0.15">
      <c r="B311" s="25"/>
      <c r="C311" s="25"/>
      <c r="D311" s="25"/>
      <c r="K311" s="27"/>
      <c r="L311" s="3"/>
    </row>
    <row r="312" spans="2:12" ht="13" x14ac:dyDescent="0.15">
      <c r="B312" s="25"/>
      <c r="C312" s="25"/>
      <c r="D312" s="25"/>
      <c r="K312" s="27"/>
      <c r="L312" s="3"/>
    </row>
    <row r="313" spans="2:12" ht="13" x14ac:dyDescent="0.15">
      <c r="B313" s="25"/>
      <c r="C313" s="25"/>
      <c r="D313" s="25"/>
      <c r="K313" s="27"/>
      <c r="L313" s="3"/>
    </row>
    <row r="314" spans="2:12" ht="13" x14ac:dyDescent="0.15">
      <c r="B314" s="25"/>
      <c r="C314" s="25"/>
      <c r="D314" s="25"/>
      <c r="K314" s="27"/>
      <c r="L314" s="3"/>
    </row>
    <row r="315" spans="2:12" ht="13" x14ac:dyDescent="0.15">
      <c r="B315" s="25"/>
      <c r="C315" s="25"/>
      <c r="D315" s="25"/>
      <c r="K315" s="27"/>
      <c r="L315" s="3"/>
    </row>
    <row r="316" spans="2:12" ht="13" x14ac:dyDescent="0.15">
      <c r="B316" s="25"/>
      <c r="C316" s="25"/>
      <c r="D316" s="25"/>
      <c r="K316" s="27"/>
      <c r="L316" s="3"/>
    </row>
    <row r="317" spans="2:12" ht="13" x14ac:dyDescent="0.15">
      <c r="B317" s="25"/>
      <c r="C317" s="25"/>
      <c r="D317" s="25"/>
      <c r="K317" s="27"/>
      <c r="L317" s="3"/>
    </row>
    <row r="318" spans="2:12" ht="13" x14ac:dyDescent="0.15">
      <c r="B318" s="25"/>
      <c r="C318" s="25"/>
      <c r="D318" s="25"/>
      <c r="K318" s="27"/>
      <c r="L318" s="3"/>
    </row>
    <row r="319" spans="2:12" ht="13" x14ac:dyDescent="0.15">
      <c r="B319" s="25"/>
      <c r="C319" s="25"/>
      <c r="D319" s="25"/>
      <c r="K319" s="27"/>
      <c r="L319" s="3"/>
    </row>
    <row r="320" spans="2:12" ht="13" x14ac:dyDescent="0.15">
      <c r="B320" s="25"/>
      <c r="C320" s="25"/>
      <c r="D320" s="25"/>
      <c r="K320" s="27"/>
      <c r="L320" s="3"/>
    </row>
    <row r="321" spans="2:12" ht="13" x14ac:dyDescent="0.15">
      <c r="B321" s="25"/>
      <c r="C321" s="25"/>
      <c r="D321" s="25"/>
      <c r="K321" s="27"/>
      <c r="L321" s="3"/>
    </row>
    <row r="322" spans="2:12" ht="13" x14ac:dyDescent="0.15">
      <c r="B322" s="25"/>
      <c r="C322" s="25"/>
      <c r="D322" s="25"/>
      <c r="K322" s="27"/>
      <c r="L322" s="3"/>
    </row>
    <row r="323" spans="2:12" ht="13" x14ac:dyDescent="0.15">
      <c r="B323" s="25"/>
      <c r="C323" s="25"/>
      <c r="D323" s="25"/>
      <c r="K323" s="27"/>
      <c r="L323" s="3"/>
    </row>
    <row r="324" spans="2:12" ht="13" x14ac:dyDescent="0.15">
      <c r="B324" s="25"/>
      <c r="C324" s="25"/>
      <c r="D324" s="25"/>
      <c r="K324" s="27"/>
      <c r="L324" s="3"/>
    </row>
    <row r="325" spans="2:12" ht="13" x14ac:dyDescent="0.15">
      <c r="B325" s="25"/>
      <c r="C325" s="25"/>
      <c r="D325" s="25"/>
      <c r="K325" s="27"/>
      <c r="L325" s="3"/>
    </row>
    <row r="326" spans="2:12" ht="13" x14ac:dyDescent="0.15">
      <c r="B326" s="25"/>
      <c r="C326" s="25"/>
      <c r="D326" s="25"/>
      <c r="K326" s="27"/>
      <c r="L326" s="3"/>
    </row>
    <row r="327" spans="2:12" ht="13" x14ac:dyDescent="0.15">
      <c r="B327" s="25"/>
      <c r="C327" s="25"/>
      <c r="D327" s="25"/>
      <c r="K327" s="27"/>
      <c r="L327" s="3"/>
    </row>
    <row r="328" spans="2:12" ht="13" x14ac:dyDescent="0.15">
      <c r="B328" s="25"/>
      <c r="C328" s="25"/>
      <c r="D328" s="25"/>
      <c r="K328" s="27"/>
      <c r="L328" s="3"/>
    </row>
    <row r="329" spans="2:12" ht="13" x14ac:dyDescent="0.15">
      <c r="B329" s="25"/>
      <c r="C329" s="25"/>
      <c r="D329" s="25"/>
      <c r="K329" s="27"/>
      <c r="L329" s="3"/>
    </row>
    <row r="330" spans="2:12" ht="13" x14ac:dyDescent="0.15">
      <c r="B330" s="25"/>
      <c r="C330" s="25"/>
      <c r="D330" s="25"/>
      <c r="K330" s="27"/>
      <c r="L330" s="3"/>
    </row>
    <row r="331" spans="2:12" ht="13" x14ac:dyDescent="0.15">
      <c r="B331" s="25"/>
      <c r="C331" s="25"/>
      <c r="D331" s="25"/>
      <c r="K331" s="27"/>
      <c r="L331" s="3"/>
    </row>
    <row r="332" spans="2:12" ht="13" x14ac:dyDescent="0.15">
      <c r="B332" s="25"/>
      <c r="C332" s="25"/>
      <c r="D332" s="25"/>
      <c r="K332" s="27"/>
      <c r="L332" s="3"/>
    </row>
    <row r="333" spans="2:12" ht="13" x14ac:dyDescent="0.15">
      <c r="B333" s="25"/>
      <c r="C333" s="25"/>
      <c r="D333" s="25"/>
      <c r="K333" s="27"/>
      <c r="L333" s="3"/>
    </row>
    <row r="334" spans="2:12" ht="13" x14ac:dyDescent="0.15">
      <c r="B334" s="25"/>
      <c r="C334" s="25"/>
      <c r="D334" s="25"/>
      <c r="K334" s="27"/>
      <c r="L334" s="3"/>
    </row>
    <row r="335" spans="2:12" ht="13" x14ac:dyDescent="0.15">
      <c r="B335" s="25"/>
      <c r="C335" s="25"/>
      <c r="D335" s="25"/>
      <c r="K335" s="27"/>
      <c r="L335" s="3"/>
    </row>
    <row r="336" spans="2:12" ht="13" x14ac:dyDescent="0.15">
      <c r="B336" s="25"/>
      <c r="C336" s="25"/>
      <c r="D336" s="25"/>
      <c r="K336" s="27"/>
      <c r="L336" s="3"/>
    </row>
    <row r="337" spans="2:12" ht="13" x14ac:dyDescent="0.15">
      <c r="B337" s="25"/>
      <c r="C337" s="25"/>
      <c r="D337" s="25"/>
      <c r="K337" s="27"/>
      <c r="L337" s="3"/>
    </row>
    <row r="338" spans="2:12" ht="13" x14ac:dyDescent="0.15">
      <c r="B338" s="25"/>
      <c r="C338" s="25"/>
      <c r="D338" s="25"/>
      <c r="K338" s="27"/>
      <c r="L338" s="3"/>
    </row>
    <row r="339" spans="2:12" ht="13" x14ac:dyDescent="0.15">
      <c r="B339" s="25"/>
      <c r="C339" s="25"/>
      <c r="D339" s="25"/>
      <c r="K339" s="27"/>
      <c r="L339" s="3"/>
    </row>
    <row r="340" spans="2:12" ht="13" x14ac:dyDescent="0.15">
      <c r="B340" s="25"/>
      <c r="C340" s="25"/>
      <c r="D340" s="25"/>
      <c r="K340" s="27"/>
      <c r="L340" s="3"/>
    </row>
    <row r="341" spans="2:12" ht="13" x14ac:dyDescent="0.15">
      <c r="B341" s="25"/>
      <c r="C341" s="25"/>
      <c r="D341" s="25"/>
      <c r="K341" s="27"/>
      <c r="L341" s="3"/>
    </row>
    <row r="342" spans="2:12" ht="13" x14ac:dyDescent="0.15">
      <c r="B342" s="25"/>
      <c r="C342" s="25"/>
      <c r="D342" s="25"/>
      <c r="K342" s="27"/>
      <c r="L342" s="3"/>
    </row>
    <row r="343" spans="2:12" ht="13" x14ac:dyDescent="0.15">
      <c r="B343" s="25"/>
      <c r="C343" s="25"/>
      <c r="D343" s="25"/>
      <c r="K343" s="27"/>
      <c r="L343" s="3"/>
    </row>
    <row r="344" spans="2:12" ht="13" x14ac:dyDescent="0.15">
      <c r="B344" s="25"/>
      <c r="C344" s="25"/>
      <c r="D344" s="25"/>
      <c r="K344" s="27"/>
      <c r="L344" s="3"/>
    </row>
    <row r="345" spans="2:12" ht="13" x14ac:dyDescent="0.15">
      <c r="B345" s="25"/>
      <c r="C345" s="25"/>
      <c r="D345" s="25"/>
      <c r="K345" s="27"/>
      <c r="L345" s="3"/>
    </row>
    <row r="346" spans="2:12" ht="13" x14ac:dyDescent="0.15">
      <c r="B346" s="25"/>
      <c r="C346" s="25"/>
      <c r="D346" s="25"/>
      <c r="K346" s="27"/>
      <c r="L346" s="3"/>
    </row>
    <row r="347" spans="2:12" ht="13" x14ac:dyDescent="0.15">
      <c r="B347" s="25"/>
      <c r="C347" s="25"/>
      <c r="D347" s="25"/>
      <c r="K347" s="27"/>
      <c r="L347" s="3"/>
    </row>
    <row r="348" spans="2:12" ht="13" x14ac:dyDescent="0.15">
      <c r="B348" s="25"/>
      <c r="C348" s="25"/>
      <c r="D348" s="25"/>
      <c r="K348" s="27"/>
      <c r="L348" s="3"/>
    </row>
    <row r="349" spans="2:12" ht="13" x14ac:dyDescent="0.15">
      <c r="B349" s="25"/>
      <c r="C349" s="25"/>
      <c r="D349" s="25"/>
      <c r="K349" s="27"/>
      <c r="L349" s="3"/>
    </row>
    <row r="350" spans="2:12" ht="13" x14ac:dyDescent="0.15">
      <c r="B350" s="25"/>
      <c r="C350" s="25"/>
      <c r="D350" s="25"/>
      <c r="K350" s="27"/>
      <c r="L350" s="3"/>
    </row>
    <row r="351" spans="2:12" ht="13" x14ac:dyDescent="0.15">
      <c r="B351" s="25"/>
      <c r="C351" s="25"/>
      <c r="D351" s="25"/>
      <c r="K351" s="27"/>
      <c r="L351" s="3"/>
    </row>
    <row r="352" spans="2:12" ht="13" x14ac:dyDescent="0.15">
      <c r="B352" s="25"/>
      <c r="C352" s="25"/>
      <c r="D352" s="25"/>
      <c r="K352" s="27"/>
      <c r="L352" s="3"/>
    </row>
    <row r="353" spans="2:12" ht="13" x14ac:dyDescent="0.15">
      <c r="B353" s="25"/>
      <c r="C353" s="25"/>
      <c r="D353" s="25"/>
      <c r="K353" s="27"/>
      <c r="L353" s="3"/>
    </row>
    <row r="354" spans="2:12" ht="13" x14ac:dyDescent="0.15">
      <c r="B354" s="25"/>
      <c r="C354" s="25"/>
      <c r="D354" s="25"/>
      <c r="K354" s="27"/>
      <c r="L354" s="3"/>
    </row>
    <row r="355" spans="2:12" ht="13" x14ac:dyDescent="0.15">
      <c r="B355" s="25"/>
      <c r="C355" s="25"/>
      <c r="D355" s="25"/>
      <c r="K355" s="27"/>
      <c r="L355" s="3"/>
    </row>
    <row r="356" spans="2:12" ht="13" x14ac:dyDescent="0.15">
      <c r="B356" s="25"/>
      <c r="C356" s="25"/>
      <c r="D356" s="25"/>
      <c r="K356" s="27"/>
      <c r="L356" s="3"/>
    </row>
    <row r="357" spans="2:12" ht="13" x14ac:dyDescent="0.15">
      <c r="B357" s="25"/>
      <c r="C357" s="25"/>
      <c r="D357" s="25"/>
      <c r="K357" s="27"/>
      <c r="L357" s="3"/>
    </row>
    <row r="358" spans="2:12" ht="13" x14ac:dyDescent="0.15">
      <c r="B358" s="25"/>
      <c r="C358" s="25"/>
      <c r="D358" s="25"/>
      <c r="K358" s="27"/>
      <c r="L358" s="3"/>
    </row>
    <row r="359" spans="2:12" ht="13" x14ac:dyDescent="0.15">
      <c r="B359" s="25"/>
      <c r="C359" s="25"/>
      <c r="D359" s="25"/>
      <c r="K359" s="27"/>
      <c r="L359" s="3"/>
    </row>
    <row r="360" spans="2:12" ht="13" x14ac:dyDescent="0.15">
      <c r="B360" s="25"/>
      <c r="C360" s="25"/>
      <c r="D360" s="25"/>
      <c r="K360" s="27"/>
      <c r="L360" s="3"/>
    </row>
    <row r="361" spans="2:12" ht="13" x14ac:dyDescent="0.15">
      <c r="B361" s="25"/>
      <c r="C361" s="25"/>
      <c r="D361" s="25"/>
      <c r="K361" s="27"/>
      <c r="L361" s="3"/>
    </row>
    <row r="362" spans="2:12" ht="13" x14ac:dyDescent="0.15">
      <c r="B362" s="25"/>
      <c r="C362" s="25"/>
      <c r="D362" s="25"/>
      <c r="K362" s="27"/>
      <c r="L362" s="3"/>
    </row>
    <row r="363" spans="2:12" ht="13" x14ac:dyDescent="0.15">
      <c r="B363" s="25"/>
      <c r="C363" s="25"/>
      <c r="D363" s="25"/>
      <c r="K363" s="27"/>
      <c r="L363" s="3"/>
    </row>
    <row r="364" spans="2:12" ht="13" x14ac:dyDescent="0.15">
      <c r="B364" s="25"/>
      <c r="C364" s="25"/>
      <c r="D364" s="25"/>
      <c r="K364" s="27"/>
      <c r="L364" s="3"/>
    </row>
    <row r="365" spans="2:12" ht="13" x14ac:dyDescent="0.15">
      <c r="B365" s="25"/>
      <c r="C365" s="25"/>
      <c r="D365" s="25"/>
      <c r="K365" s="27"/>
      <c r="L365" s="3"/>
    </row>
    <row r="366" spans="2:12" ht="13" x14ac:dyDescent="0.15">
      <c r="B366" s="25"/>
      <c r="C366" s="25"/>
      <c r="D366" s="25"/>
      <c r="K366" s="27"/>
      <c r="L366" s="3"/>
    </row>
    <row r="367" spans="2:12" ht="13" x14ac:dyDescent="0.15">
      <c r="B367" s="25"/>
      <c r="C367" s="25"/>
      <c r="D367" s="25"/>
      <c r="K367" s="27"/>
      <c r="L367" s="3"/>
    </row>
    <row r="368" spans="2:12" ht="13" x14ac:dyDescent="0.15">
      <c r="B368" s="25"/>
      <c r="C368" s="25"/>
      <c r="D368" s="25"/>
      <c r="K368" s="27"/>
      <c r="L368" s="3"/>
    </row>
    <row r="369" spans="2:12" ht="13" x14ac:dyDescent="0.15">
      <c r="B369" s="25"/>
      <c r="C369" s="25"/>
      <c r="D369" s="25"/>
      <c r="K369" s="27"/>
      <c r="L369" s="3"/>
    </row>
    <row r="370" spans="2:12" ht="13" x14ac:dyDescent="0.15">
      <c r="B370" s="25"/>
      <c r="C370" s="25"/>
      <c r="D370" s="25"/>
      <c r="K370" s="27"/>
      <c r="L370" s="3"/>
    </row>
    <row r="371" spans="2:12" ht="13" x14ac:dyDescent="0.15">
      <c r="B371" s="25"/>
      <c r="C371" s="25"/>
      <c r="D371" s="25"/>
      <c r="K371" s="27"/>
      <c r="L371" s="3"/>
    </row>
    <row r="372" spans="2:12" ht="13" x14ac:dyDescent="0.15">
      <c r="B372" s="25"/>
      <c r="C372" s="25"/>
      <c r="D372" s="25"/>
      <c r="K372" s="27"/>
      <c r="L372" s="3"/>
    </row>
    <row r="373" spans="2:12" ht="13" x14ac:dyDescent="0.15">
      <c r="B373" s="25"/>
      <c r="C373" s="25"/>
      <c r="D373" s="25"/>
      <c r="K373" s="27"/>
      <c r="L373" s="3"/>
    </row>
    <row r="374" spans="2:12" ht="13" x14ac:dyDescent="0.15">
      <c r="B374" s="25"/>
      <c r="C374" s="25"/>
      <c r="D374" s="25"/>
      <c r="K374" s="27"/>
      <c r="L374" s="3"/>
    </row>
    <row r="375" spans="2:12" ht="13" x14ac:dyDescent="0.15">
      <c r="B375" s="25"/>
      <c r="C375" s="25"/>
      <c r="D375" s="25"/>
      <c r="K375" s="27"/>
      <c r="L375" s="3"/>
    </row>
    <row r="376" spans="2:12" ht="13" x14ac:dyDescent="0.15">
      <c r="B376" s="25"/>
      <c r="C376" s="25"/>
      <c r="D376" s="25"/>
      <c r="K376" s="27"/>
      <c r="L376" s="3"/>
    </row>
    <row r="377" spans="2:12" ht="13" x14ac:dyDescent="0.15">
      <c r="B377" s="25"/>
      <c r="C377" s="25"/>
      <c r="D377" s="25"/>
      <c r="K377" s="27"/>
      <c r="L377" s="3"/>
    </row>
    <row r="378" spans="2:12" ht="13" x14ac:dyDescent="0.15">
      <c r="B378" s="25"/>
      <c r="C378" s="25"/>
      <c r="D378" s="25"/>
      <c r="K378" s="27"/>
      <c r="L378" s="3"/>
    </row>
    <row r="379" spans="2:12" ht="13" x14ac:dyDescent="0.15">
      <c r="B379" s="25"/>
      <c r="C379" s="25"/>
      <c r="D379" s="25"/>
      <c r="K379" s="27"/>
      <c r="L379" s="3"/>
    </row>
    <row r="380" spans="2:12" ht="13" x14ac:dyDescent="0.15">
      <c r="B380" s="25"/>
      <c r="C380" s="25"/>
      <c r="D380" s="25"/>
      <c r="K380" s="27"/>
      <c r="L380" s="3"/>
    </row>
    <row r="381" spans="2:12" ht="13" x14ac:dyDescent="0.15">
      <c r="B381" s="25"/>
      <c r="C381" s="25"/>
      <c r="D381" s="25"/>
      <c r="K381" s="27"/>
      <c r="L381" s="3"/>
    </row>
    <row r="382" spans="2:12" ht="13" x14ac:dyDescent="0.15">
      <c r="B382" s="25"/>
      <c r="C382" s="25"/>
      <c r="D382" s="25"/>
      <c r="K382" s="27"/>
      <c r="L382" s="3"/>
    </row>
    <row r="383" spans="2:12" ht="13" x14ac:dyDescent="0.15">
      <c r="B383" s="25"/>
      <c r="C383" s="25"/>
      <c r="D383" s="25"/>
      <c r="K383" s="27"/>
      <c r="L383" s="3"/>
    </row>
    <row r="384" spans="2:12" ht="13" x14ac:dyDescent="0.15">
      <c r="B384" s="25"/>
      <c r="C384" s="25"/>
      <c r="D384" s="25"/>
      <c r="K384" s="27"/>
      <c r="L384" s="3"/>
    </row>
    <row r="385" spans="2:12" ht="13" x14ac:dyDescent="0.15">
      <c r="B385" s="25"/>
      <c r="C385" s="25"/>
      <c r="D385" s="25"/>
      <c r="K385" s="27"/>
      <c r="L385" s="3"/>
    </row>
    <row r="386" spans="2:12" ht="13" x14ac:dyDescent="0.15">
      <c r="B386" s="25"/>
      <c r="C386" s="25"/>
      <c r="D386" s="25"/>
      <c r="K386" s="27"/>
      <c r="L386" s="3"/>
    </row>
    <row r="387" spans="2:12" ht="13" x14ac:dyDescent="0.15">
      <c r="B387" s="25"/>
      <c r="C387" s="25"/>
      <c r="D387" s="25"/>
      <c r="K387" s="27"/>
      <c r="L387" s="3"/>
    </row>
    <row r="388" spans="2:12" ht="13" x14ac:dyDescent="0.15">
      <c r="B388" s="25"/>
      <c r="C388" s="25"/>
      <c r="D388" s="25"/>
      <c r="K388" s="27"/>
      <c r="L388" s="3"/>
    </row>
    <row r="389" spans="2:12" ht="13" x14ac:dyDescent="0.15">
      <c r="B389" s="25"/>
      <c r="C389" s="25"/>
      <c r="D389" s="25"/>
      <c r="K389" s="27"/>
      <c r="L389" s="3"/>
    </row>
    <row r="390" spans="2:12" ht="13" x14ac:dyDescent="0.15">
      <c r="B390" s="25"/>
      <c r="C390" s="25"/>
      <c r="D390" s="25"/>
      <c r="K390" s="27"/>
      <c r="L390" s="3"/>
    </row>
    <row r="391" spans="2:12" ht="13" x14ac:dyDescent="0.15">
      <c r="B391" s="25"/>
      <c r="C391" s="25"/>
      <c r="D391" s="25"/>
      <c r="K391" s="27"/>
      <c r="L391" s="3"/>
    </row>
    <row r="392" spans="2:12" ht="13" x14ac:dyDescent="0.15">
      <c r="B392" s="25"/>
      <c r="C392" s="25"/>
      <c r="D392" s="25"/>
      <c r="K392" s="27"/>
      <c r="L392" s="3"/>
    </row>
    <row r="393" spans="2:12" ht="13" x14ac:dyDescent="0.15">
      <c r="B393" s="25"/>
      <c r="C393" s="25"/>
      <c r="D393" s="25"/>
      <c r="K393" s="27"/>
      <c r="L393" s="3"/>
    </row>
    <row r="394" spans="2:12" ht="13" x14ac:dyDescent="0.15">
      <c r="B394" s="25"/>
      <c r="C394" s="25"/>
      <c r="D394" s="25"/>
      <c r="K394" s="27"/>
      <c r="L394" s="3"/>
    </row>
    <row r="395" spans="2:12" ht="13" x14ac:dyDescent="0.15">
      <c r="B395" s="25"/>
      <c r="C395" s="25"/>
      <c r="D395" s="25"/>
      <c r="K395" s="27"/>
      <c r="L395" s="3"/>
    </row>
    <row r="396" spans="2:12" ht="13" x14ac:dyDescent="0.15">
      <c r="B396" s="25"/>
      <c r="C396" s="25"/>
      <c r="D396" s="25"/>
      <c r="K396" s="27"/>
      <c r="L396" s="3"/>
    </row>
    <row r="397" spans="2:12" ht="13" x14ac:dyDescent="0.15">
      <c r="B397" s="25"/>
      <c r="C397" s="25"/>
      <c r="D397" s="25"/>
      <c r="K397" s="27"/>
      <c r="L397" s="3"/>
    </row>
    <row r="398" spans="2:12" ht="13" x14ac:dyDescent="0.15">
      <c r="B398" s="25"/>
      <c r="C398" s="25"/>
      <c r="D398" s="25"/>
      <c r="K398" s="27"/>
      <c r="L398" s="3"/>
    </row>
    <row r="399" spans="2:12" ht="13" x14ac:dyDescent="0.15">
      <c r="B399" s="25"/>
      <c r="C399" s="25"/>
      <c r="D399" s="25"/>
      <c r="K399" s="27"/>
      <c r="L399" s="3"/>
    </row>
    <row r="400" spans="2:12" ht="13" x14ac:dyDescent="0.15">
      <c r="B400" s="25"/>
      <c r="C400" s="25"/>
      <c r="D400" s="25"/>
      <c r="K400" s="27"/>
      <c r="L400" s="3"/>
    </row>
    <row r="401" spans="2:12" ht="13" x14ac:dyDescent="0.15">
      <c r="B401" s="25"/>
      <c r="C401" s="25"/>
      <c r="D401" s="25"/>
      <c r="K401" s="27"/>
      <c r="L401" s="3"/>
    </row>
    <row r="402" spans="2:12" ht="13" x14ac:dyDescent="0.15">
      <c r="B402" s="25"/>
      <c r="C402" s="25"/>
      <c r="D402" s="25"/>
      <c r="K402" s="27"/>
      <c r="L402" s="3"/>
    </row>
    <row r="403" spans="2:12" ht="13" x14ac:dyDescent="0.15">
      <c r="B403" s="25"/>
      <c r="C403" s="25"/>
      <c r="D403" s="25"/>
      <c r="K403" s="27"/>
      <c r="L403" s="3"/>
    </row>
    <row r="404" spans="2:12" ht="13" x14ac:dyDescent="0.15">
      <c r="B404" s="25"/>
      <c r="C404" s="25"/>
      <c r="D404" s="25"/>
      <c r="K404" s="27"/>
      <c r="L404" s="3"/>
    </row>
    <row r="405" spans="2:12" ht="13" x14ac:dyDescent="0.15">
      <c r="B405" s="25"/>
      <c r="C405" s="25"/>
      <c r="D405" s="25"/>
      <c r="K405" s="27"/>
      <c r="L405" s="3"/>
    </row>
    <row r="406" spans="2:12" ht="13" x14ac:dyDescent="0.15">
      <c r="B406" s="25"/>
      <c r="C406" s="25"/>
      <c r="D406" s="25"/>
      <c r="K406" s="27"/>
      <c r="L406" s="3"/>
    </row>
    <row r="407" spans="2:12" ht="13" x14ac:dyDescent="0.15">
      <c r="B407" s="25"/>
      <c r="C407" s="25"/>
      <c r="D407" s="25"/>
      <c r="K407" s="27"/>
      <c r="L407" s="3"/>
    </row>
    <row r="408" spans="2:12" ht="13" x14ac:dyDescent="0.15">
      <c r="B408" s="25"/>
      <c r="C408" s="25"/>
      <c r="D408" s="25"/>
      <c r="K408" s="27"/>
      <c r="L408" s="3"/>
    </row>
    <row r="409" spans="2:12" ht="13" x14ac:dyDescent="0.15">
      <c r="B409" s="25"/>
      <c r="C409" s="25"/>
      <c r="D409" s="25"/>
      <c r="K409" s="27"/>
      <c r="L409" s="3"/>
    </row>
    <row r="410" spans="2:12" ht="13" x14ac:dyDescent="0.15">
      <c r="B410" s="25"/>
      <c r="C410" s="25"/>
      <c r="D410" s="25"/>
      <c r="K410" s="27"/>
      <c r="L410" s="3"/>
    </row>
    <row r="411" spans="2:12" ht="13" x14ac:dyDescent="0.15">
      <c r="B411" s="25"/>
      <c r="C411" s="25"/>
      <c r="D411" s="25"/>
      <c r="K411" s="27"/>
      <c r="L411" s="3"/>
    </row>
    <row r="412" spans="2:12" ht="13" x14ac:dyDescent="0.15">
      <c r="B412" s="25"/>
      <c r="C412" s="25"/>
      <c r="D412" s="25"/>
      <c r="K412" s="27"/>
      <c r="L412" s="3"/>
    </row>
    <row r="413" spans="2:12" ht="13" x14ac:dyDescent="0.15">
      <c r="B413" s="25"/>
      <c r="C413" s="25"/>
      <c r="D413" s="25"/>
      <c r="K413" s="27"/>
      <c r="L413" s="3"/>
    </row>
    <row r="414" spans="2:12" ht="13" x14ac:dyDescent="0.15">
      <c r="B414" s="25"/>
      <c r="C414" s="25"/>
      <c r="D414" s="25"/>
      <c r="K414" s="27"/>
      <c r="L414" s="3"/>
    </row>
    <row r="415" spans="2:12" ht="13" x14ac:dyDescent="0.15">
      <c r="B415" s="25"/>
      <c r="C415" s="25"/>
      <c r="D415" s="25"/>
      <c r="K415" s="27"/>
      <c r="L415" s="3"/>
    </row>
    <row r="416" spans="2:12" ht="13" x14ac:dyDescent="0.15">
      <c r="B416" s="25"/>
      <c r="C416" s="25"/>
      <c r="D416" s="25"/>
      <c r="K416" s="27"/>
      <c r="L416" s="3"/>
    </row>
    <row r="417" spans="2:12" ht="13" x14ac:dyDescent="0.15">
      <c r="B417" s="25"/>
      <c r="C417" s="25"/>
      <c r="D417" s="25"/>
      <c r="K417" s="27"/>
      <c r="L417" s="3"/>
    </row>
    <row r="418" spans="2:12" ht="13" x14ac:dyDescent="0.15">
      <c r="B418" s="25"/>
      <c r="C418" s="25"/>
      <c r="D418" s="25"/>
      <c r="K418" s="27"/>
      <c r="L418" s="3"/>
    </row>
    <row r="419" spans="2:12" ht="13" x14ac:dyDescent="0.15">
      <c r="B419" s="25"/>
      <c r="C419" s="25"/>
      <c r="D419" s="25"/>
      <c r="K419" s="27"/>
      <c r="L419" s="3"/>
    </row>
    <row r="420" spans="2:12" ht="13" x14ac:dyDescent="0.15">
      <c r="B420" s="25"/>
      <c r="C420" s="25"/>
      <c r="D420" s="25"/>
      <c r="K420" s="27"/>
      <c r="L420" s="3"/>
    </row>
    <row r="421" spans="2:12" ht="13" x14ac:dyDescent="0.15">
      <c r="B421" s="25"/>
      <c r="C421" s="25"/>
      <c r="D421" s="25"/>
      <c r="K421" s="27"/>
      <c r="L421" s="3"/>
    </row>
    <row r="422" spans="2:12" ht="13" x14ac:dyDescent="0.15">
      <c r="B422" s="25"/>
      <c r="C422" s="25"/>
      <c r="D422" s="25"/>
      <c r="K422" s="27"/>
      <c r="L422" s="3"/>
    </row>
    <row r="423" spans="2:12" ht="13" x14ac:dyDescent="0.15">
      <c r="B423" s="25"/>
      <c r="C423" s="25"/>
      <c r="D423" s="25"/>
      <c r="K423" s="27"/>
      <c r="L423" s="3"/>
    </row>
    <row r="424" spans="2:12" ht="13" x14ac:dyDescent="0.15">
      <c r="B424" s="25"/>
      <c r="C424" s="25"/>
      <c r="D424" s="25"/>
      <c r="K424" s="27"/>
      <c r="L424" s="3"/>
    </row>
    <row r="425" spans="2:12" ht="13" x14ac:dyDescent="0.15">
      <c r="B425" s="25"/>
      <c r="C425" s="25"/>
      <c r="D425" s="25"/>
      <c r="K425" s="27"/>
      <c r="L425" s="3"/>
    </row>
    <row r="426" spans="2:12" ht="13" x14ac:dyDescent="0.15">
      <c r="B426" s="25"/>
      <c r="C426" s="25"/>
      <c r="D426" s="25"/>
      <c r="K426" s="27"/>
      <c r="L426" s="3"/>
    </row>
    <row r="427" spans="2:12" ht="13" x14ac:dyDescent="0.15">
      <c r="B427" s="25"/>
      <c r="C427" s="25"/>
      <c r="D427" s="25"/>
      <c r="K427" s="27"/>
      <c r="L427" s="3"/>
    </row>
    <row r="428" spans="2:12" ht="13" x14ac:dyDescent="0.15">
      <c r="B428" s="25"/>
      <c r="C428" s="25"/>
      <c r="D428" s="25"/>
      <c r="K428" s="27"/>
      <c r="L428" s="3"/>
    </row>
    <row r="429" spans="2:12" ht="13" x14ac:dyDescent="0.15">
      <c r="B429" s="25"/>
      <c r="C429" s="25"/>
      <c r="D429" s="25"/>
      <c r="K429" s="27"/>
      <c r="L429" s="3"/>
    </row>
    <row r="430" spans="2:12" ht="13" x14ac:dyDescent="0.15">
      <c r="B430" s="25"/>
      <c r="C430" s="25"/>
      <c r="D430" s="25"/>
      <c r="K430" s="27"/>
      <c r="L430" s="3"/>
    </row>
    <row r="431" spans="2:12" ht="13" x14ac:dyDescent="0.15">
      <c r="B431" s="25"/>
      <c r="C431" s="25"/>
      <c r="D431" s="25"/>
      <c r="K431" s="27"/>
      <c r="L431" s="3"/>
    </row>
    <row r="432" spans="2:12" ht="13" x14ac:dyDescent="0.15">
      <c r="B432" s="25"/>
      <c r="C432" s="25"/>
      <c r="D432" s="25"/>
      <c r="K432" s="27"/>
      <c r="L432" s="3"/>
    </row>
    <row r="433" spans="2:12" ht="13" x14ac:dyDescent="0.15">
      <c r="B433" s="25"/>
      <c r="C433" s="25"/>
      <c r="D433" s="25"/>
      <c r="K433" s="27"/>
      <c r="L433" s="3"/>
    </row>
    <row r="434" spans="2:12" ht="13" x14ac:dyDescent="0.15">
      <c r="B434" s="25"/>
      <c r="C434" s="25"/>
      <c r="D434" s="25"/>
      <c r="K434" s="27"/>
      <c r="L434" s="3"/>
    </row>
    <row r="435" spans="2:12" ht="13" x14ac:dyDescent="0.15">
      <c r="B435" s="25"/>
      <c r="C435" s="25"/>
      <c r="D435" s="25"/>
      <c r="K435" s="27"/>
      <c r="L435" s="3"/>
    </row>
    <row r="436" spans="2:12" ht="13" x14ac:dyDescent="0.15">
      <c r="B436" s="25"/>
      <c r="C436" s="25"/>
      <c r="D436" s="25"/>
      <c r="K436" s="27"/>
      <c r="L436" s="3"/>
    </row>
    <row r="437" spans="2:12" ht="13" x14ac:dyDescent="0.15">
      <c r="B437" s="25"/>
      <c r="C437" s="25"/>
      <c r="D437" s="25"/>
      <c r="K437" s="27"/>
      <c r="L437" s="3"/>
    </row>
    <row r="438" spans="2:12" ht="13" x14ac:dyDescent="0.15">
      <c r="B438" s="25"/>
      <c r="C438" s="25"/>
      <c r="D438" s="25"/>
      <c r="K438" s="27"/>
      <c r="L438" s="3"/>
    </row>
    <row r="439" spans="2:12" ht="13" x14ac:dyDescent="0.15">
      <c r="B439" s="25"/>
      <c r="C439" s="25"/>
      <c r="D439" s="25"/>
      <c r="K439" s="27"/>
      <c r="L439" s="3"/>
    </row>
    <row r="440" spans="2:12" ht="13" x14ac:dyDescent="0.15">
      <c r="B440" s="25"/>
      <c r="C440" s="25"/>
      <c r="D440" s="25"/>
      <c r="K440" s="27"/>
      <c r="L440" s="3"/>
    </row>
    <row r="441" spans="2:12" ht="13" x14ac:dyDescent="0.15">
      <c r="B441" s="25"/>
      <c r="C441" s="25"/>
      <c r="D441" s="25"/>
      <c r="K441" s="27"/>
      <c r="L441" s="3"/>
    </row>
    <row r="442" spans="2:12" ht="13" x14ac:dyDescent="0.15">
      <c r="B442" s="25"/>
      <c r="C442" s="25"/>
      <c r="D442" s="25"/>
      <c r="K442" s="27"/>
      <c r="L442" s="3"/>
    </row>
    <row r="443" spans="2:12" ht="13" x14ac:dyDescent="0.15">
      <c r="B443" s="25"/>
      <c r="C443" s="25"/>
      <c r="D443" s="25"/>
      <c r="K443" s="27"/>
      <c r="L443" s="3"/>
    </row>
    <row r="444" spans="2:12" ht="13" x14ac:dyDescent="0.15">
      <c r="B444" s="25"/>
      <c r="C444" s="25"/>
      <c r="D444" s="25"/>
      <c r="K444" s="27"/>
      <c r="L444" s="3"/>
    </row>
    <row r="445" spans="2:12" ht="13" x14ac:dyDescent="0.15">
      <c r="B445" s="25"/>
      <c r="C445" s="25"/>
      <c r="D445" s="25"/>
      <c r="K445" s="27"/>
      <c r="L445" s="3"/>
    </row>
    <row r="446" spans="2:12" ht="13" x14ac:dyDescent="0.15">
      <c r="B446" s="25"/>
      <c r="C446" s="25"/>
      <c r="D446" s="25"/>
      <c r="K446" s="27"/>
      <c r="L446" s="3"/>
    </row>
    <row r="447" spans="2:12" ht="13" x14ac:dyDescent="0.15">
      <c r="B447" s="25"/>
      <c r="C447" s="25"/>
      <c r="D447" s="25"/>
      <c r="K447" s="27"/>
      <c r="L447" s="3"/>
    </row>
    <row r="448" spans="2:12" ht="13" x14ac:dyDescent="0.15">
      <c r="B448" s="25"/>
      <c r="C448" s="25"/>
      <c r="D448" s="25"/>
      <c r="K448" s="27"/>
      <c r="L448" s="3"/>
    </row>
    <row r="449" spans="2:12" ht="13" x14ac:dyDescent="0.15">
      <c r="B449" s="25"/>
      <c r="C449" s="25"/>
      <c r="D449" s="25"/>
      <c r="K449" s="27"/>
      <c r="L449" s="3"/>
    </row>
    <row r="450" spans="2:12" ht="13" x14ac:dyDescent="0.15">
      <c r="B450" s="25"/>
      <c r="C450" s="25"/>
      <c r="D450" s="25"/>
      <c r="K450" s="27"/>
      <c r="L450" s="3"/>
    </row>
    <row r="451" spans="2:12" ht="13" x14ac:dyDescent="0.15">
      <c r="B451" s="25"/>
      <c r="C451" s="25"/>
      <c r="D451" s="25"/>
      <c r="K451" s="27"/>
      <c r="L451" s="3"/>
    </row>
    <row r="452" spans="2:12" ht="13" x14ac:dyDescent="0.15">
      <c r="B452" s="25"/>
      <c r="C452" s="25"/>
      <c r="D452" s="25"/>
      <c r="K452" s="27"/>
      <c r="L452" s="3"/>
    </row>
    <row r="453" spans="2:12" ht="13" x14ac:dyDescent="0.15">
      <c r="B453" s="25"/>
      <c r="C453" s="25"/>
      <c r="D453" s="25"/>
      <c r="K453" s="27"/>
      <c r="L453" s="3"/>
    </row>
    <row r="454" spans="2:12" ht="13" x14ac:dyDescent="0.15">
      <c r="B454" s="25"/>
      <c r="C454" s="25"/>
      <c r="D454" s="25"/>
      <c r="K454" s="27"/>
      <c r="L454" s="3"/>
    </row>
    <row r="455" spans="2:12" ht="13" x14ac:dyDescent="0.15">
      <c r="B455" s="25"/>
      <c r="C455" s="25"/>
      <c r="D455" s="25"/>
      <c r="K455" s="27"/>
      <c r="L455" s="3"/>
    </row>
    <row r="456" spans="2:12" ht="13" x14ac:dyDescent="0.15">
      <c r="B456" s="25"/>
      <c r="C456" s="25"/>
      <c r="D456" s="25"/>
      <c r="K456" s="27"/>
      <c r="L456" s="3"/>
    </row>
    <row r="457" spans="2:12" ht="13" x14ac:dyDescent="0.15">
      <c r="B457" s="25"/>
      <c r="C457" s="25"/>
      <c r="D457" s="25"/>
      <c r="K457" s="27"/>
      <c r="L457" s="3"/>
    </row>
    <row r="458" spans="2:12" ht="13" x14ac:dyDescent="0.15">
      <c r="B458" s="25"/>
      <c r="C458" s="25"/>
      <c r="D458" s="25"/>
      <c r="K458" s="27"/>
      <c r="L458" s="3"/>
    </row>
    <row r="459" spans="2:12" ht="13" x14ac:dyDescent="0.15">
      <c r="B459" s="25"/>
      <c r="C459" s="25"/>
      <c r="D459" s="25"/>
      <c r="K459" s="27"/>
      <c r="L459" s="3"/>
    </row>
    <row r="460" spans="2:12" ht="13" x14ac:dyDescent="0.15">
      <c r="B460" s="25"/>
      <c r="C460" s="25"/>
      <c r="D460" s="25"/>
      <c r="K460" s="27"/>
      <c r="L460" s="3"/>
    </row>
    <row r="461" spans="2:12" ht="13" x14ac:dyDescent="0.15">
      <c r="B461" s="25"/>
      <c r="C461" s="25"/>
      <c r="D461" s="25"/>
      <c r="K461" s="27"/>
      <c r="L461" s="3"/>
    </row>
    <row r="462" spans="2:12" ht="13" x14ac:dyDescent="0.15">
      <c r="B462" s="25"/>
      <c r="C462" s="25"/>
      <c r="D462" s="25"/>
      <c r="K462" s="27"/>
      <c r="L462" s="3"/>
    </row>
    <row r="463" spans="2:12" ht="13" x14ac:dyDescent="0.15">
      <c r="B463" s="25"/>
      <c r="C463" s="25"/>
      <c r="D463" s="25"/>
      <c r="K463" s="27"/>
      <c r="L463" s="3"/>
    </row>
    <row r="464" spans="2:12" ht="13" x14ac:dyDescent="0.15">
      <c r="B464" s="25"/>
      <c r="C464" s="25"/>
      <c r="D464" s="25"/>
      <c r="K464" s="27"/>
      <c r="L464" s="3"/>
    </row>
    <row r="465" spans="2:12" ht="13" x14ac:dyDescent="0.15">
      <c r="B465" s="25"/>
      <c r="C465" s="25"/>
      <c r="D465" s="25"/>
      <c r="K465" s="27"/>
      <c r="L465" s="3"/>
    </row>
    <row r="466" spans="2:12" ht="13" x14ac:dyDescent="0.15">
      <c r="B466" s="25"/>
      <c r="C466" s="25"/>
      <c r="D466" s="25"/>
      <c r="K466" s="27"/>
      <c r="L466" s="3"/>
    </row>
    <row r="467" spans="2:12" ht="13" x14ac:dyDescent="0.15">
      <c r="B467" s="25"/>
      <c r="C467" s="25"/>
      <c r="D467" s="25"/>
      <c r="K467" s="27"/>
      <c r="L467" s="3"/>
    </row>
    <row r="468" spans="2:12" ht="13" x14ac:dyDescent="0.15">
      <c r="B468" s="25"/>
      <c r="C468" s="25"/>
      <c r="D468" s="25"/>
      <c r="K468" s="27"/>
      <c r="L468" s="3"/>
    </row>
    <row r="469" spans="2:12" ht="13" x14ac:dyDescent="0.15">
      <c r="B469" s="25"/>
      <c r="C469" s="25"/>
      <c r="D469" s="25"/>
      <c r="K469" s="27"/>
      <c r="L469" s="3"/>
    </row>
    <row r="470" spans="2:12" ht="13" x14ac:dyDescent="0.15">
      <c r="B470" s="25"/>
      <c r="C470" s="25"/>
      <c r="D470" s="25"/>
      <c r="K470" s="27"/>
      <c r="L470" s="3"/>
    </row>
    <row r="471" spans="2:12" ht="13" x14ac:dyDescent="0.15">
      <c r="B471" s="25"/>
      <c r="C471" s="25"/>
      <c r="D471" s="25"/>
      <c r="K471" s="27"/>
      <c r="L471" s="3"/>
    </row>
    <row r="472" spans="2:12" ht="13" x14ac:dyDescent="0.15">
      <c r="B472" s="25"/>
      <c r="C472" s="25"/>
      <c r="D472" s="25"/>
      <c r="K472" s="27"/>
      <c r="L472" s="3"/>
    </row>
    <row r="473" spans="2:12" ht="13" x14ac:dyDescent="0.15">
      <c r="B473" s="25"/>
      <c r="C473" s="25"/>
      <c r="D473" s="25"/>
      <c r="K473" s="27"/>
      <c r="L473" s="3"/>
    </row>
    <row r="474" spans="2:12" ht="13" x14ac:dyDescent="0.15">
      <c r="B474" s="25"/>
      <c r="C474" s="25"/>
      <c r="D474" s="25"/>
      <c r="K474" s="27"/>
      <c r="L474" s="3"/>
    </row>
    <row r="475" spans="2:12" ht="13" x14ac:dyDescent="0.15">
      <c r="B475" s="25"/>
      <c r="C475" s="25"/>
      <c r="D475" s="25"/>
      <c r="K475" s="27"/>
      <c r="L475" s="3"/>
    </row>
    <row r="476" spans="2:12" ht="13" x14ac:dyDescent="0.15">
      <c r="B476" s="25"/>
      <c r="C476" s="25"/>
      <c r="D476" s="25"/>
      <c r="K476" s="27"/>
      <c r="L476" s="3"/>
    </row>
    <row r="477" spans="2:12" ht="13" x14ac:dyDescent="0.15">
      <c r="B477" s="25"/>
      <c r="C477" s="25"/>
      <c r="D477" s="25"/>
      <c r="K477" s="27"/>
      <c r="L477" s="3"/>
    </row>
    <row r="478" spans="2:12" ht="13" x14ac:dyDescent="0.15">
      <c r="B478" s="25"/>
      <c r="C478" s="25"/>
      <c r="D478" s="25"/>
      <c r="K478" s="27"/>
      <c r="L478" s="3"/>
    </row>
    <row r="479" spans="2:12" ht="13" x14ac:dyDescent="0.15">
      <c r="B479" s="25"/>
      <c r="C479" s="25"/>
      <c r="D479" s="25"/>
      <c r="K479" s="27"/>
      <c r="L479" s="3"/>
    </row>
    <row r="480" spans="2:12" ht="13" x14ac:dyDescent="0.15">
      <c r="B480" s="25"/>
      <c r="C480" s="25"/>
      <c r="D480" s="25"/>
      <c r="K480" s="27"/>
      <c r="L480" s="3"/>
    </row>
    <row r="481" spans="2:12" ht="13" x14ac:dyDescent="0.15">
      <c r="B481" s="25"/>
      <c r="C481" s="25"/>
      <c r="D481" s="25"/>
      <c r="K481" s="27"/>
      <c r="L481" s="3"/>
    </row>
    <row r="482" spans="2:12" ht="13" x14ac:dyDescent="0.15">
      <c r="B482" s="25"/>
      <c r="C482" s="25"/>
      <c r="D482" s="25"/>
      <c r="K482" s="27"/>
      <c r="L482" s="3"/>
    </row>
    <row r="483" spans="2:12" ht="13" x14ac:dyDescent="0.15">
      <c r="B483" s="25"/>
      <c r="C483" s="25"/>
      <c r="D483" s="25"/>
      <c r="K483" s="27"/>
      <c r="L483" s="3"/>
    </row>
    <row r="484" spans="2:12" ht="13" x14ac:dyDescent="0.15">
      <c r="B484" s="25"/>
      <c r="C484" s="25"/>
      <c r="D484" s="25"/>
      <c r="K484" s="27"/>
      <c r="L484" s="3"/>
    </row>
    <row r="485" spans="2:12" ht="13" x14ac:dyDescent="0.15">
      <c r="B485" s="25"/>
      <c r="C485" s="25"/>
      <c r="D485" s="25"/>
      <c r="K485" s="27"/>
      <c r="L485" s="3"/>
    </row>
    <row r="486" spans="2:12" ht="13" x14ac:dyDescent="0.15">
      <c r="B486" s="25"/>
      <c r="C486" s="25"/>
      <c r="D486" s="25"/>
      <c r="K486" s="27"/>
      <c r="L486" s="3"/>
    </row>
    <row r="487" spans="2:12" ht="13" x14ac:dyDescent="0.15">
      <c r="B487" s="25"/>
      <c r="C487" s="25"/>
      <c r="D487" s="25"/>
      <c r="K487" s="27"/>
      <c r="L487" s="3"/>
    </row>
    <row r="488" spans="2:12" ht="13" x14ac:dyDescent="0.15">
      <c r="B488" s="25"/>
      <c r="C488" s="25"/>
      <c r="D488" s="25"/>
      <c r="K488" s="27"/>
      <c r="L488" s="3"/>
    </row>
    <row r="489" spans="2:12" ht="13" x14ac:dyDescent="0.15">
      <c r="B489" s="25"/>
      <c r="C489" s="25"/>
      <c r="D489" s="25"/>
      <c r="K489" s="27"/>
      <c r="L489" s="3"/>
    </row>
    <row r="490" spans="2:12" ht="13" x14ac:dyDescent="0.15">
      <c r="B490" s="25"/>
      <c r="C490" s="25"/>
      <c r="D490" s="25"/>
      <c r="K490" s="27"/>
      <c r="L490" s="3"/>
    </row>
    <row r="491" spans="2:12" ht="13" x14ac:dyDescent="0.15">
      <c r="B491" s="25"/>
      <c r="C491" s="25"/>
      <c r="D491" s="25"/>
      <c r="K491" s="27"/>
      <c r="L491" s="3"/>
    </row>
    <row r="492" spans="2:12" ht="13" x14ac:dyDescent="0.15">
      <c r="B492" s="25"/>
      <c r="C492" s="25"/>
      <c r="D492" s="25"/>
      <c r="K492" s="27"/>
      <c r="L492" s="3"/>
    </row>
    <row r="493" spans="2:12" ht="13" x14ac:dyDescent="0.15">
      <c r="B493" s="25"/>
      <c r="C493" s="25"/>
      <c r="D493" s="25"/>
      <c r="K493" s="27"/>
      <c r="L493" s="3"/>
    </row>
    <row r="494" spans="2:12" ht="13" x14ac:dyDescent="0.15">
      <c r="B494" s="25"/>
      <c r="C494" s="25"/>
      <c r="D494" s="25"/>
      <c r="K494" s="27"/>
      <c r="L494" s="3"/>
    </row>
    <row r="495" spans="2:12" ht="13" x14ac:dyDescent="0.15">
      <c r="B495" s="25"/>
      <c r="C495" s="25"/>
      <c r="D495" s="25"/>
      <c r="K495" s="27"/>
      <c r="L495" s="3"/>
    </row>
    <row r="496" spans="2:12" ht="13" x14ac:dyDescent="0.15">
      <c r="B496" s="25"/>
      <c r="C496" s="25"/>
      <c r="D496" s="25"/>
      <c r="K496" s="27"/>
      <c r="L496" s="3"/>
    </row>
    <row r="497" spans="2:12" ht="13" x14ac:dyDescent="0.15">
      <c r="B497" s="25"/>
      <c r="C497" s="25"/>
      <c r="D497" s="25"/>
      <c r="K497" s="27"/>
      <c r="L497" s="3"/>
    </row>
    <row r="498" spans="2:12" ht="13" x14ac:dyDescent="0.15">
      <c r="B498" s="25"/>
      <c r="C498" s="25"/>
      <c r="D498" s="25"/>
      <c r="K498" s="27"/>
      <c r="L498" s="3"/>
    </row>
    <row r="499" spans="2:12" ht="13" x14ac:dyDescent="0.15">
      <c r="B499" s="25"/>
      <c r="C499" s="25"/>
      <c r="D499" s="25"/>
      <c r="K499" s="27"/>
      <c r="L499" s="3"/>
    </row>
    <row r="500" spans="2:12" ht="13" x14ac:dyDescent="0.15">
      <c r="B500" s="25"/>
      <c r="C500" s="25"/>
      <c r="D500" s="25"/>
      <c r="K500" s="27"/>
      <c r="L500" s="3"/>
    </row>
    <row r="501" spans="2:12" ht="13" x14ac:dyDescent="0.15">
      <c r="B501" s="25"/>
      <c r="C501" s="25"/>
      <c r="D501" s="25"/>
      <c r="K501" s="27"/>
      <c r="L501" s="3"/>
    </row>
    <row r="502" spans="2:12" ht="13" x14ac:dyDescent="0.15">
      <c r="B502" s="25"/>
      <c r="C502" s="25"/>
      <c r="D502" s="25"/>
      <c r="K502" s="27"/>
      <c r="L502" s="3"/>
    </row>
    <row r="503" spans="2:12" ht="13" x14ac:dyDescent="0.15">
      <c r="B503" s="25"/>
      <c r="C503" s="25"/>
      <c r="D503" s="25"/>
      <c r="K503" s="27"/>
      <c r="L503" s="3"/>
    </row>
    <row r="504" spans="2:12" ht="13" x14ac:dyDescent="0.15">
      <c r="B504" s="25"/>
      <c r="C504" s="25"/>
      <c r="D504" s="25"/>
      <c r="K504" s="27"/>
      <c r="L504" s="3"/>
    </row>
    <row r="505" spans="2:12" ht="13" x14ac:dyDescent="0.15">
      <c r="B505" s="25"/>
      <c r="C505" s="25"/>
      <c r="D505" s="25"/>
      <c r="K505" s="27"/>
      <c r="L505" s="3"/>
    </row>
    <row r="506" spans="2:12" ht="13" x14ac:dyDescent="0.15">
      <c r="B506" s="25"/>
      <c r="C506" s="25"/>
      <c r="D506" s="25"/>
      <c r="K506" s="27"/>
      <c r="L506" s="3"/>
    </row>
    <row r="507" spans="2:12" ht="13" x14ac:dyDescent="0.15">
      <c r="B507" s="25"/>
      <c r="C507" s="25"/>
      <c r="D507" s="25"/>
      <c r="K507" s="27"/>
      <c r="L507" s="3"/>
    </row>
    <row r="508" spans="2:12" ht="13" x14ac:dyDescent="0.15">
      <c r="B508" s="25"/>
      <c r="C508" s="25"/>
      <c r="D508" s="25"/>
      <c r="K508" s="27"/>
      <c r="L508" s="3"/>
    </row>
    <row r="509" spans="2:12" ht="13" x14ac:dyDescent="0.15">
      <c r="B509" s="25"/>
      <c r="C509" s="25"/>
      <c r="D509" s="25"/>
      <c r="K509" s="27"/>
      <c r="L509" s="3"/>
    </row>
    <row r="510" spans="2:12" ht="13" x14ac:dyDescent="0.15">
      <c r="B510" s="25"/>
      <c r="C510" s="25"/>
      <c r="D510" s="25"/>
      <c r="K510" s="27"/>
      <c r="L510" s="3"/>
    </row>
    <row r="511" spans="2:12" ht="13" x14ac:dyDescent="0.15">
      <c r="B511" s="25"/>
      <c r="C511" s="25"/>
      <c r="D511" s="25"/>
      <c r="K511" s="27"/>
      <c r="L511" s="3"/>
    </row>
    <row r="512" spans="2:12" ht="13" x14ac:dyDescent="0.15">
      <c r="B512" s="25"/>
      <c r="C512" s="25"/>
      <c r="D512" s="25"/>
      <c r="K512" s="27"/>
      <c r="L512" s="3"/>
    </row>
    <row r="513" spans="2:12" ht="13" x14ac:dyDescent="0.15">
      <c r="B513" s="25"/>
      <c r="C513" s="25"/>
      <c r="D513" s="25"/>
      <c r="K513" s="27"/>
      <c r="L513" s="3"/>
    </row>
    <row r="514" spans="2:12" ht="13" x14ac:dyDescent="0.15">
      <c r="B514" s="25"/>
      <c r="C514" s="25"/>
      <c r="D514" s="25"/>
      <c r="K514" s="27"/>
      <c r="L514" s="3"/>
    </row>
    <row r="515" spans="2:12" ht="13" x14ac:dyDescent="0.15">
      <c r="B515" s="25"/>
      <c r="C515" s="25"/>
      <c r="D515" s="25"/>
      <c r="K515" s="27"/>
      <c r="L515" s="3"/>
    </row>
    <row r="516" spans="2:12" ht="13" x14ac:dyDescent="0.15">
      <c r="B516" s="25"/>
      <c r="C516" s="25"/>
      <c r="D516" s="25"/>
      <c r="K516" s="27"/>
      <c r="L516" s="3"/>
    </row>
    <row r="517" spans="2:12" ht="13" x14ac:dyDescent="0.15">
      <c r="B517" s="25"/>
      <c r="C517" s="25"/>
      <c r="D517" s="25"/>
      <c r="K517" s="27"/>
      <c r="L517" s="3"/>
    </row>
    <row r="518" spans="2:12" ht="13" x14ac:dyDescent="0.15">
      <c r="B518" s="25"/>
      <c r="C518" s="25"/>
      <c r="D518" s="25"/>
      <c r="K518" s="27"/>
      <c r="L518" s="3"/>
    </row>
    <row r="519" spans="2:12" ht="13" x14ac:dyDescent="0.15">
      <c r="B519" s="25"/>
      <c r="C519" s="25"/>
      <c r="D519" s="25"/>
      <c r="K519" s="27"/>
      <c r="L519" s="3"/>
    </row>
    <row r="520" spans="2:12" ht="13" x14ac:dyDescent="0.15">
      <c r="B520" s="25"/>
      <c r="C520" s="25"/>
      <c r="D520" s="25"/>
      <c r="K520" s="27"/>
      <c r="L520" s="3"/>
    </row>
    <row r="521" spans="2:12" ht="13" x14ac:dyDescent="0.15">
      <c r="B521" s="25"/>
      <c r="C521" s="25"/>
      <c r="D521" s="25"/>
      <c r="K521" s="27"/>
      <c r="L521" s="3"/>
    </row>
    <row r="522" spans="2:12" ht="13" x14ac:dyDescent="0.15">
      <c r="B522" s="25"/>
      <c r="C522" s="25"/>
      <c r="D522" s="25"/>
      <c r="K522" s="27"/>
      <c r="L522" s="3"/>
    </row>
    <row r="523" spans="2:12" ht="13" x14ac:dyDescent="0.15">
      <c r="B523" s="25"/>
      <c r="C523" s="25"/>
      <c r="D523" s="25"/>
      <c r="K523" s="27"/>
      <c r="L523" s="3"/>
    </row>
    <row r="524" spans="2:12" ht="13" x14ac:dyDescent="0.15">
      <c r="B524" s="25"/>
      <c r="C524" s="25"/>
      <c r="D524" s="25"/>
      <c r="K524" s="27"/>
      <c r="L524" s="3"/>
    </row>
    <row r="525" spans="2:12" ht="13" x14ac:dyDescent="0.15">
      <c r="B525" s="25"/>
      <c r="C525" s="25"/>
      <c r="D525" s="25"/>
      <c r="K525" s="27"/>
      <c r="L525" s="3"/>
    </row>
    <row r="526" spans="2:12" ht="13" x14ac:dyDescent="0.15">
      <c r="B526" s="25"/>
      <c r="C526" s="25"/>
      <c r="D526" s="25"/>
      <c r="K526" s="27"/>
      <c r="L526" s="3"/>
    </row>
    <row r="527" spans="2:12" ht="13" x14ac:dyDescent="0.15">
      <c r="B527" s="25"/>
      <c r="C527" s="25"/>
      <c r="D527" s="25"/>
      <c r="K527" s="27"/>
      <c r="L527" s="3"/>
    </row>
    <row r="528" spans="2:12" ht="13" x14ac:dyDescent="0.15">
      <c r="B528" s="25"/>
      <c r="C528" s="25"/>
      <c r="D528" s="25"/>
      <c r="K528" s="27"/>
      <c r="L528" s="3"/>
    </row>
    <row r="529" spans="2:12" ht="13" x14ac:dyDescent="0.15">
      <c r="B529" s="25"/>
      <c r="C529" s="25"/>
      <c r="D529" s="25"/>
      <c r="K529" s="27"/>
      <c r="L529" s="3"/>
    </row>
    <row r="530" spans="2:12" ht="13" x14ac:dyDescent="0.15">
      <c r="B530" s="25"/>
      <c r="C530" s="25"/>
      <c r="D530" s="25"/>
      <c r="K530" s="27"/>
      <c r="L530" s="3"/>
    </row>
    <row r="531" spans="2:12" ht="13" x14ac:dyDescent="0.15">
      <c r="B531" s="25"/>
      <c r="C531" s="25"/>
      <c r="D531" s="25"/>
      <c r="K531" s="27"/>
      <c r="L531" s="3"/>
    </row>
    <row r="532" spans="2:12" ht="13" x14ac:dyDescent="0.15">
      <c r="B532" s="25"/>
      <c r="C532" s="25"/>
      <c r="D532" s="25"/>
      <c r="K532" s="27"/>
      <c r="L532" s="3"/>
    </row>
    <row r="533" spans="2:12" ht="13" x14ac:dyDescent="0.15">
      <c r="B533" s="25"/>
      <c r="C533" s="25"/>
      <c r="D533" s="25"/>
      <c r="K533" s="27"/>
      <c r="L533" s="3"/>
    </row>
    <row r="534" spans="2:12" ht="13" x14ac:dyDescent="0.15">
      <c r="B534" s="25"/>
      <c r="C534" s="25"/>
      <c r="D534" s="25"/>
      <c r="K534" s="27"/>
      <c r="L534" s="3"/>
    </row>
    <row r="535" spans="2:12" ht="13" x14ac:dyDescent="0.15">
      <c r="B535" s="25"/>
      <c r="C535" s="25"/>
      <c r="D535" s="25"/>
      <c r="K535" s="27"/>
      <c r="L535" s="3"/>
    </row>
    <row r="536" spans="2:12" ht="13" x14ac:dyDescent="0.15">
      <c r="B536" s="25"/>
      <c r="C536" s="25"/>
      <c r="D536" s="25"/>
      <c r="K536" s="27"/>
      <c r="L536" s="3"/>
    </row>
    <row r="537" spans="2:12" ht="13" x14ac:dyDescent="0.15">
      <c r="B537" s="25"/>
      <c r="C537" s="25"/>
      <c r="D537" s="25"/>
      <c r="K537" s="27"/>
      <c r="L537" s="3"/>
    </row>
    <row r="538" spans="2:12" ht="13" x14ac:dyDescent="0.15">
      <c r="B538" s="25"/>
      <c r="C538" s="25"/>
      <c r="D538" s="25"/>
      <c r="K538" s="27"/>
      <c r="L538" s="3"/>
    </row>
    <row r="539" spans="2:12" ht="13" x14ac:dyDescent="0.15">
      <c r="B539" s="25"/>
      <c r="C539" s="25"/>
      <c r="D539" s="25"/>
      <c r="K539" s="27"/>
      <c r="L539" s="3"/>
    </row>
    <row r="540" spans="2:12" ht="13" x14ac:dyDescent="0.15">
      <c r="B540" s="25"/>
      <c r="C540" s="25"/>
      <c r="D540" s="25"/>
      <c r="K540" s="27"/>
      <c r="L540" s="3"/>
    </row>
    <row r="541" spans="2:12" ht="13" x14ac:dyDescent="0.15">
      <c r="B541" s="25"/>
      <c r="C541" s="25"/>
      <c r="D541" s="25"/>
      <c r="K541" s="27"/>
      <c r="L541" s="3"/>
    </row>
    <row r="542" spans="2:12" ht="13" x14ac:dyDescent="0.15">
      <c r="B542" s="25"/>
      <c r="C542" s="25"/>
      <c r="D542" s="25"/>
      <c r="K542" s="27"/>
      <c r="L542" s="3"/>
    </row>
    <row r="543" spans="2:12" ht="13" x14ac:dyDescent="0.15">
      <c r="B543" s="25"/>
      <c r="C543" s="25"/>
      <c r="D543" s="25"/>
      <c r="K543" s="27"/>
      <c r="L543" s="3"/>
    </row>
    <row r="544" spans="2:12" ht="13" x14ac:dyDescent="0.15">
      <c r="B544" s="25"/>
      <c r="C544" s="25"/>
      <c r="D544" s="25"/>
      <c r="K544" s="27"/>
      <c r="L544" s="3"/>
    </row>
    <row r="545" spans="2:12" ht="13" x14ac:dyDescent="0.15">
      <c r="B545" s="25"/>
      <c r="C545" s="25"/>
      <c r="D545" s="25"/>
      <c r="K545" s="27"/>
      <c r="L545" s="3"/>
    </row>
    <row r="546" spans="2:12" ht="13" x14ac:dyDescent="0.15">
      <c r="B546" s="25"/>
      <c r="C546" s="25"/>
      <c r="D546" s="25"/>
      <c r="K546" s="27"/>
      <c r="L546" s="3"/>
    </row>
    <row r="547" spans="2:12" ht="13" x14ac:dyDescent="0.15">
      <c r="B547" s="25"/>
      <c r="C547" s="25"/>
      <c r="D547" s="25"/>
      <c r="K547" s="27"/>
      <c r="L547" s="3"/>
    </row>
    <row r="548" spans="2:12" ht="13" x14ac:dyDescent="0.15">
      <c r="B548" s="25"/>
      <c r="C548" s="25"/>
      <c r="D548" s="25"/>
      <c r="K548" s="27"/>
      <c r="L548" s="3"/>
    </row>
    <row r="549" spans="2:12" ht="13" x14ac:dyDescent="0.15">
      <c r="B549" s="25"/>
      <c r="C549" s="25"/>
      <c r="D549" s="25"/>
      <c r="K549" s="27"/>
      <c r="L549" s="3"/>
    </row>
    <row r="550" spans="2:12" ht="13" x14ac:dyDescent="0.15">
      <c r="B550" s="25"/>
      <c r="C550" s="25"/>
      <c r="D550" s="25"/>
      <c r="K550" s="27"/>
      <c r="L550" s="3"/>
    </row>
    <row r="551" spans="2:12" ht="13" x14ac:dyDescent="0.15">
      <c r="B551" s="25"/>
      <c r="C551" s="25"/>
      <c r="D551" s="25"/>
      <c r="K551" s="27"/>
      <c r="L551" s="3"/>
    </row>
    <row r="552" spans="2:12" ht="13" x14ac:dyDescent="0.15">
      <c r="B552" s="25"/>
      <c r="C552" s="25"/>
      <c r="D552" s="25"/>
      <c r="K552" s="27"/>
      <c r="L552" s="3"/>
    </row>
    <row r="553" spans="2:12" ht="13" x14ac:dyDescent="0.15">
      <c r="B553" s="25"/>
      <c r="C553" s="25"/>
      <c r="D553" s="25"/>
      <c r="K553" s="27"/>
      <c r="L553" s="3"/>
    </row>
    <row r="554" spans="2:12" ht="13" x14ac:dyDescent="0.15">
      <c r="B554" s="25"/>
      <c r="C554" s="25"/>
      <c r="D554" s="25"/>
      <c r="K554" s="27"/>
      <c r="L554" s="3"/>
    </row>
    <row r="555" spans="2:12" ht="13" x14ac:dyDescent="0.15">
      <c r="B555" s="25"/>
      <c r="C555" s="25"/>
      <c r="D555" s="25"/>
      <c r="K555" s="27"/>
      <c r="L555" s="3"/>
    </row>
    <row r="556" spans="2:12" ht="13" x14ac:dyDescent="0.15">
      <c r="B556" s="25"/>
      <c r="C556" s="25"/>
      <c r="D556" s="25"/>
      <c r="K556" s="27"/>
      <c r="L556" s="3"/>
    </row>
    <row r="557" spans="2:12" ht="13" x14ac:dyDescent="0.15">
      <c r="B557" s="25"/>
      <c r="C557" s="25"/>
      <c r="D557" s="25"/>
      <c r="K557" s="27"/>
      <c r="L557" s="3"/>
    </row>
    <row r="558" spans="2:12" ht="13" x14ac:dyDescent="0.15">
      <c r="B558" s="25"/>
      <c r="C558" s="25"/>
      <c r="D558" s="25"/>
      <c r="K558" s="27"/>
      <c r="L558" s="3"/>
    </row>
    <row r="559" spans="2:12" ht="13" x14ac:dyDescent="0.15">
      <c r="B559" s="25"/>
      <c r="C559" s="25"/>
      <c r="D559" s="25"/>
      <c r="K559" s="27"/>
      <c r="L559" s="3"/>
    </row>
    <row r="560" spans="2:12" ht="13" x14ac:dyDescent="0.15">
      <c r="B560" s="25"/>
      <c r="C560" s="25"/>
      <c r="D560" s="25"/>
      <c r="K560" s="27"/>
      <c r="L560" s="3"/>
    </row>
    <row r="561" spans="2:12" ht="13" x14ac:dyDescent="0.15">
      <c r="B561" s="25"/>
      <c r="C561" s="25"/>
      <c r="D561" s="25"/>
      <c r="K561" s="27"/>
      <c r="L561" s="3"/>
    </row>
    <row r="562" spans="2:12" ht="13" x14ac:dyDescent="0.15">
      <c r="B562" s="25"/>
      <c r="C562" s="25"/>
      <c r="D562" s="25"/>
      <c r="K562" s="27"/>
      <c r="L562" s="3"/>
    </row>
    <row r="563" spans="2:12" ht="13" x14ac:dyDescent="0.15">
      <c r="B563" s="25"/>
      <c r="C563" s="25"/>
      <c r="D563" s="25"/>
      <c r="K563" s="27"/>
      <c r="L563" s="3"/>
    </row>
    <row r="564" spans="2:12" ht="13" x14ac:dyDescent="0.15">
      <c r="B564" s="25"/>
      <c r="C564" s="25"/>
      <c r="D564" s="25"/>
      <c r="K564" s="27"/>
      <c r="L564" s="3"/>
    </row>
    <row r="565" spans="2:12" ht="13" x14ac:dyDescent="0.15">
      <c r="B565" s="25"/>
      <c r="C565" s="25"/>
      <c r="D565" s="25"/>
      <c r="K565" s="27"/>
      <c r="L565" s="3"/>
    </row>
    <row r="566" spans="2:12" ht="13" x14ac:dyDescent="0.15">
      <c r="B566" s="25"/>
      <c r="C566" s="25"/>
      <c r="D566" s="25"/>
      <c r="K566" s="27"/>
      <c r="L566" s="3"/>
    </row>
    <row r="567" spans="2:12" ht="13" x14ac:dyDescent="0.15">
      <c r="B567" s="25"/>
      <c r="C567" s="25"/>
      <c r="D567" s="25"/>
      <c r="K567" s="27"/>
      <c r="L567" s="3"/>
    </row>
    <row r="568" spans="2:12" ht="13" x14ac:dyDescent="0.15">
      <c r="B568" s="25"/>
      <c r="C568" s="25"/>
      <c r="D568" s="25"/>
      <c r="K568" s="27"/>
      <c r="L568" s="3"/>
    </row>
    <row r="569" spans="2:12" ht="13" x14ac:dyDescent="0.15">
      <c r="B569" s="25"/>
      <c r="C569" s="25"/>
      <c r="D569" s="25"/>
      <c r="K569" s="27"/>
      <c r="L569" s="3"/>
    </row>
    <row r="570" spans="2:12" ht="13" x14ac:dyDescent="0.15">
      <c r="B570" s="25"/>
      <c r="C570" s="25"/>
      <c r="D570" s="25"/>
      <c r="K570" s="27"/>
      <c r="L570" s="3"/>
    </row>
    <row r="571" spans="2:12" ht="13" x14ac:dyDescent="0.15">
      <c r="B571" s="25"/>
      <c r="C571" s="25"/>
      <c r="D571" s="25"/>
      <c r="K571" s="27"/>
      <c r="L571" s="3"/>
    </row>
    <row r="572" spans="2:12" ht="13" x14ac:dyDescent="0.15">
      <c r="B572" s="25"/>
      <c r="C572" s="25"/>
      <c r="D572" s="25"/>
      <c r="K572" s="27"/>
      <c r="L572" s="3"/>
    </row>
    <row r="573" spans="2:12" ht="13" x14ac:dyDescent="0.15">
      <c r="B573" s="25"/>
      <c r="C573" s="25"/>
      <c r="D573" s="25"/>
      <c r="K573" s="27"/>
      <c r="L573" s="3"/>
    </row>
    <row r="574" spans="2:12" ht="13" x14ac:dyDescent="0.15">
      <c r="B574" s="25"/>
      <c r="C574" s="25"/>
      <c r="D574" s="25"/>
      <c r="K574" s="27"/>
      <c r="L574" s="3"/>
    </row>
    <row r="575" spans="2:12" ht="13" x14ac:dyDescent="0.15">
      <c r="B575" s="25"/>
      <c r="C575" s="25"/>
      <c r="D575" s="25"/>
      <c r="K575" s="27"/>
      <c r="L575" s="3"/>
    </row>
    <row r="576" spans="2:12" ht="13" x14ac:dyDescent="0.15">
      <c r="B576" s="25"/>
      <c r="C576" s="25"/>
      <c r="D576" s="25"/>
      <c r="K576" s="27"/>
      <c r="L576" s="3"/>
    </row>
    <row r="577" spans="2:12" ht="13" x14ac:dyDescent="0.15">
      <c r="B577" s="25"/>
      <c r="C577" s="25"/>
      <c r="D577" s="25"/>
      <c r="K577" s="27"/>
      <c r="L577" s="3"/>
    </row>
    <row r="578" spans="2:12" ht="13" x14ac:dyDescent="0.15">
      <c r="B578" s="25"/>
      <c r="C578" s="25"/>
      <c r="D578" s="25"/>
      <c r="K578" s="27"/>
      <c r="L578" s="3"/>
    </row>
    <row r="579" spans="2:12" ht="13" x14ac:dyDescent="0.15">
      <c r="B579" s="25"/>
      <c r="C579" s="25"/>
      <c r="D579" s="25"/>
      <c r="K579" s="27"/>
      <c r="L579" s="3"/>
    </row>
    <row r="580" spans="2:12" ht="13" x14ac:dyDescent="0.15">
      <c r="B580" s="25"/>
      <c r="C580" s="25"/>
      <c r="D580" s="25"/>
      <c r="K580" s="27"/>
      <c r="L580" s="3"/>
    </row>
    <row r="581" spans="2:12" ht="13" x14ac:dyDescent="0.15">
      <c r="B581" s="25"/>
      <c r="C581" s="25"/>
      <c r="D581" s="25"/>
      <c r="K581" s="27"/>
      <c r="L581" s="3"/>
    </row>
    <row r="582" spans="2:12" ht="13" x14ac:dyDescent="0.15">
      <c r="B582" s="25"/>
      <c r="C582" s="25"/>
      <c r="D582" s="25"/>
      <c r="K582" s="27"/>
      <c r="L582" s="3"/>
    </row>
    <row r="583" spans="2:12" ht="13" x14ac:dyDescent="0.15">
      <c r="B583" s="25"/>
      <c r="C583" s="25"/>
      <c r="D583" s="25"/>
      <c r="K583" s="27"/>
      <c r="L583" s="3"/>
    </row>
    <row r="584" spans="2:12" ht="13" x14ac:dyDescent="0.15">
      <c r="B584" s="25"/>
      <c r="C584" s="25"/>
      <c r="D584" s="25"/>
      <c r="K584" s="27"/>
      <c r="L584" s="3"/>
    </row>
    <row r="585" spans="2:12" ht="13" x14ac:dyDescent="0.15">
      <c r="B585" s="25"/>
      <c r="C585" s="25"/>
      <c r="D585" s="25"/>
      <c r="K585" s="27"/>
      <c r="L585" s="3"/>
    </row>
    <row r="586" spans="2:12" ht="13" x14ac:dyDescent="0.15">
      <c r="B586" s="25"/>
      <c r="C586" s="25"/>
      <c r="D586" s="25"/>
      <c r="K586" s="27"/>
      <c r="L586" s="3"/>
    </row>
    <row r="587" spans="2:12" ht="13" x14ac:dyDescent="0.15">
      <c r="B587" s="25"/>
      <c r="C587" s="25"/>
      <c r="D587" s="25"/>
      <c r="K587" s="27"/>
      <c r="L587" s="3"/>
    </row>
    <row r="588" spans="2:12" ht="13" x14ac:dyDescent="0.15">
      <c r="B588" s="25"/>
      <c r="C588" s="25"/>
      <c r="D588" s="25"/>
      <c r="K588" s="27"/>
      <c r="L588" s="3"/>
    </row>
    <row r="589" spans="2:12" ht="13" x14ac:dyDescent="0.15">
      <c r="B589" s="25"/>
      <c r="C589" s="25"/>
      <c r="D589" s="25"/>
      <c r="K589" s="27"/>
      <c r="L589" s="3"/>
    </row>
    <row r="590" spans="2:12" ht="13" x14ac:dyDescent="0.15">
      <c r="B590" s="25"/>
      <c r="C590" s="25"/>
      <c r="D590" s="25"/>
      <c r="K590" s="27"/>
      <c r="L590" s="3"/>
    </row>
    <row r="591" spans="2:12" ht="13" x14ac:dyDescent="0.15">
      <c r="B591" s="25"/>
      <c r="C591" s="25"/>
      <c r="D591" s="25"/>
      <c r="K591" s="27"/>
      <c r="L591" s="3"/>
    </row>
    <row r="592" spans="2:12" ht="13" x14ac:dyDescent="0.15">
      <c r="B592" s="25"/>
      <c r="C592" s="25"/>
      <c r="D592" s="25"/>
      <c r="K592" s="27"/>
      <c r="L592" s="3"/>
    </row>
    <row r="593" spans="2:12" ht="13" x14ac:dyDescent="0.15">
      <c r="B593" s="25"/>
      <c r="C593" s="25"/>
      <c r="D593" s="25"/>
      <c r="K593" s="27"/>
      <c r="L593" s="3"/>
    </row>
    <row r="594" spans="2:12" ht="13" x14ac:dyDescent="0.15">
      <c r="B594" s="25"/>
      <c r="C594" s="25"/>
      <c r="D594" s="25"/>
      <c r="K594" s="27"/>
      <c r="L594" s="3"/>
    </row>
    <row r="595" spans="2:12" ht="13" x14ac:dyDescent="0.15">
      <c r="B595" s="25"/>
      <c r="C595" s="25"/>
      <c r="D595" s="25"/>
      <c r="K595" s="27"/>
      <c r="L595" s="3"/>
    </row>
    <row r="596" spans="2:12" ht="13" x14ac:dyDescent="0.15">
      <c r="B596" s="25"/>
      <c r="C596" s="25"/>
      <c r="D596" s="25"/>
      <c r="K596" s="27"/>
      <c r="L596" s="3"/>
    </row>
    <row r="597" spans="2:12" ht="13" x14ac:dyDescent="0.15">
      <c r="B597" s="25"/>
      <c r="C597" s="25"/>
      <c r="D597" s="25"/>
      <c r="K597" s="27"/>
      <c r="L597" s="3"/>
    </row>
    <row r="598" spans="2:12" ht="13" x14ac:dyDescent="0.15">
      <c r="B598" s="25"/>
      <c r="C598" s="25"/>
      <c r="D598" s="25"/>
      <c r="K598" s="27"/>
      <c r="L598" s="3"/>
    </row>
    <row r="599" spans="2:12" ht="13" x14ac:dyDescent="0.15">
      <c r="B599" s="25"/>
      <c r="C599" s="25"/>
      <c r="D599" s="25"/>
      <c r="K599" s="27"/>
      <c r="L599" s="3"/>
    </row>
    <row r="600" spans="2:12" ht="13" x14ac:dyDescent="0.15">
      <c r="B600" s="25"/>
      <c r="C600" s="25"/>
      <c r="D600" s="25"/>
      <c r="K600" s="27"/>
      <c r="L600" s="3"/>
    </row>
    <row r="601" spans="2:12" ht="13" x14ac:dyDescent="0.15">
      <c r="B601" s="25"/>
      <c r="C601" s="25"/>
      <c r="D601" s="25"/>
      <c r="K601" s="27"/>
      <c r="L601" s="3"/>
    </row>
    <row r="602" spans="2:12" ht="13" x14ac:dyDescent="0.15">
      <c r="B602" s="25"/>
      <c r="C602" s="25"/>
      <c r="D602" s="25"/>
      <c r="K602" s="27"/>
      <c r="L602" s="3"/>
    </row>
    <row r="603" spans="2:12" ht="13" x14ac:dyDescent="0.15">
      <c r="B603" s="25"/>
      <c r="C603" s="25"/>
      <c r="D603" s="25"/>
      <c r="K603" s="27"/>
      <c r="L603" s="3"/>
    </row>
    <row r="604" spans="2:12" ht="13" x14ac:dyDescent="0.15">
      <c r="B604" s="25"/>
      <c r="C604" s="25"/>
      <c r="D604" s="25"/>
      <c r="K604" s="27"/>
      <c r="L604" s="3"/>
    </row>
    <row r="605" spans="2:12" ht="13" x14ac:dyDescent="0.15">
      <c r="B605" s="25"/>
      <c r="C605" s="25"/>
      <c r="D605" s="25"/>
      <c r="K605" s="27"/>
      <c r="L605" s="3"/>
    </row>
    <row r="606" spans="2:12" ht="13" x14ac:dyDescent="0.15">
      <c r="B606" s="25"/>
      <c r="C606" s="25"/>
      <c r="D606" s="25"/>
      <c r="K606" s="27"/>
      <c r="L606" s="3"/>
    </row>
    <row r="607" spans="2:12" ht="13" x14ac:dyDescent="0.15">
      <c r="B607" s="25"/>
      <c r="C607" s="25"/>
      <c r="D607" s="25"/>
      <c r="K607" s="27"/>
      <c r="L607" s="3"/>
    </row>
    <row r="608" spans="2:12" ht="13" x14ac:dyDescent="0.15">
      <c r="B608" s="25"/>
      <c r="C608" s="25"/>
      <c r="D608" s="25"/>
      <c r="K608" s="27"/>
      <c r="L608" s="3"/>
    </row>
    <row r="609" spans="2:12" ht="13" x14ac:dyDescent="0.15">
      <c r="B609" s="25"/>
      <c r="C609" s="25"/>
      <c r="D609" s="25"/>
      <c r="K609" s="27"/>
      <c r="L609" s="3"/>
    </row>
    <row r="610" spans="2:12" ht="13" x14ac:dyDescent="0.15">
      <c r="B610" s="25"/>
      <c r="C610" s="25"/>
      <c r="D610" s="25"/>
      <c r="K610" s="27"/>
      <c r="L610" s="3"/>
    </row>
    <row r="611" spans="2:12" ht="13" x14ac:dyDescent="0.15">
      <c r="B611" s="25"/>
      <c r="C611" s="25"/>
      <c r="D611" s="25"/>
      <c r="K611" s="27"/>
      <c r="L611" s="3"/>
    </row>
    <row r="612" spans="2:12" ht="13" x14ac:dyDescent="0.15">
      <c r="B612" s="25"/>
      <c r="C612" s="25"/>
      <c r="D612" s="25"/>
      <c r="K612" s="27"/>
      <c r="L612" s="3"/>
    </row>
    <row r="613" spans="2:12" ht="13" x14ac:dyDescent="0.15">
      <c r="B613" s="25"/>
      <c r="C613" s="25"/>
      <c r="D613" s="25"/>
      <c r="K613" s="27"/>
      <c r="L613" s="3"/>
    </row>
    <row r="614" spans="2:12" ht="13" x14ac:dyDescent="0.15">
      <c r="B614" s="25"/>
      <c r="C614" s="25"/>
      <c r="D614" s="25"/>
      <c r="K614" s="27"/>
      <c r="L614" s="3"/>
    </row>
    <row r="615" spans="2:12" ht="13" x14ac:dyDescent="0.15">
      <c r="B615" s="25"/>
      <c r="C615" s="25"/>
      <c r="D615" s="25"/>
      <c r="K615" s="27"/>
      <c r="L615" s="3"/>
    </row>
    <row r="616" spans="2:12" ht="13" x14ac:dyDescent="0.15">
      <c r="B616" s="25"/>
      <c r="C616" s="25"/>
      <c r="D616" s="25"/>
      <c r="K616" s="27"/>
      <c r="L616" s="3"/>
    </row>
    <row r="617" spans="2:12" ht="13" x14ac:dyDescent="0.15">
      <c r="B617" s="25"/>
      <c r="C617" s="25"/>
      <c r="D617" s="25"/>
      <c r="K617" s="27"/>
      <c r="L617" s="3"/>
    </row>
    <row r="618" spans="2:12" ht="13" x14ac:dyDescent="0.15">
      <c r="B618" s="25"/>
      <c r="C618" s="25"/>
      <c r="D618" s="25"/>
      <c r="K618" s="27"/>
      <c r="L618" s="3"/>
    </row>
    <row r="619" spans="2:12" ht="13" x14ac:dyDescent="0.15">
      <c r="B619" s="25"/>
      <c r="C619" s="25"/>
      <c r="D619" s="25"/>
      <c r="K619" s="27"/>
      <c r="L619" s="3"/>
    </row>
    <row r="620" spans="2:12" ht="13" x14ac:dyDescent="0.15">
      <c r="B620" s="25"/>
      <c r="C620" s="25"/>
      <c r="D620" s="25"/>
      <c r="K620" s="27"/>
      <c r="L620" s="3"/>
    </row>
    <row r="621" spans="2:12" ht="13" x14ac:dyDescent="0.15">
      <c r="B621" s="25"/>
      <c r="C621" s="25"/>
      <c r="D621" s="25"/>
      <c r="K621" s="27"/>
      <c r="L621" s="3"/>
    </row>
    <row r="622" spans="2:12" ht="13" x14ac:dyDescent="0.15">
      <c r="B622" s="25"/>
      <c r="C622" s="25"/>
      <c r="D622" s="25"/>
      <c r="K622" s="27"/>
      <c r="L622" s="3"/>
    </row>
    <row r="623" spans="2:12" ht="13" x14ac:dyDescent="0.15">
      <c r="B623" s="25"/>
      <c r="C623" s="25"/>
      <c r="D623" s="25"/>
      <c r="K623" s="27"/>
      <c r="L623" s="3"/>
    </row>
    <row r="624" spans="2:12" ht="13" x14ac:dyDescent="0.15">
      <c r="B624" s="25"/>
      <c r="C624" s="25"/>
      <c r="D624" s="25"/>
      <c r="K624" s="27"/>
      <c r="L624" s="3"/>
    </row>
    <row r="625" spans="2:12" ht="13" x14ac:dyDescent="0.15">
      <c r="B625" s="25"/>
      <c r="C625" s="25"/>
      <c r="D625" s="25"/>
      <c r="K625" s="27"/>
      <c r="L625" s="3"/>
    </row>
    <row r="626" spans="2:12" ht="13" x14ac:dyDescent="0.15">
      <c r="B626" s="25"/>
      <c r="C626" s="25"/>
      <c r="D626" s="25"/>
      <c r="K626" s="27"/>
      <c r="L626" s="3"/>
    </row>
    <row r="627" spans="2:12" ht="13" x14ac:dyDescent="0.15">
      <c r="B627" s="25"/>
      <c r="C627" s="25"/>
      <c r="D627" s="25"/>
      <c r="K627" s="27"/>
      <c r="L627" s="3"/>
    </row>
    <row r="628" spans="2:12" ht="13" x14ac:dyDescent="0.15">
      <c r="B628" s="25"/>
      <c r="C628" s="25"/>
      <c r="D628" s="25"/>
      <c r="K628" s="27"/>
      <c r="L628" s="3"/>
    </row>
    <row r="629" spans="2:12" ht="13" x14ac:dyDescent="0.15">
      <c r="B629" s="25"/>
      <c r="C629" s="25"/>
      <c r="D629" s="25"/>
      <c r="K629" s="27"/>
      <c r="L629" s="3"/>
    </row>
    <row r="630" spans="2:12" ht="13" x14ac:dyDescent="0.15">
      <c r="B630" s="25"/>
      <c r="C630" s="25"/>
      <c r="D630" s="25"/>
      <c r="K630" s="27"/>
      <c r="L630" s="3"/>
    </row>
    <row r="631" spans="2:12" ht="13" x14ac:dyDescent="0.15">
      <c r="B631" s="25"/>
      <c r="C631" s="25"/>
      <c r="D631" s="25"/>
      <c r="K631" s="27"/>
      <c r="L631" s="3"/>
    </row>
    <row r="632" spans="2:12" ht="13" x14ac:dyDescent="0.15">
      <c r="B632" s="25"/>
      <c r="C632" s="25"/>
      <c r="D632" s="25"/>
      <c r="K632" s="27"/>
      <c r="L632" s="3"/>
    </row>
    <row r="633" spans="2:12" ht="13" x14ac:dyDescent="0.15">
      <c r="B633" s="25"/>
      <c r="C633" s="25"/>
      <c r="D633" s="25"/>
      <c r="K633" s="27"/>
      <c r="L633" s="3"/>
    </row>
    <row r="634" spans="2:12" ht="13" x14ac:dyDescent="0.15">
      <c r="B634" s="25"/>
      <c r="C634" s="25"/>
      <c r="D634" s="25"/>
      <c r="K634" s="27"/>
      <c r="L634" s="3"/>
    </row>
    <row r="635" spans="2:12" ht="13" x14ac:dyDescent="0.15">
      <c r="B635" s="25"/>
      <c r="C635" s="25"/>
      <c r="D635" s="25"/>
      <c r="K635" s="27"/>
      <c r="L635" s="3"/>
    </row>
    <row r="636" spans="2:12" ht="13" x14ac:dyDescent="0.15">
      <c r="B636" s="25"/>
      <c r="C636" s="25"/>
      <c r="D636" s="25"/>
      <c r="K636" s="27"/>
      <c r="L636" s="3"/>
    </row>
    <row r="637" spans="2:12" ht="13" x14ac:dyDescent="0.15">
      <c r="B637" s="25"/>
      <c r="C637" s="25"/>
      <c r="D637" s="25"/>
      <c r="K637" s="27"/>
      <c r="L637" s="3"/>
    </row>
    <row r="638" spans="2:12" ht="13" x14ac:dyDescent="0.15">
      <c r="B638" s="25"/>
      <c r="C638" s="25"/>
      <c r="D638" s="25"/>
      <c r="K638" s="27"/>
      <c r="L638" s="3"/>
    </row>
    <row r="639" spans="2:12" ht="13" x14ac:dyDescent="0.15">
      <c r="B639" s="25"/>
      <c r="C639" s="25"/>
      <c r="D639" s="25"/>
      <c r="K639" s="27"/>
      <c r="L639" s="3"/>
    </row>
    <row r="640" spans="2:12" ht="13" x14ac:dyDescent="0.15">
      <c r="B640" s="25"/>
      <c r="C640" s="25"/>
      <c r="D640" s="25"/>
      <c r="K640" s="27"/>
      <c r="L640" s="3"/>
    </row>
    <row r="641" spans="2:12" ht="13" x14ac:dyDescent="0.15">
      <c r="B641" s="25"/>
      <c r="C641" s="25"/>
      <c r="D641" s="25"/>
      <c r="K641" s="27"/>
      <c r="L641" s="3"/>
    </row>
    <row r="642" spans="2:12" ht="13" x14ac:dyDescent="0.15">
      <c r="B642" s="25"/>
      <c r="C642" s="25"/>
      <c r="D642" s="25"/>
      <c r="K642" s="27"/>
      <c r="L642" s="3"/>
    </row>
    <row r="643" spans="2:12" ht="13" x14ac:dyDescent="0.15">
      <c r="B643" s="25"/>
      <c r="C643" s="25"/>
      <c r="D643" s="25"/>
      <c r="K643" s="27"/>
      <c r="L643" s="3"/>
    </row>
    <row r="644" spans="2:12" ht="13" x14ac:dyDescent="0.15">
      <c r="B644" s="25"/>
      <c r="C644" s="25"/>
      <c r="D644" s="25"/>
      <c r="K644" s="27"/>
      <c r="L644" s="3"/>
    </row>
    <row r="645" spans="2:12" ht="13" x14ac:dyDescent="0.15">
      <c r="B645" s="25"/>
      <c r="C645" s="25"/>
      <c r="D645" s="25"/>
      <c r="K645" s="27"/>
      <c r="L645" s="3"/>
    </row>
    <row r="646" spans="2:12" ht="13" x14ac:dyDescent="0.15">
      <c r="B646" s="25"/>
      <c r="C646" s="25"/>
      <c r="D646" s="25"/>
      <c r="K646" s="27"/>
      <c r="L646" s="3"/>
    </row>
    <row r="647" spans="2:12" ht="13" x14ac:dyDescent="0.15">
      <c r="B647" s="25"/>
      <c r="C647" s="25"/>
      <c r="D647" s="25"/>
      <c r="K647" s="27"/>
      <c r="L647" s="3"/>
    </row>
    <row r="648" spans="2:12" ht="13" x14ac:dyDescent="0.15">
      <c r="B648" s="25"/>
      <c r="C648" s="25"/>
      <c r="D648" s="25"/>
      <c r="K648" s="27"/>
      <c r="L648" s="3"/>
    </row>
    <row r="649" spans="2:12" ht="13" x14ac:dyDescent="0.15">
      <c r="B649" s="25"/>
      <c r="C649" s="25"/>
      <c r="D649" s="25"/>
      <c r="K649" s="27"/>
      <c r="L649" s="3"/>
    </row>
    <row r="650" spans="2:12" ht="13" x14ac:dyDescent="0.15">
      <c r="B650" s="25"/>
      <c r="C650" s="25"/>
      <c r="D650" s="25"/>
      <c r="K650" s="27"/>
      <c r="L650" s="3"/>
    </row>
    <row r="651" spans="2:12" ht="13" x14ac:dyDescent="0.15">
      <c r="B651" s="25"/>
      <c r="C651" s="25"/>
      <c r="D651" s="25"/>
      <c r="K651" s="27"/>
      <c r="L651" s="3"/>
    </row>
    <row r="652" spans="2:12" ht="13" x14ac:dyDescent="0.15">
      <c r="B652" s="25"/>
      <c r="C652" s="25"/>
      <c r="D652" s="25"/>
      <c r="K652" s="27"/>
      <c r="L652" s="3"/>
    </row>
    <row r="653" spans="2:12" ht="13" x14ac:dyDescent="0.15">
      <c r="B653" s="25"/>
      <c r="C653" s="25"/>
      <c r="D653" s="25"/>
      <c r="K653" s="27"/>
      <c r="L653" s="3"/>
    </row>
    <row r="654" spans="2:12" ht="13" x14ac:dyDescent="0.15">
      <c r="B654" s="25"/>
      <c r="C654" s="25"/>
      <c r="D654" s="25"/>
      <c r="K654" s="27"/>
      <c r="L654" s="3"/>
    </row>
    <row r="655" spans="2:12" ht="13" x14ac:dyDescent="0.15">
      <c r="B655" s="25"/>
      <c r="C655" s="25"/>
      <c r="D655" s="25"/>
      <c r="K655" s="27"/>
      <c r="L655" s="3"/>
    </row>
    <row r="656" spans="2:12" ht="13" x14ac:dyDescent="0.15">
      <c r="B656" s="25"/>
      <c r="C656" s="25"/>
      <c r="D656" s="25"/>
      <c r="K656" s="27"/>
      <c r="L656" s="3"/>
    </row>
    <row r="657" spans="2:12" ht="13" x14ac:dyDescent="0.15">
      <c r="B657" s="25"/>
      <c r="C657" s="25"/>
      <c r="D657" s="25"/>
      <c r="K657" s="27"/>
      <c r="L657" s="3"/>
    </row>
    <row r="658" spans="2:12" ht="13" x14ac:dyDescent="0.15">
      <c r="B658" s="25"/>
      <c r="C658" s="25"/>
      <c r="D658" s="25"/>
      <c r="K658" s="27"/>
      <c r="L658" s="3"/>
    </row>
    <row r="659" spans="2:12" ht="13" x14ac:dyDescent="0.15">
      <c r="B659" s="25"/>
      <c r="C659" s="25"/>
      <c r="D659" s="25"/>
      <c r="K659" s="27"/>
      <c r="L659" s="3"/>
    </row>
    <row r="660" spans="2:12" ht="13" x14ac:dyDescent="0.15">
      <c r="B660" s="25"/>
      <c r="C660" s="25"/>
      <c r="D660" s="25"/>
      <c r="K660" s="27"/>
      <c r="L660" s="3"/>
    </row>
    <row r="661" spans="2:12" ht="13" x14ac:dyDescent="0.15">
      <c r="B661" s="25"/>
      <c r="C661" s="25"/>
      <c r="D661" s="25"/>
      <c r="K661" s="27"/>
      <c r="L661" s="3"/>
    </row>
    <row r="662" spans="2:12" ht="13" x14ac:dyDescent="0.15">
      <c r="B662" s="25"/>
      <c r="C662" s="25"/>
      <c r="D662" s="25"/>
      <c r="K662" s="27"/>
      <c r="L662" s="3"/>
    </row>
    <row r="663" spans="2:12" ht="13" x14ac:dyDescent="0.15">
      <c r="B663" s="25"/>
      <c r="C663" s="25"/>
      <c r="D663" s="25"/>
      <c r="K663" s="27"/>
      <c r="L663" s="3"/>
    </row>
    <row r="664" spans="2:12" ht="13" x14ac:dyDescent="0.15">
      <c r="B664" s="25"/>
      <c r="C664" s="25"/>
      <c r="D664" s="25"/>
      <c r="K664" s="27"/>
      <c r="L664" s="3"/>
    </row>
    <row r="665" spans="2:12" ht="13" x14ac:dyDescent="0.15">
      <c r="B665" s="25"/>
      <c r="C665" s="25"/>
      <c r="D665" s="25"/>
      <c r="K665" s="27"/>
      <c r="L665" s="3"/>
    </row>
    <row r="666" spans="2:12" ht="13" x14ac:dyDescent="0.15">
      <c r="B666" s="25"/>
      <c r="C666" s="25"/>
      <c r="D666" s="25"/>
      <c r="K666" s="27"/>
      <c r="L666" s="3"/>
    </row>
    <row r="667" spans="2:12" ht="13" x14ac:dyDescent="0.15">
      <c r="B667" s="25"/>
      <c r="C667" s="25"/>
      <c r="D667" s="25"/>
      <c r="K667" s="27"/>
      <c r="L667" s="3"/>
    </row>
    <row r="668" spans="2:12" ht="13" x14ac:dyDescent="0.15">
      <c r="B668" s="25"/>
      <c r="C668" s="25"/>
      <c r="D668" s="25"/>
      <c r="K668" s="27"/>
      <c r="L668" s="3"/>
    </row>
    <row r="669" spans="2:12" ht="13" x14ac:dyDescent="0.15">
      <c r="B669" s="25"/>
      <c r="C669" s="25"/>
      <c r="D669" s="25"/>
      <c r="K669" s="27"/>
      <c r="L669" s="3"/>
    </row>
    <row r="670" spans="2:12" ht="13" x14ac:dyDescent="0.15">
      <c r="B670" s="25"/>
      <c r="C670" s="25"/>
      <c r="D670" s="25"/>
      <c r="K670" s="27"/>
      <c r="L670" s="3"/>
    </row>
    <row r="671" spans="2:12" ht="13" x14ac:dyDescent="0.15">
      <c r="B671" s="25"/>
      <c r="C671" s="25"/>
      <c r="D671" s="25"/>
      <c r="K671" s="27"/>
      <c r="L671" s="3"/>
    </row>
    <row r="672" spans="2:12" ht="13" x14ac:dyDescent="0.15">
      <c r="B672" s="25"/>
      <c r="C672" s="25"/>
      <c r="D672" s="25"/>
      <c r="K672" s="27"/>
      <c r="L672" s="3"/>
    </row>
    <row r="673" spans="2:12" ht="13" x14ac:dyDescent="0.15">
      <c r="B673" s="25"/>
      <c r="C673" s="25"/>
      <c r="D673" s="25"/>
      <c r="K673" s="27"/>
      <c r="L673" s="3"/>
    </row>
    <row r="674" spans="2:12" ht="13" x14ac:dyDescent="0.15">
      <c r="B674" s="25"/>
      <c r="C674" s="25"/>
      <c r="D674" s="25"/>
      <c r="K674" s="27"/>
      <c r="L674" s="3"/>
    </row>
    <row r="675" spans="2:12" ht="13" x14ac:dyDescent="0.15">
      <c r="B675" s="25"/>
      <c r="C675" s="25"/>
      <c r="D675" s="25"/>
      <c r="K675" s="27"/>
      <c r="L675" s="3"/>
    </row>
    <row r="676" spans="2:12" ht="13" x14ac:dyDescent="0.15">
      <c r="B676" s="25"/>
      <c r="C676" s="25"/>
      <c r="D676" s="25"/>
      <c r="K676" s="27"/>
      <c r="L676" s="3"/>
    </row>
    <row r="677" spans="2:12" ht="13" x14ac:dyDescent="0.15">
      <c r="B677" s="25"/>
      <c r="C677" s="25"/>
      <c r="D677" s="25"/>
      <c r="K677" s="27"/>
      <c r="L677" s="3"/>
    </row>
    <row r="678" spans="2:12" ht="13" x14ac:dyDescent="0.15">
      <c r="B678" s="25"/>
      <c r="C678" s="25"/>
      <c r="D678" s="25"/>
      <c r="K678" s="27"/>
      <c r="L678" s="3"/>
    </row>
    <row r="679" spans="2:12" ht="13" x14ac:dyDescent="0.15">
      <c r="B679" s="25"/>
      <c r="C679" s="25"/>
      <c r="D679" s="25"/>
      <c r="K679" s="27"/>
      <c r="L679" s="3"/>
    </row>
    <row r="680" spans="2:12" ht="13" x14ac:dyDescent="0.15">
      <c r="B680" s="25"/>
      <c r="C680" s="25"/>
      <c r="D680" s="25"/>
      <c r="K680" s="27"/>
      <c r="L680" s="3"/>
    </row>
    <row r="681" spans="2:12" ht="13" x14ac:dyDescent="0.15">
      <c r="B681" s="25"/>
      <c r="C681" s="25"/>
      <c r="D681" s="25"/>
      <c r="K681" s="27"/>
      <c r="L681" s="3"/>
    </row>
    <row r="682" spans="2:12" ht="13" x14ac:dyDescent="0.15">
      <c r="B682" s="25"/>
      <c r="C682" s="25"/>
      <c r="D682" s="25"/>
      <c r="K682" s="27"/>
      <c r="L682" s="3"/>
    </row>
    <row r="683" spans="2:12" ht="13" x14ac:dyDescent="0.15">
      <c r="B683" s="25"/>
      <c r="C683" s="25"/>
      <c r="D683" s="25"/>
      <c r="K683" s="27"/>
      <c r="L683" s="3"/>
    </row>
    <row r="684" spans="2:12" ht="13" x14ac:dyDescent="0.15">
      <c r="B684" s="25"/>
      <c r="C684" s="25"/>
      <c r="D684" s="25"/>
      <c r="K684" s="27"/>
      <c r="L684" s="3"/>
    </row>
    <row r="685" spans="2:12" ht="13" x14ac:dyDescent="0.15">
      <c r="B685" s="25"/>
      <c r="C685" s="25"/>
      <c r="D685" s="25"/>
      <c r="K685" s="27"/>
      <c r="L685" s="3"/>
    </row>
    <row r="686" spans="2:12" ht="13" x14ac:dyDescent="0.15">
      <c r="B686" s="25"/>
      <c r="C686" s="25"/>
      <c r="D686" s="25"/>
      <c r="K686" s="27"/>
      <c r="L686" s="3"/>
    </row>
    <row r="687" spans="2:12" ht="13" x14ac:dyDescent="0.15">
      <c r="B687" s="25"/>
      <c r="C687" s="25"/>
      <c r="D687" s="25"/>
      <c r="K687" s="27"/>
      <c r="L687" s="3"/>
    </row>
    <row r="688" spans="2:12" ht="13" x14ac:dyDescent="0.15">
      <c r="B688" s="25"/>
      <c r="C688" s="25"/>
      <c r="D688" s="25"/>
      <c r="K688" s="27"/>
      <c r="L688" s="3"/>
    </row>
    <row r="689" spans="2:12" ht="13" x14ac:dyDescent="0.15">
      <c r="B689" s="25"/>
      <c r="C689" s="25"/>
      <c r="D689" s="25"/>
      <c r="K689" s="27"/>
      <c r="L689" s="3"/>
    </row>
    <row r="690" spans="2:12" ht="13" x14ac:dyDescent="0.15">
      <c r="B690" s="25"/>
      <c r="C690" s="25"/>
      <c r="D690" s="25"/>
      <c r="K690" s="27"/>
      <c r="L690" s="3"/>
    </row>
    <row r="691" spans="2:12" ht="13" x14ac:dyDescent="0.15">
      <c r="B691" s="25"/>
      <c r="C691" s="25"/>
      <c r="D691" s="25"/>
      <c r="K691" s="27"/>
      <c r="L691" s="3"/>
    </row>
    <row r="692" spans="2:12" ht="13" x14ac:dyDescent="0.15">
      <c r="B692" s="25"/>
      <c r="C692" s="25"/>
      <c r="D692" s="25"/>
      <c r="K692" s="27"/>
      <c r="L692" s="3"/>
    </row>
    <row r="693" spans="2:12" ht="13" x14ac:dyDescent="0.15">
      <c r="B693" s="25"/>
      <c r="C693" s="25"/>
      <c r="D693" s="25"/>
      <c r="K693" s="27"/>
      <c r="L693" s="3"/>
    </row>
    <row r="694" spans="2:12" ht="13" x14ac:dyDescent="0.15">
      <c r="B694" s="25"/>
      <c r="C694" s="25"/>
      <c r="D694" s="25"/>
      <c r="K694" s="27"/>
      <c r="L694" s="3"/>
    </row>
    <row r="695" spans="2:12" ht="13" x14ac:dyDescent="0.15">
      <c r="B695" s="25"/>
      <c r="C695" s="25"/>
      <c r="D695" s="25"/>
      <c r="K695" s="27"/>
      <c r="L695" s="3"/>
    </row>
    <row r="696" spans="2:12" ht="13" x14ac:dyDescent="0.15">
      <c r="B696" s="25"/>
      <c r="C696" s="25"/>
      <c r="D696" s="25"/>
      <c r="K696" s="27"/>
      <c r="L696" s="3"/>
    </row>
    <row r="697" spans="2:12" ht="13" x14ac:dyDescent="0.15">
      <c r="B697" s="25"/>
      <c r="C697" s="25"/>
      <c r="D697" s="25"/>
      <c r="K697" s="27"/>
      <c r="L697" s="3"/>
    </row>
    <row r="698" spans="2:12" ht="13" x14ac:dyDescent="0.15">
      <c r="B698" s="25"/>
      <c r="C698" s="25"/>
      <c r="D698" s="25"/>
      <c r="K698" s="27"/>
      <c r="L698" s="3"/>
    </row>
    <row r="699" spans="2:12" ht="13" x14ac:dyDescent="0.15">
      <c r="B699" s="25"/>
      <c r="C699" s="25"/>
      <c r="D699" s="25"/>
      <c r="K699" s="27"/>
      <c r="L699" s="3"/>
    </row>
    <row r="700" spans="2:12" ht="13" x14ac:dyDescent="0.15">
      <c r="B700" s="25"/>
      <c r="C700" s="25"/>
      <c r="D700" s="25"/>
      <c r="K700" s="27"/>
      <c r="L700" s="3"/>
    </row>
    <row r="701" spans="2:12" ht="13" x14ac:dyDescent="0.15">
      <c r="B701" s="25"/>
      <c r="C701" s="25"/>
      <c r="D701" s="25"/>
      <c r="K701" s="27"/>
      <c r="L701" s="3"/>
    </row>
    <row r="702" spans="2:12" ht="13" x14ac:dyDescent="0.15">
      <c r="B702" s="25"/>
      <c r="C702" s="25"/>
      <c r="D702" s="25"/>
      <c r="K702" s="27"/>
      <c r="L702" s="3"/>
    </row>
    <row r="703" spans="2:12" ht="13" x14ac:dyDescent="0.15">
      <c r="B703" s="25"/>
      <c r="C703" s="25"/>
      <c r="D703" s="25"/>
      <c r="K703" s="27"/>
      <c r="L703" s="3"/>
    </row>
    <row r="704" spans="2:12" ht="13" x14ac:dyDescent="0.15">
      <c r="B704" s="25"/>
      <c r="C704" s="25"/>
      <c r="D704" s="25"/>
      <c r="K704" s="27"/>
      <c r="L704" s="3"/>
    </row>
    <row r="705" spans="2:12" ht="13" x14ac:dyDescent="0.15">
      <c r="B705" s="25"/>
      <c r="C705" s="25"/>
      <c r="D705" s="25"/>
      <c r="K705" s="27"/>
      <c r="L705" s="3"/>
    </row>
    <row r="706" spans="2:12" ht="13" x14ac:dyDescent="0.15">
      <c r="B706" s="25"/>
      <c r="C706" s="25"/>
      <c r="D706" s="25"/>
      <c r="K706" s="27"/>
      <c r="L706" s="3"/>
    </row>
    <row r="707" spans="2:12" ht="13" x14ac:dyDescent="0.15">
      <c r="B707" s="25"/>
      <c r="C707" s="25"/>
      <c r="D707" s="25"/>
      <c r="K707" s="27"/>
      <c r="L707" s="3"/>
    </row>
    <row r="708" spans="2:12" ht="13" x14ac:dyDescent="0.15">
      <c r="B708" s="25"/>
      <c r="C708" s="25"/>
      <c r="D708" s="25"/>
      <c r="K708" s="27"/>
      <c r="L708" s="3"/>
    </row>
    <row r="709" spans="2:12" ht="13" x14ac:dyDescent="0.15">
      <c r="B709" s="25"/>
      <c r="C709" s="25"/>
      <c r="D709" s="25"/>
      <c r="K709" s="27"/>
      <c r="L709" s="3"/>
    </row>
    <row r="710" spans="2:12" ht="13" x14ac:dyDescent="0.15">
      <c r="B710" s="25"/>
      <c r="C710" s="25"/>
      <c r="D710" s="25"/>
      <c r="K710" s="27"/>
      <c r="L710" s="3"/>
    </row>
    <row r="711" spans="2:12" ht="13" x14ac:dyDescent="0.15">
      <c r="B711" s="25"/>
      <c r="C711" s="25"/>
      <c r="D711" s="25"/>
      <c r="K711" s="27"/>
      <c r="L711" s="3"/>
    </row>
    <row r="712" spans="2:12" ht="13" x14ac:dyDescent="0.15">
      <c r="B712" s="25"/>
      <c r="C712" s="25"/>
      <c r="D712" s="25"/>
      <c r="K712" s="27"/>
      <c r="L712" s="3"/>
    </row>
    <row r="713" spans="2:12" ht="13" x14ac:dyDescent="0.15">
      <c r="B713" s="25"/>
      <c r="C713" s="25"/>
      <c r="D713" s="25"/>
      <c r="K713" s="27"/>
      <c r="L713" s="3"/>
    </row>
    <row r="714" spans="2:12" ht="13" x14ac:dyDescent="0.15">
      <c r="B714" s="25"/>
      <c r="C714" s="25"/>
      <c r="D714" s="25"/>
      <c r="K714" s="27"/>
      <c r="L714" s="3"/>
    </row>
    <row r="715" spans="2:12" ht="13" x14ac:dyDescent="0.15">
      <c r="B715" s="25"/>
      <c r="C715" s="25"/>
      <c r="D715" s="25"/>
      <c r="K715" s="27"/>
      <c r="L715" s="3"/>
    </row>
    <row r="716" spans="2:12" ht="13" x14ac:dyDescent="0.15">
      <c r="B716" s="25"/>
      <c r="C716" s="25"/>
      <c r="D716" s="25"/>
      <c r="K716" s="27"/>
      <c r="L716" s="3"/>
    </row>
    <row r="717" spans="2:12" ht="13" x14ac:dyDescent="0.15">
      <c r="B717" s="25"/>
      <c r="C717" s="25"/>
      <c r="D717" s="25"/>
      <c r="K717" s="27"/>
      <c r="L717" s="3"/>
    </row>
    <row r="718" spans="2:12" ht="13" x14ac:dyDescent="0.15">
      <c r="B718" s="25"/>
      <c r="C718" s="25"/>
      <c r="D718" s="25"/>
      <c r="K718" s="27"/>
      <c r="L718" s="3"/>
    </row>
    <row r="719" spans="2:12" ht="13" x14ac:dyDescent="0.15">
      <c r="B719" s="25"/>
      <c r="C719" s="25"/>
      <c r="D719" s="25"/>
      <c r="K719" s="27"/>
      <c r="L719" s="3"/>
    </row>
    <row r="720" spans="2:12" ht="13" x14ac:dyDescent="0.15">
      <c r="B720" s="25"/>
      <c r="C720" s="25"/>
      <c r="D720" s="25"/>
      <c r="K720" s="27"/>
      <c r="L720" s="3"/>
    </row>
    <row r="721" spans="2:12" ht="13" x14ac:dyDescent="0.15">
      <c r="B721" s="25"/>
      <c r="C721" s="25"/>
      <c r="D721" s="25"/>
      <c r="K721" s="27"/>
      <c r="L721" s="3"/>
    </row>
    <row r="722" spans="2:12" ht="13" x14ac:dyDescent="0.15">
      <c r="B722" s="25"/>
      <c r="C722" s="25"/>
      <c r="D722" s="25"/>
      <c r="K722" s="27"/>
      <c r="L722" s="3"/>
    </row>
    <row r="723" spans="2:12" ht="13" x14ac:dyDescent="0.15">
      <c r="B723" s="25"/>
      <c r="C723" s="25"/>
      <c r="D723" s="25"/>
      <c r="K723" s="27"/>
      <c r="L723" s="3"/>
    </row>
    <row r="724" spans="2:12" ht="13" x14ac:dyDescent="0.15">
      <c r="B724" s="25"/>
      <c r="C724" s="25"/>
      <c r="D724" s="25"/>
      <c r="K724" s="27"/>
      <c r="L724" s="3"/>
    </row>
    <row r="725" spans="2:12" ht="13" x14ac:dyDescent="0.15">
      <c r="B725" s="25"/>
      <c r="C725" s="25"/>
      <c r="D725" s="25"/>
      <c r="K725" s="27"/>
      <c r="L725" s="3"/>
    </row>
    <row r="726" spans="2:12" ht="13" x14ac:dyDescent="0.15">
      <c r="B726" s="25"/>
      <c r="C726" s="25"/>
      <c r="D726" s="25"/>
      <c r="K726" s="27"/>
      <c r="L726" s="3"/>
    </row>
    <row r="727" spans="2:12" ht="13" x14ac:dyDescent="0.15">
      <c r="B727" s="25"/>
      <c r="C727" s="25"/>
      <c r="D727" s="25"/>
      <c r="K727" s="27"/>
      <c r="L727" s="3"/>
    </row>
    <row r="728" spans="2:12" ht="13" x14ac:dyDescent="0.15">
      <c r="B728" s="25"/>
      <c r="C728" s="25"/>
      <c r="D728" s="25"/>
      <c r="K728" s="27"/>
      <c r="L728" s="3"/>
    </row>
    <row r="729" spans="2:12" ht="13" x14ac:dyDescent="0.15">
      <c r="B729" s="25"/>
      <c r="C729" s="25"/>
      <c r="D729" s="25"/>
      <c r="K729" s="27"/>
      <c r="L729" s="3"/>
    </row>
    <row r="730" spans="2:12" ht="13" x14ac:dyDescent="0.15">
      <c r="B730" s="25"/>
      <c r="C730" s="25"/>
      <c r="D730" s="25"/>
      <c r="K730" s="27"/>
      <c r="L730" s="3"/>
    </row>
    <row r="731" spans="2:12" ht="13" x14ac:dyDescent="0.15">
      <c r="B731" s="25"/>
      <c r="C731" s="25"/>
      <c r="D731" s="25"/>
      <c r="K731" s="27"/>
      <c r="L731" s="3"/>
    </row>
    <row r="732" spans="2:12" ht="13" x14ac:dyDescent="0.15">
      <c r="B732" s="25"/>
      <c r="C732" s="25"/>
      <c r="D732" s="25"/>
      <c r="K732" s="27"/>
      <c r="L732" s="3"/>
    </row>
    <row r="733" spans="2:12" ht="13" x14ac:dyDescent="0.15">
      <c r="B733" s="25"/>
      <c r="C733" s="25"/>
      <c r="D733" s="25"/>
      <c r="K733" s="27"/>
      <c r="L733" s="3"/>
    </row>
    <row r="734" spans="2:12" ht="13" x14ac:dyDescent="0.15">
      <c r="B734" s="25"/>
      <c r="C734" s="25"/>
      <c r="D734" s="25"/>
      <c r="K734" s="27"/>
      <c r="L734" s="3"/>
    </row>
    <row r="735" spans="2:12" ht="13" x14ac:dyDescent="0.15">
      <c r="B735" s="25"/>
      <c r="C735" s="25"/>
      <c r="D735" s="25"/>
      <c r="K735" s="27"/>
      <c r="L735" s="3"/>
    </row>
    <row r="736" spans="2:12" ht="13" x14ac:dyDescent="0.15">
      <c r="B736" s="25"/>
      <c r="C736" s="25"/>
      <c r="D736" s="25"/>
      <c r="K736" s="27"/>
      <c r="L736" s="3"/>
    </row>
    <row r="737" spans="2:12" ht="13" x14ac:dyDescent="0.15">
      <c r="B737" s="25"/>
      <c r="C737" s="25"/>
      <c r="D737" s="25"/>
      <c r="K737" s="27"/>
      <c r="L737" s="3"/>
    </row>
    <row r="738" spans="2:12" ht="13" x14ac:dyDescent="0.15">
      <c r="B738" s="25"/>
      <c r="C738" s="25"/>
      <c r="D738" s="25"/>
      <c r="K738" s="27"/>
      <c r="L738" s="3"/>
    </row>
    <row r="739" spans="2:12" ht="13" x14ac:dyDescent="0.15">
      <c r="B739" s="25"/>
      <c r="C739" s="25"/>
      <c r="D739" s="25"/>
      <c r="K739" s="27"/>
      <c r="L739" s="3"/>
    </row>
    <row r="740" spans="2:12" ht="13" x14ac:dyDescent="0.15">
      <c r="B740" s="25"/>
      <c r="C740" s="25"/>
      <c r="D740" s="25"/>
      <c r="K740" s="27"/>
      <c r="L740" s="3"/>
    </row>
    <row r="741" spans="2:12" ht="13" x14ac:dyDescent="0.15">
      <c r="B741" s="25"/>
      <c r="C741" s="25"/>
      <c r="D741" s="25"/>
      <c r="K741" s="27"/>
      <c r="L741" s="3"/>
    </row>
    <row r="742" spans="2:12" ht="13" x14ac:dyDescent="0.15">
      <c r="B742" s="25"/>
      <c r="C742" s="25"/>
      <c r="D742" s="25"/>
      <c r="K742" s="27"/>
      <c r="L742" s="3"/>
    </row>
    <row r="743" spans="2:12" ht="13" x14ac:dyDescent="0.15">
      <c r="B743" s="25"/>
      <c r="C743" s="25"/>
      <c r="D743" s="25"/>
      <c r="K743" s="27"/>
      <c r="L743" s="3"/>
    </row>
    <row r="744" spans="2:12" ht="13" x14ac:dyDescent="0.15">
      <c r="B744" s="25"/>
      <c r="C744" s="25"/>
      <c r="D744" s="25"/>
      <c r="K744" s="27"/>
      <c r="L744" s="3"/>
    </row>
    <row r="745" spans="2:12" ht="13" x14ac:dyDescent="0.15">
      <c r="B745" s="25"/>
      <c r="C745" s="25"/>
      <c r="D745" s="25"/>
      <c r="K745" s="27"/>
      <c r="L745" s="3"/>
    </row>
    <row r="746" spans="2:12" ht="13" x14ac:dyDescent="0.15">
      <c r="B746" s="25"/>
      <c r="C746" s="25"/>
      <c r="D746" s="25"/>
      <c r="K746" s="27"/>
      <c r="L746" s="3"/>
    </row>
    <row r="747" spans="2:12" ht="13" x14ac:dyDescent="0.15">
      <c r="B747" s="25"/>
      <c r="C747" s="25"/>
      <c r="D747" s="25"/>
      <c r="K747" s="27"/>
      <c r="L747" s="3"/>
    </row>
    <row r="748" spans="2:12" ht="13" x14ac:dyDescent="0.15">
      <c r="B748" s="25"/>
      <c r="C748" s="25"/>
      <c r="D748" s="25"/>
      <c r="K748" s="27"/>
      <c r="L748" s="3"/>
    </row>
    <row r="749" spans="2:12" ht="13" x14ac:dyDescent="0.15">
      <c r="B749" s="25"/>
      <c r="C749" s="25"/>
      <c r="D749" s="25"/>
      <c r="K749" s="27"/>
      <c r="L749" s="3"/>
    </row>
    <row r="750" spans="2:12" ht="13" x14ac:dyDescent="0.15">
      <c r="B750" s="25"/>
      <c r="C750" s="25"/>
      <c r="D750" s="25"/>
      <c r="K750" s="27"/>
      <c r="L750" s="3"/>
    </row>
    <row r="751" spans="2:12" ht="13" x14ac:dyDescent="0.15">
      <c r="B751" s="25"/>
      <c r="C751" s="25"/>
      <c r="D751" s="25"/>
      <c r="K751" s="27"/>
      <c r="L751" s="3"/>
    </row>
    <row r="752" spans="2:12" ht="13" x14ac:dyDescent="0.15">
      <c r="B752" s="25"/>
      <c r="C752" s="25"/>
      <c r="D752" s="25"/>
      <c r="K752" s="27"/>
      <c r="L752" s="3"/>
    </row>
    <row r="753" spans="2:12" ht="13" x14ac:dyDescent="0.15">
      <c r="B753" s="25"/>
      <c r="C753" s="25"/>
      <c r="D753" s="25"/>
      <c r="K753" s="27"/>
      <c r="L753" s="3"/>
    </row>
    <row r="754" spans="2:12" ht="13" x14ac:dyDescent="0.15">
      <c r="B754" s="25"/>
      <c r="C754" s="25"/>
      <c r="D754" s="25"/>
      <c r="K754" s="27"/>
      <c r="L754" s="3"/>
    </row>
    <row r="755" spans="2:12" ht="13" x14ac:dyDescent="0.15">
      <c r="B755" s="25"/>
      <c r="C755" s="25"/>
      <c r="D755" s="25"/>
      <c r="K755" s="27"/>
      <c r="L755" s="3"/>
    </row>
    <row r="756" spans="2:12" ht="13" x14ac:dyDescent="0.15">
      <c r="B756" s="25"/>
      <c r="C756" s="25"/>
      <c r="D756" s="25"/>
      <c r="K756" s="27"/>
      <c r="L756" s="3"/>
    </row>
    <row r="757" spans="2:12" ht="13" x14ac:dyDescent="0.15">
      <c r="B757" s="25"/>
      <c r="C757" s="25"/>
      <c r="D757" s="25"/>
      <c r="K757" s="27"/>
      <c r="L757" s="3"/>
    </row>
    <row r="758" spans="2:12" ht="13" x14ac:dyDescent="0.15">
      <c r="B758" s="25"/>
      <c r="C758" s="25"/>
      <c r="D758" s="25"/>
      <c r="K758" s="27"/>
      <c r="L758" s="3"/>
    </row>
    <row r="759" spans="2:12" ht="13" x14ac:dyDescent="0.15">
      <c r="B759" s="25"/>
      <c r="C759" s="25"/>
      <c r="D759" s="25"/>
      <c r="K759" s="27"/>
      <c r="L759" s="3"/>
    </row>
    <row r="760" spans="2:12" ht="13" x14ac:dyDescent="0.15">
      <c r="B760" s="25"/>
      <c r="C760" s="25"/>
      <c r="D760" s="25"/>
      <c r="K760" s="27"/>
      <c r="L760" s="3"/>
    </row>
    <row r="761" spans="2:12" ht="13" x14ac:dyDescent="0.15">
      <c r="B761" s="25"/>
      <c r="C761" s="25"/>
      <c r="D761" s="25"/>
      <c r="K761" s="27"/>
      <c r="L761" s="3"/>
    </row>
    <row r="762" spans="2:12" ht="13" x14ac:dyDescent="0.15">
      <c r="B762" s="25"/>
      <c r="C762" s="25"/>
      <c r="D762" s="25"/>
      <c r="K762" s="27"/>
      <c r="L762" s="3"/>
    </row>
    <row r="763" spans="2:12" ht="13" x14ac:dyDescent="0.15">
      <c r="B763" s="25"/>
      <c r="C763" s="25"/>
      <c r="D763" s="25"/>
      <c r="K763" s="27"/>
      <c r="L763" s="3"/>
    </row>
    <row r="764" spans="2:12" ht="13" x14ac:dyDescent="0.15">
      <c r="B764" s="25"/>
      <c r="C764" s="25"/>
      <c r="D764" s="25"/>
      <c r="K764" s="27"/>
      <c r="L764" s="3"/>
    </row>
    <row r="765" spans="2:12" ht="13" x14ac:dyDescent="0.15">
      <c r="B765" s="25"/>
      <c r="C765" s="25"/>
      <c r="D765" s="25"/>
      <c r="K765" s="27"/>
      <c r="L765" s="3"/>
    </row>
    <row r="766" spans="2:12" ht="13" x14ac:dyDescent="0.15">
      <c r="B766" s="25"/>
      <c r="C766" s="25"/>
      <c r="D766" s="25"/>
      <c r="K766" s="27"/>
      <c r="L766" s="3"/>
    </row>
    <row r="767" spans="2:12" ht="13" x14ac:dyDescent="0.15">
      <c r="B767" s="25"/>
      <c r="C767" s="25"/>
      <c r="D767" s="25"/>
      <c r="K767" s="27"/>
      <c r="L767" s="3"/>
    </row>
    <row r="768" spans="2:12" ht="13" x14ac:dyDescent="0.15">
      <c r="B768" s="25"/>
      <c r="C768" s="25"/>
      <c r="D768" s="25"/>
      <c r="K768" s="27"/>
      <c r="L768" s="3"/>
    </row>
    <row r="769" spans="2:12" ht="13" x14ac:dyDescent="0.15">
      <c r="B769" s="25"/>
      <c r="C769" s="25"/>
      <c r="D769" s="25"/>
      <c r="K769" s="27"/>
      <c r="L769" s="3"/>
    </row>
    <row r="770" spans="2:12" ht="13" x14ac:dyDescent="0.15">
      <c r="B770" s="25"/>
      <c r="C770" s="25"/>
      <c r="D770" s="25"/>
      <c r="K770" s="27"/>
      <c r="L770" s="3"/>
    </row>
    <row r="771" spans="2:12" ht="13" x14ac:dyDescent="0.15">
      <c r="B771" s="25"/>
      <c r="C771" s="25"/>
      <c r="D771" s="25"/>
      <c r="K771" s="27"/>
      <c r="L771" s="3"/>
    </row>
    <row r="772" spans="2:12" ht="13" x14ac:dyDescent="0.15">
      <c r="B772" s="25"/>
      <c r="C772" s="25"/>
      <c r="D772" s="25"/>
      <c r="K772" s="27"/>
      <c r="L772" s="3"/>
    </row>
    <row r="773" spans="2:12" ht="13" x14ac:dyDescent="0.15">
      <c r="B773" s="25"/>
      <c r="C773" s="25"/>
      <c r="D773" s="25"/>
      <c r="K773" s="27"/>
      <c r="L773" s="3"/>
    </row>
    <row r="774" spans="2:12" ht="13" x14ac:dyDescent="0.15">
      <c r="B774" s="25"/>
      <c r="C774" s="25"/>
      <c r="D774" s="25"/>
      <c r="K774" s="27"/>
      <c r="L774" s="3"/>
    </row>
    <row r="775" spans="2:12" ht="13" x14ac:dyDescent="0.15">
      <c r="B775" s="25"/>
      <c r="C775" s="25"/>
      <c r="D775" s="25"/>
      <c r="K775" s="27"/>
      <c r="L775" s="3"/>
    </row>
    <row r="776" spans="2:12" ht="13" x14ac:dyDescent="0.15">
      <c r="B776" s="25"/>
      <c r="C776" s="25"/>
      <c r="D776" s="25"/>
      <c r="K776" s="27"/>
      <c r="L776" s="3"/>
    </row>
    <row r="777" spans="2:12" ht="13" x14ac:dyDescent="0.15">
      <c r="B777" s="25"/>
      <c r="C777" s="25"/>
      <c r="D777" s="25"/>
      <c r="K777" s="27"/>
      <c r="L777" s="3"/>
    </row>
    <row r="778" spans="2:12" ht="13" x14ac:dyDescent="0.15">
      <c r="B778" s="25"/>
      <c r="C778" s="25"/>
      <c r="D778" s="25"/>
      <c r="K778" s="27"/>
      <c r="L778" s="3"/>
    </row>
    <row r="779" spans="2:12" ht="13" x14ac:dyDescent="0.15">
      <c r="B779" s="25"/>
      <c r="C779" s="25"/>
      <c r="D779" s="25"/>
      <c r="K779" s="27"/>
      <c r="L779" s="3"/>
    </row>
    <row r="780" spans="2:12" ht="13" x14ac:dyDescent="0.15">
      <c r="B780" s="25"/>
      <c r="C780" s="25"/>
      <c r="D780" s="25"/>
      <c r="K780" s="27"/>
      <c r="L780" s="3"/>
    </row>
    <row r="781" spans="2:12" ht="13" x14ac:dyDescent="0.15">
      <c r="B781" s="25"/>
      <c r="C781" s="25"/>
      <c r="D781" s="25"/>
      <c r="K781" s="27"/>
      <c r="L781" s="3"/>
    </row>
    <row r="782" spans="2:12" ht="13" x14ac:dyDescent="0.15">
      <c r="B782" s="25"/>
      <c r="C782" s="25"/>
      <c r="D782" s="25"/>
      <c r="K782" s="27"/>
      <c r="L782" s="3"/>
    </row>
    <row r="783" spans="2:12" ht="13" x14ac:dyDescent="0.15">
      <c r="B783" s="25"/>
      <c r="C783" s="25"/>
      <c r="D783" s="25"/>
      <c r="K783" s="27"/>
      <c r="L783" s="3"/>
    </row>
    <row r="784" spans="2:12" ht="13" x14ac:dyDescent="0.15">
      <c r="B784" s="25"/>
      <c r="C784" s="25"/>
      <c r="D784" s="25"/>
      <c r="K784" s="27"/>
      <c r="L784" s="3"/>
    </row>
    <row r="785" spans="2:12" ht="13" x14ac:dyDescent="0.15">
      <c r="B785" s="25"/>
      <c r="C785" s="25"/>
      <c r="D785" s="25"/>
      <c r="K785" s="27"/>
      <c r="L785" s="3"/>
    </row>
    <row r="786" spans="2:12" ht="13" x14ac:dyDescent="0.15">
      <c r="B786" s="25"/>
      <c r="C786" s="25"/>
      <c r="D786" s="25"/>
      <c r="K786" s="27"/>
      <c r="L786" s="3"/>
    </row>
    <row r="787" spans="2:12" ht="13" x14ac:dyDescent="0.15">
      <c r="B787" s="25"/>
      <c r="C787" s="25"/>
      <c r="D787" s="25"/>
      <c r="K787" s="27"/>
      <c r="L787" s="3"/>
    </row>
    <row r="788" spans="2:12" ht="13" x14ac:dyDescent="0.15">
      <c r="B788" s="25"/>
      <c r="C788" s="25"/>
      <c r="D788" s="25"/>
      <c r="K788" s="27"/>
      <c r="L788" s="3"/>
    </row>
    <row r="789" spans="2:12" ht="13" x14ac:dyDescent="0.15">
      <c r="B789" s="25"/>
      <c r="C789" s="25"/>
      <c r="D789" s="25"/>
      <c r="K789" s="27"/>
      <c r="L789" s="3"/>
    </row>
    <row r="790" spans="2:12" ht="13" x14ac:dyDescent="0.15">
      <c r="B790" s="25"/>
      <c r="C790" s="25"/>
      <c r="D790" s="25"/>
      <c r="K790" s="27"/>
      <c r="L790" s="3"/>
    </row>
    <row r="791" spans="2:12" ht="13" x14ac:dyDescent="0.15">
      <c r="B791" s="25"/>
      <c r="C791" s="25"/>
      <c r="D791" s="25"/>
      <c r="K791" s="27"/>
      <c r="L791" s="3"/>
    </row>
    <row r="792" spans="2:12" ht="13" x14ac:dyDescent="0.15">
      <c r="B792" s="25"/>
      <c r="C792" s="25"/>
      <c r="D792" s="25"/>
      <c r="K792" s="27"/>
      <c r="L792" s="3"/>
    </row>
    <row r="793" spans="2:12" ht="13" x14ac:dyDescent="0.15">
      <c r="B793" s="25"/>
      <c r="C793" s="25"/>
      <c r="D793" s="25"/>
      <c r="K793" s="27"/>
      <c r="L793" s="3"/>
    </row>
    <row r="794" spans="2:12" ht="13" x14ac:dyDescent="0.15">
      <c r="B794" s="25"/>
      <c r="C794" s="25"/>
      <c r="D794" s="25"/>
      <c r="K794" s="27"/>
      <c r="L794" s="3"/>
    </row>
    <row r="795" spans="2:12" ht="13" x14ac:dyDescent="0.15">
      <c r="B795" s="25"/>
      <c r="C795" s="25"/>
      <c r="D795" s="25"/>
      <c r="K795" s="27"/>
      <c r="L795" s="3"/>
    </row>
    <row r="796" spans="2:12" ht="13" x14ac:dyDescent="0.15">
      <c r="B796" s="25"/>
      <c r="C796" s="25"/>
      <c r="D796" s="25"/>
      <c r="K796" s="27"/>
      <c r="L796" s="3"/>
    </row>
    <row r="797" spans="2:12" ht="13" x14ac:dyDescent="0.15">
      <c r="B797" s="25"/>
      <c r="C797" s="25"/>
      <c r="D797" s="25"/>
      <c r="K797" s="27"/>
      <c r="L797" s="3"/>
    </row>
    <row r="798" spans="2:12" ht="13" x14ac:dyDescent="0.15">
      <c r="B798" s="25"/>
      <c r="C798" s="25"/>
      <c r="D798" s="25"/>
      <c r="K798" s="27"/>
      <c r="L798" s="3"/>
    </row>
    <row r="799" spans="2:12" ht="13" x14ac:dyDescent="0.15">
      <c r="B799" s="25"/>
      <c r="C799" s="25"/>
      <c r="D799" s="25"/>
      <c r="K799" s="27"/>
      <c r="L799" s="3"/>
    </row>
    <row r="800" spans="2:12" ht="13" x14ac:dyDescent="0.15">
      <c r="B800" s="25"/>
      <c r="C800" s="25"/>
      <c r="D800" s="25"/>
      <c r="K800" s="27"/>
      <c r="L800" s="3"/>
    </row>
    <row r="801" spans="2:12" ht="13" x14ac:dyDescent="0.15">
      <c r="B801" s="25"/>
      <c r="C801" s="25"/>
      <c r="D801" s="25"/>
      <c r="K801" s="27"/>
      <c r="L801" s="3"/>
    </row>
    <row r="802" spans="2:12" ht="13" x14ac:dyDescent="0.15">
      <c r="B802" s="25"/>
      <c r="C802" s="25"/>
      <c r="D802" s="25"/>
      <c r="K802" s="27"/>
      <c r="L802" s="3"/>
    </row>
    <row r="803" spans="2:12" ht="13" x14ac:dyDescent="0.15">
      <c r="B803" s="25"/>
      <c r="C803" s="25"/>
      <c r="D803" s="25"/>
      <c r="K803" s="27"/>
      <c r="L803" s="3"/>
    </row>
    <row r="804" spans="2:12" ht="13" x14ac:dyDescent="0.15">
      <c r="B804" s="25"/>
      <c r="C804" s="25"/>
      <c r="D804" s="25"/>
      <c r="K804" s="27"/>
      <c r="L804" s="3"/>
    </row>
    <row r="805" spans="2:12" ht="13" x14ac:dyDescent="0.15">
      <c r="B805" s="25"/>
      <c r="C805" s="25"/>
      <c r="D805" s="25"/>
      <c r="K805" s="27"/>
      <c r="L805" s="3"/>
    </row>
    <row r="806" spans="2:12" ht="13" x14ac:dyDescent="0.15">
      <c r="B806" s="25"/>
      <c r="C806" s="25"/>
      <c r="D806" s="25"/>
      <c r="K806" s="27"/>
      <c r="L806" s="3"/>
    </row>
    <row r="807" spans="2:12" ht="13" x14ac:dyDescent="0.15">
      <c r="B807" s="25"/>
      <c r="C807" s="25"/>
      <c r="D807" s="25"/>
      <c r="K807" s="27"/>
      <c r="L807" s="3"/>
    </row>
    <row r="808" spans="2:12" ht="13" x14ac:dyDescent="0.15">
      <c r="B808" s="25"/>
      <c r="C808" s="25"/>
      <c r="D808" s="25"/>
      <c r="K808" s="27"/>
      <c r="L808" s="3"/>
    </row>
    <row r="809" spans="2:12" ht="13" x14ac:dyDescent="0.15">
      <c r="B809" s="25"/>
      <c r="C809" s="25"/>
      <c r="D809" s="25"/>
      <c r="K809" s="27"/>
      <c r="L809" s="3"/>
    </row>
    <row r="810" spans="2:12" ht="13" x14ac:dyDescent="0.15">
      <c r="B810" s="25"/>
      <c r="C810" s="25"/>
      <c r="D810" s="25"/>
      <c r="K810" s="27"/>
      <c r="L810" s="3"/>
    </row>
    <row r="811" spans="2:12" ht="13" x14ac:dyDescent="0.15">
      <c r="B811" s="25"/>
      <c r="C811" s="25"/>
      <c r="D811" s="25"/>
      <c r="K811" s="27"/>
      <c r="L811" s="3"/>
    </row>
    <row r="812" spans="2:12" ht="13" x14ac:dyDescent="0.15">
      <c r="B812" s="25"/>
      <c r="C812" s="25"/>
      <c r="D812" s="25"/>
      <c r="K812" s="27"/>
      <c r="L812" s="3"/>
    </row>
    <row r="813" spans="2:12" ht="13" x14ac:dyDescent="0.15">
      <c r="B813" s="25"/>
      <c r="C813" s="25"/>
      <c r="D813" s="25"/>
      <c r="K813" s="27"/>
      <c r="L813" s="3"/>
    </row>
    <row r="814" spans="2:12" ht="13" x14ac:dyDescent="0.15">
      <c r="B814" s="25"/>
      <c r="C814" s="25"/>
      <c r="D814" s="25"/>
      <c r="K814" s="27"/>
      <c r="L814" s="3"/>
    </row>
    <row r="815" spans="2:12" ht="13" x14ac:dyDescent="0.15">
      <c r="B815" s="25"/>
      <c r="C815" s="25"/>
      <c r="D815" s="25"/>
      <c r="K815" s="27"/>
      <c r="L815" s="3"/>
    </row>
    <row r="816" spans="2:12" ht="13" x14ac:dyDescent="0.15">
      <c r="B816" s="25"/>
      <c r="C816" s="25"/>
      <c r="D816" s="25"/>
      <c r="K816" s="27"/>
      <c r="L816" s="3"/>
    </row>
    <row r="817" spans="2:12" ht="13" x14ac:dyDescent="0.15">
      <c r="B817" s="25"/>
      <c r="C817" s="25"/>
      <c r="D817" s="25"/>
      <c r="K817" s="27"/>
      <c r="L817" s="3"/>
    </row>
    <row r="818" spans="2:12" ht="13" x14ac:dyDescent="0.15">
      <c r="B818" s="25"/>
      <c r="C818" s="25"/>
      <c r="D818" s="25"/>
      <c r="K818" s="27"/>
      <c r="L818" s="3"/>
    </row>
    <row r="819" spans="2:12" ht="13" x14ac:dyDescent="0.15">
      <c r="B819" s="25"/>
      <c r="C819" s="25"/>
      <c r="D819" s="25"/>
      <c r="K819" s="27"/>
      <c r="L819" s="3"/>
    </row>
    <row r="820" spans="2:12" ht="13" x14ac:dyDescent="0.15">
      <c r="B820" s="25"/>
      <c r="C820" s="25"/>
      <c r="D820" s="25"/>
      <c r="K820" s="27"/>
      <c r="L820" s="3"/>
    </row>
    <row r="821" spans="2:12" ht="13" x14ac:dyDescent="0.15">
      <c r="B821" s="25"/>
      <c r="C821" s="25"/>
      <c r="D821" s="25"/>
      <c r="K821" s="27"/>
      <c r="L821" s="3"/>
    </row>
    <row r="822" spans="2:12" ht="13" x14ac:dyDescent="0.15">
      <c r="B822" s="25"/>
      <c r="C822" s="25"/>
      <c r="D822" s="25"/>
      <c r="K822" s="27"/>
      <c r="L822" s="3"/>
    </row>
    <row r="823" spans="2:12" ht="13" x14ac:dyDescent="0.15">
      <c r="B823" s="25"/>
      <c r="C823" s="25"/>
      <c r="D823" s="25"/>
      <c r="K823" s="27"/>
      <c r="L823" s="3"/>
    </row>
    <row r="824" spans="2:12" ht="13" x14ac:dyDescent="0.15">
      <c r="B824" s="25"/>
      <c r="C824" s="25"/>
      <c r="D824" s="25"/>
      <c r="K824" s="27"/>
      <c r="L824" s="3"/>
    </row>
    <row r="825" spans="2:12" ht="13" x14ac:dyDescent="0.15">
      <c r="B825" s="25"/>
      <c r="C825" s="25"/>
      <c r="D825" s="25"/>
      <c r="K825" s="27"/>
      <c r="L825" s="3"/>
    </row>
    <row r="826" spans="2:12" ht="13" x14ac:dyDescent="0.15">
      <c r="B826" s="25"/>
      <c r="C826" s="25"/>
      <c r="D826" s="25"/>
      <c r="K826" s="27"/>
      <c r="L826" s="3"/>
    </row>
    <row r="827" spans="2:12" ht="13" x14ac:dyDescent="0.15">
      <c r="B827" s="25"/>
      <c r="C827" s="25"/>
      <c r="D827" s="25"/>
      <c r="K827" s="27"/>
      <c r="L827" s="3"/>
    </row>
    <row r="828" spans="2:12" ht="13" x14ac:dyDescent="0.15">
      <c r="B828" s="25"/>
      <c r="C828" s="25"/>
      <c r="D828" s="25"/>
      <c r="K828" s="27"/>
      <c r="L828" s="3"/>
    </row>
    <row r="829" spans="2:12" ht="13" x14ac:dyDescent="0.15">
      <c r="B829" s="25"/>
      <c r="C829" s="25"/>
      <c r="D829" s="25"/>
      <c r="K829" s="27"/>
      <c r="L829" s="3"/>
    </row>
    <row r="830" spans="2:12" ht="13" x14ac:dyDescent="0.15">
      <c r="B830" s="25"/>
      <c r="C830" s="25"/>
      <c r="D830" s="25"/>
      <c r="K830" s="27"/>
      <c r="L830" s="3"/>
    </row>
    <row r="831" spans="2:12" ht="13" x14ac:dyDescent="0.15">
      <c r="B831" s="25"/>
      <c r="C831" s="25"/>
      <c r="D831" s="25"/>
      <c r="K831" s="27"/>
      <c r="L831" s="3"/>
    </row>
    <row r="832" spans="2:12" ht="13" x14ac:dyDescent="0.15">
      <c r="B832" s="25"/>
      <c r="C832" s="25"/>
      <c r="D832" s="25"/>
      <c r="K832" s="27"/>
      <c r="L832" s="3"/>
    </row>
    <row r="833" spans="2:12" ht="13" x14ac:dyDescent="0.15">
      <c r="B833" s="25"/>
      <c r="C833" s="25"/>
      <c r="D833" s="25"/>
      <c r="K833" s="27"/>
      <c r="L833" s="3"/>
    </row>
    <row r="834" spans="2:12" ht="13" x14ac:dyDescent="0.15">
      <c r="B834" s="25"/>
      <c r="C834" s="25"/>
      <c r="D834" s="25"/>
      <c r="K834" s="27"/>
      <c r="L834" s="3"/>
    </row>
    <row r="835" spans="2:12" ht="13" x14ac:dyDescent="0.15">
      <c r="B835" s="25"/>
      <c r="C835" s="25"/>
      <c r="D835" s="25"/>
      <c r="K835" s="27"/>
      <c r="L835" s="3"/>
    </row>
    <row r="836" spans="2:12" ht="13" x14ac:dyDescent="0.15">
      <c r="B836" s="25"/>
      <c r="C836" s="25"/>
      <c r="D836" s="25"/>
      <c r="K836" s="27"/>
      <c r="L836" s="3"/>
    </row>
    <row r="837" spans="2:12" ht="13" x14ac:dyDescent="0.15">
      <c r="B837" s="25"/>
      <c r="C837" s="25"/>
      <c r="D837" s="25"/>
      <c r="K837" s="27"/>
      <c r="L837" s="3"/>
    </row>
    <row r="838" spans="2:12" ht="13" x14ac:dyDescent="0.15">
      <c r="B838" s="25"/>
      <c r="C838" s="25"/>
      <c r="D838" s="25"/>
      <c r="K838" s="27"/>
      <c r="L838" s="3"/>
    </row>
    <row r="839" spans="2:12" ht="13" x14ac:dyDescent="0.15">
      <c r="B839" s="25"/>
      <c r="C839" s="25"/>
      <c r="D839" s="25"/>
      <c r="K839" s="27"/>
      <c r="L839" s="3"/>
    </row>
    <row r="840" spans="2:12" ht="13" x14ac:dyDescent="0.15">
      <c r="B840" s="25"/>
      <c r="C840" s="25"/>
      <c r="D840" s="25"/>
      <c r="K840" s="27"/>
      <c r="L840" s="3"/>
    </row>
    <row r="841" spans="2:12" ht="13" x14ac:dyDescent="0.15">
      <c r="B841" s="25"/>
      <c r="C841" s="25"/>
      <c r="D841" s="25"/>
      <c r="K841" s="27"/>
      <c r="L841" s="3"/>
    </row>
    <row r="842" spans="2:12" ht="13" x14ac:dyDescent="0.15">
      <c r="B842" s="25"/>
      <c r="C842" s="25"/>
      <c r="D842" s="25"/>
      <c r="K842" s="27"/>
      <c r="L842" s="3"/>
    </row>
    <row r="843" spans="2:12" ht="13" x14ac:dyDescent="0.15">
      <c r="B843" s="25"/>
      <c r="C843" s="25"/>
      <c r="D843" s="25"/>
      <c r="K843" s="27"/>
      <c r="L843" s="3"/>
    </row>
    <row r="844" spans="2:12" ht="13" x14ac:dyDescent="0.15">
      <c r="B844" s="25"/>
      <c r="C844" s="25"/>
      <c r="D844" s="25"/>
      <c r="K844" s="27"/>
      <c r="L844" s="3"/>
    </row>
    <row r="845" spans="2:12" ht="13" x14ac:dyDescent="0.15">
      <c r="B845" s="25"/>
      <c r="C845" s="25"/>
      <c r="D845" s="25"/>
      <c r="K845" s="27"/>
      <c r="L845" s="3"/>
    </row>
    <row r="846" spans="2:12" ht="13" x14ac:dyDescent="0.15">
      <c r="B846" s="25"/>
      <c r="C846" s="25"/>
      <c r="D846" s="25"/>
      <c r="K846" s="27"/>
      <c r="L846" s="3"/>
    </row>
    <row r="847" spans="2:12" ht="13" x14ac:dyDescent="0.15">
      <c r="B847" s="25"/>
      <c r="C847" s="25"/>
      <c r="D847" s="25"/>
      <c r="K847" s="27"/>
      <c r="L847" s="3"/>
    </row>
    <row r="848" spans="2:12" ht="13" x14ac:dyDescent="0.15">
      <c r="B848" s="25"/>
      <c r="C848" s="25"/>
      <c r="D848" s="25"/>
      <c r="K848" s="27"/>
      <c r="L848" s="3"/>
    </row>
    <row r="849" spans="2:12" ht="13" x14ac:dyDescent="0.15">
      <c r="B849" s="25"/>
      <c r="C849" s="25"/>
      <c r="D849" s="25"/>
      <c r="K849" s="27"/>
      <c r="L849" s="3"/>
    </row>
    <row r="850" spans="2:12" ht="13" x14ac:dyDescent="0.15">
      <c r="B850" s="25"/>
      <c r="C850" s="25"/>
      <c r="D850" s="25"/>
      <c r="K850" s="27"/>
      <c r="L850" s="3"/>
    </row>
    <row r="851" spans="2:12" ht="13" x14ac:dyDescent="0.15">
      <c r="B851" s="25"/>
      <c r="C851" s="25"/>
      <c r="D851" s="25"/>
      <c r="K851" s="27"/>
      <c r="L851" s="3"/>
    </row>
    <row r="852" spans="2:12" ht="13" x14ac:dyDescent="0.15">
      <c r="B852" s="25"/>
      <c r="C852" s="25"/>
      <c r="D852" s="25"/>
      <c r="K852" s="27"/>
      <c r="L852" s="3"/>
    </row>
    <row r="853" spans="2:12" ht="13" x14ac:dyDescent="0.15">
      <c r="B853" s="25"/>
      <c r="C853" s="25"/>
      <c r="D853" s="25"/>
      <c r="K853" s="27"/>
      <c r="L853" s="3"/>
    </row>
    <row r="854" spans="2:12" ht="13" x14ac:dyDescent="0.15">
      <c r="B854" s="25"/>
      <c r="C854" s="25"/>
      <c r="D854" s="25"/>
      <c r="K854" s="27"/>
      <c r="L854" s="3"/>
    </row>
    <row r="855" spans="2:12" ht="13" x14ac:dyDescent="0.15">
      <c r="B855" s="25"/>
      <c r="C855" s="25"/>
      <c r="D855" s="25"/>
      <c r="K855" s="27"/>
      <c r="L855" s="3"/>
    </row>
    <row r="856" spans="2:12" ht="13" x14ac:dyDescent="0.15">
      <c r="B856" s="25"/>
      <c r="C856" s="25"/>
      <c r="D856" s="25"/>
      <c r="K856" s="27"/>
      <c r="L856" s="3"/>
    </row>
    <row r="857" spans="2:12" ht="13" x14ac:dyDescent="0.15">
      <c r="B857" s="25"/>
      <c r="C857" s="25"/>
      <c r="D857" s="25"/>
      <c r="K857" s="27"/>
      <c r="L857" s="3"/>
    </row>
    <row r="858" spans="2:12" ht="13" x14ac:dyDescent="0.15">
      <c r="B858" s="25"/>
      <c r="C858" s="25"/>
      <c r="D858" s="25"/>
      <c r="K858" s="27"/>
      <c r="L858" s="3"/>
    </row>
    <row r="859" spans="2:12" ht="13" x14ac:dyDescent="0.15">
      <c r="B859" s="25"/>
      <c r="C859" s="25"/>
      <c r="D859" s="25"/>
      <c r="K859" s="27"/>
      <c r="L859" s="3"/>
    </row>
    <row r="860" spans="2:12" ht="13" x14ac:dyDescent="0.15">
      <c r="B860" s="25"/>
      <c r="C860" s="25"/>
      <c r="D860" s="25"/>
      <c r="K860" s="27"/>
      <c r="L860" s="3"/>
    </row>
    <row r="861" spans="2:12" ht="13" x14ac:dyDescent="0.15">
      <c r="B861" s="25"/>
      <c r="C861" s="25"/>
      <c r="D861" s="25"/>
      <c r="K861" s="27"/>
      <c r="L861" s="3"/>
    </row>
    <row r="862" spans="2:12" ht="13" x14ac:dyDescent="0.15">
      <c r="B862" s="25"/>
      <c r="C862" s="25"/>
      <c r="D862" s="25"/>
      <c r="K862" s="27"/>
      <c r="L862" s="3"/>
    </row>
    <row r="863" spans="2:12" ht="13" x14ac:dyDescent="0.15">
      <c r="B863" s="25"/>
      <c r="C863" s="25"/>
      <c r="D863" s="25"/>
      <c r="K863" s="27"/>
      <c r="L863" s="3"/>
    </row>
    <row r="864" spans="2:12" ht="13" x14ac:dyDescent="0.15">
      <c r="B864" s="25"/>
      <c r="C864" s="25"/>
      <c r="D864" s="25"/>
      <c r="K864" s="27"/>
      <c r="L864" s="3"/>
    </row>
    <row r="865" spans="2:12" ht="13" x14ac:dyDescent="0.15">
      <c r="B865" s="25"/>
      <c r="C865" s="25"/>
      <c r="D865" s="25"/>
      <c r="K865" s="27"/>
      <c r="L865" s="3"/>
    </row>
    <row r="866" spans="2:12" ht="13" x14ac:dyDescent="0.15">
      <c r="B866" s="25"/>
      <c r="C866" s="25"/>
      <c r="D866" s="25"/>
      <c r="K866" s="27"/>
      <c r="L866" s="3"/>
    </row>
    <row r="867" spans="2:12" ht="13" x14ac:dyDescent="0.15">
      <c r="B867" s="25"/>
      <c r="C867" s="25"/>
      <c r="D867" s="25"/>
      <c r="K867" s="27"/>
      <c r="L867" s="3"/>
    </row>
    <row r="868" spans="2:12" ht="13" x14ac:dyDescent="0.15">
      <c r="B868" s="25"/>
      <c r="C868" s="25"/>
      <c r="D868" s="25"/>
      <c r="K868" s="27"/>
      <c r="L868" s="3"/>
    </row>
    <row r="869" spans="2:12" ht="13" x14ac:dyDescent="0.15">
      <c r="B869" s="25"/>
      <c r="C869" s="25"/>
      <c r="D869" s="25"/>
      <c r="K869" s="27"/>
      <c r="L869" s="3"/>
    </row>
    <row r="870" spans="2:12" ht="13" x14ac:dyDescent="0.15">
      <c r="B870" s="25"/>
      <c r="C870" s="25"/>
      <c r="D870" s="25"/>
      <c r="K870" s="27"/>
      <c r="L870" s="3"/>
    </row>
    <row r="871" spans="2:12" ht="13" x14ac:dyDescent="0.15">
      <c r="B871" s="25"/>
      <c r="C871" s="25"/>
      <c r="D871" s="25"/>
      <c r="K871" s="27"/>
      <c r="L871" s="3"/>
    </row>
    <row r="872" spans="2:12" ht="13" x14ac:dyDescent="0.15">
      <c r="B872" s="25"/>
      <c r="C872" s="25"/>
      <c r="D872" s="25"/>
      <c r="K872" s="27"/>
      <c r="L872" s="3"/>
    </row>
    <row r="873" spans="2:12" ht="13" x14ac:dyDescent="0.15">
      <c r="B873" s="25"/>
      <c r="C873" s="25"/>
      <c r="D873" s="25"/>
      <c r="K873" s="27"/>
      <c r="L873" s="3"/>
    </row>
    <row r="874" spans="2:12" ht="13" x14ac:dyDescent="0.15">
      <c r="B874" s="25"/>
      <c r="C874" s="25"/>
      <c r="D874" s="25"/>
      <c r="K874" s="27"/>
      <c r="L874" s="3"/>
    </row>
    <row r="875" spans="2:12" ht="13" x14ac:dyDescent="0.15">
      <c r="B875" s="25"/>
      <c r="C875" s="25"/>
      <c r="D875" s="25"/>
      <c r="K875" s="27"/>
      <c r="L875" s="3"/>
    </row>
    <row r="876" spans="2:12" ht="13" x14ac:dyDescent="0.15">
      <c r="B876" s="25"/>
      <c r="C876" s="25"/>
      <c r="D876" s="25"/>
      <c r="K876" s="27"/>
      <c r="L876" s="3"/>
    </row>
    <row r="877" spans="2:12" ht="13" x14ac:dyDescent="0.15">
      <c r="B877" s="25"/>
      <c r="C877" s="25"/>
      <c r="D877" s="25"/>
      <c r="K877" s="27"/>
      <c r="L877" s="3"/>
    </row>
    <row r="878" spans="2:12" ht="13" x14ac:dyDescent="0.15">
      <c r="B878" s="25"/>
      <c r="C878" s="25"/>
      <c r="D878" s="25"/>
      <c r="K878" s="27"/>
      <c r="L878" s="3"/>
    </row>
    <row r="879" spans="2:12" ht="13" x14ac:dyDescent="0.15">
      <c r="B879" s="25"/>
      <c r="C879" s="25"/>
      <c r="D879" s="25"/>
      <c r="K879" s="27"/>
      <c r="L879" s="3"/>
    </row>
    <row r="880" spans="2:12" ht="13" x14ac:dyDescent="0.15">
      <c r="B880" s="25"/>
      <c r="C880" s="25"/>
      <c r="D880" s="25"/>
      <c r="K880" s="27"/>
      <c r="L880" s="3"/>
    </row>
    <row r="881" spans="2:12" ht="13" x14ac:dyDescent="0.15">
      <c r="B881" s="25"/>
      <c r="C881" s="25"/>
      <c r="D881" s="25"/>
      <c r="K881" s="27"/>
      <c r="L881" s="3"/>
    </row>
    <row r="882" spans="2:12" ht="13" x14ac:dyDescent="0.15">
      <c r="B882" s="25"/>
      <c r="C882" s="25"/>
      <c r="D882" s="25"/>
      <c r="K882" s="27"/>
      <c r="L882" s="3"/>
    </row>
    <row r="883" spans="2:12" ht="13" x14ac:dyDescent="0.15">
      <c r="B883" s="25"/>
      <c r="C883" s="25"/>
      <c r="D883" s="25"/>
      <c r="K883" s="27"/>
      <c r="L883" s="3"/>
    </row>
    <row r="884" spans="2:12" ht="13" x14ac:dyDescent="0.15">
      <c r="B884" s="25"/>
      <c r="C884" s="25"/>
      <c r="D884" s="25"/>
      <c r="K884" s="27"/>
      <c r="L884" s="3"/>
    </row>
    <row r="885" spans="2:12" ht="13" x14ac:dyDescent="0.15">
      <c r="B885" s="25"/>
      <c r="C885" s="25"/>
      <c r="D885" s="25"/>
      <c r="K885" s="27"/>
      <c r="L885" s="3"/>
    </row>
    <row r="886" spans="2:12" ht="13" x14ac:dyDescent="0.15">
      <c r="B886" s="25"/>
      <c r="C886" s="25"/>
      <c r="D886" s="25"/>
      <c r="K886" s="27"/>
      <c r="L886" s="3"/>
    </row>
    <row r="887" spans="2:12" ht="13" x14ac:dyDescent="0.15">
      <c r="B887" s="25"/>
      <c r="C887" s="25"/>
      <c r="D887" s="25"/>
      <c r="K887" s="27"/>
      <c r="L887" s="3"/>
    </row>
    <row r="888" spans="2:12" ht="13" x14ac:dyDescent="0.15">
      <c r="B888" s="25"/>
      <c r="C888" s="25"/>
      <c r="D888" s="25"/>
      <c r="K888" s="27"/>
      <c r="L888" s="3"/>
    </row>
    <row r="889" spans="2:12" ht="13" x14ac:dyDescent="0.15">
      <c r="B889" s="25"/>
      <c r="C889" s="25"/>
      <c r="D889" s="25"/>
      <c r="K889" s="27"/>
      <c r="L889" s="3"/>
    </row>
    <row r="890" spans="2:12" ht="13" x14ac:dyDescent="0.15">
      <c r="B890" s="25"/>
      <c r="C890" s="25"/>
      <c r="D890" s="25"/>
      <c r="K890" s="27"/>
      <c r="L890" s="3"/>
    </row>
    <row r="891" spans="2:12" ht="13" x14ac:dyDescent="0.15">
      <c r="B891" s="25"/>
      <c r="C891" s="25"/>
      <c r="D891" s="25"/>
      <c r="K891" s="27"/>
      <c r="L891" s="3"/>
    </row>
    <row r="892" spans="2:12" ht="13" x14ac:dyDescent="0.15">
      <c r="B892" s="25"/>
      <c r="C892" s="25"/>
      <c r="D892" s="25"/>
      <c r="K892" s="27"/>
      <c r="L892" s="3"/>
    </row>
    <row r="893" spans="2:12" ht="13" x14ac:dyDescent="0.15">
      <c r="B893" s="25"/>
      <c r="C893" s="25"/>
      <c r="D893" s="25"/>
      <c r="K893" s="27"/>
      <c r="L893" s="3"/>
    </row>
    <row r="894" spans="2:12" ht="13" x14ac:dyDescent="0.15">
      <c r="B894" s="25"/>
      <c r="C894" s="25"/>
      <c r="D894" s="25"/>
      <c r="K894" s="27"/>
      <c r="L894" s="3"/>
    </row>
    <row r="895" spans="2:12" ht="13" x14ac:dyDescent="0.15">
      <c r="B895" s="25"/>
      <c r="C895" s="25"/>
      <c r="D895" s="25"/>
      <c r="K895" s="27"/>
      <c r="L895" s="3"/>
    </row>
    <row r="896" spans="2:12" ht="13" x14ac:dyDescent="0.15">
      <c r="B896" s="25"/>
      <c r="C896" s="25"/>
      <c r="D896" s="25"/>
      <c r="K896" s="27"/>
      <c r="L896" s="3"/>
    </row>
    <row r="897" spans="2:12" ht="13" x14ac:dyDescent="0.15">
      <c r="B897" s="25"/>
      <c r="C897" s="25"/>
      <c r="D897" s="25"/>
      <c r="K897" s="27"/>
      <c r="L897" s="3"/>
    </row>
    <row r="898" spans="2:12" ht="13" x14ac:dyDescent="0.15">
      <c r="B898" s="25"/>
      <c r="C898" s="25"/>
      <c r="D898" s="25"/>
      <c r="K898" s="27"/>
      <c r="L898" s="3"/>
    </row>
    <row r="899" spans="2:12" ht="13" x14ac:dyDescent="0.15">
      <c r="B899" s="25"/>
      <c r="C899" s="25"/>
      <c r="D899" s="25"/>
      <c r="K899" s="27"/>
      <c r="L899" s="3"/>
    </row>
    <row r="900" spans="2:12" ht="13" x14ac:dyDescent="0.15">
      <c r="B900" s="25"/>
      <c r="C900" s="25"/>
      <c r="D900" s="25"/>
      <c r="K900" s="27"/>
      <c r="L900" s="3"/>
    </row>
    <row r="901" spans="2:12" ht="13" x14ac:dyDescent="0.15">
      <c r="B901" s="25"/>
      <c r="C901" s="25"/>
      <c r="D901" s="25"/>
      <c r="K901" s="27"/>
      <c r="L901" s="3"/>
    </row>
    <row r="902" spans="2:12" ht="13" x14ac:dyDescent="0.15">
      <c r="B902" s="25"/>
      <c r="C902" s="25"/>
      <c r="D902" s="25"/>
      <c r="K902" s="27"/>
      <c r="L902" s="3"/>
    </row>
    <row r="903" spans="2:12" ht="13" x14ac:dyDescent="0.15">
      <c r="B903" s="25"/>
      <c r="C903" s="25"/>
      <c r="D903" s="25"/>
      <c r="K903" s="27"/>
      <c r="L903" s="3"/>
    </row>
    <row r="904" spans="2:12" ht="13" x14ac:dyDescent="0.15">
      <c r="B904" s="25"/>
      <c r="C904" s="25"/>
      <c r="D904" s="25"/>
      <c r="K904" s="27"/>
      <c r="L904" s="3"/>
    </row>
    <row r="905" spans="2:12" ht="13" x14ac:dyDescent="0.15">
      <c r="B905" s="25"/>
      <c r="C905" s="25"/>
      <c r="D905" s="25"/>
      <c r="K905" s="27"/>
      <c r="L905" s="3"/>
    </row>
    <row r="906" spans="2:12" ht="13" x14ac:dyDescent="0.15">
      <c r="B906" s="25"/>
      <c r="C906" s="25"/>
      <c r="D906" s="25"/>
      <c r="K906" s="27"/>
      <c r="L906" s="3"/>
    </row>
    <row r="907" spans="2:12" ht="13" x14ac:dyDescent="0.15">
      <c r="B907" s="25"/>
      <c r="C907" s="25"/>
      <c r="D907" s="25"/>
      <c r="K907" s="27"/>
      <c r="L907" s="3"/>
    </row>
    <row r="908" spans="2:12" ht="13" x14ac:dyDescent="0.15">
      <c r="B908" s="25"/>
      <c r="C908" s="25"/>
      <c r="D908" s="25"/>
      <c r="K908" s="27"/>
      <c r="L908" s="3"/>
    </row>
    <row r="909" spans="2:12" ht="13" x14ac:dyDescent="0.15">
      <c r="B909" s="25"/>
      <c r="C909" s="25"/>
      <c r="D909" s="25"/>
      <c r="K909" s="27"/>
      <c r="L909" s="3"/>
    </row>
    <row r="910" spans="2:12" ht="13" x14ac:dyDescent="0.15">
      <c r="B910" s="25"/>
      <c r="C910" s="25"/>
      <c r="D910" s="25"/>
      <c r="K910" s="27"/>
      <c r="L910" s="3"/>
    </row>
    <row r="911" spans="2:12" ht="13" x14ac:dyDescent="0.15">
      <c r="B911" s="25"/>
      <c r="C911" s="25"/>
      <c r="D911" s="25"/>
      <c r="K911" s="27"/>
      <c r="L911" s="3"/>
    </row>
    <row r="912" spans="2:12" ht="13" x14ac:dyDescent="0.15">
      <c r="B912" s="25"/>
      <c r="C912" s="25"/>
      <c r="D912" s="25"/>
      <c r="K912" s="27"/>
      <c r="L912" s="3"/>
    </row>
    <row r="913" spans="2:12" ht="13" x14ac:dyDescent="0.15">
      <c r="B913" s="25"/>
      <c r="C913" s="25"/>
      <c r="D913" s="25"/>
      <c r="K913" s="27"/>
      <c r="L913" s="3"/>
    </row>
    <row r="914" spans="2:12" ht="13" x14ac:dyDescent="0.15">
      <c r="B914" s="25"/>
      <c r="C914" s="25"/>
      <c r="D914" s="25"/>
      <c r="K914" s="27"/>
      <c r="L914" s="3"/>
    </row>
    <row r="915" spans="2:12" ht="13" x14ac:dyDescent="0.15">
      <c r="B915" s="25"/>
      <c r="C915" s="25"/>
      <c r="D915" s="25"/>
      <c r="K915" s="27"/>
      <c r="L915" s="3"/>
    </row>
    <row r="916" spans="2:12" ht="13" x14ac:dyDescent="0.15">
      <c r="B916" s="25"/>
      <c r="C916" s="25"/>
      <c r="D916" s="25"/>
      <c r="K916" s="27"/>
      <c r="L916" s="3"/>
    </row>
    <row r="917" spans="2:12" ht="13" x14ac:dyDescent="0.15">
      <c r="B917" s="25"/>
      <c r="C917" s="25"/>
      <c r="D917" s="25"/>
      <c r="K917" s="27"/>
      <c r="L917" s="3"/>
    </row>
    <row r="918" spans="2:12" ht="13" x14ac:dyDescent="0.15">
      <c r="B918" s="25"/>
      <c r="C918" s="25"/>
      <c r="D918" s="25"/>
      <c r="K918" s="27"/>
      <c r="L918" s="3"/>
    </row>
    <row r="919" spans="2:12" ht="13" x14ac:dyDescent="0.15">
      <c r="B919" s="25"/>
      <c r="C919" s="25"/>
      <c r="D919" s="25"/>
      <c r="K919" s="27"/>
      <c r="L919" s="3"/>
    </row>
    <row r="920" spans="2:12" ht="13" x14ac:dyDescent="0.15">
      <c r="B920" s="25"/>
      <c r="C920" s="25"/>
      <c r="D920" s="25"/>
      <c r="K920" s="27"/>
      <c r="L920" s="3"/>
    </row>
    <row r="921" spans="2:12" ht="13" x14ac:dyDescent="0.15">
      <c r="B921" s="25"/>
      <c r="C921" s="25"/>
      <c r="D921" s="25"/>
      <c r="K921" s="27"/>
      <c r="L921" s="3"/>
    </row>
    <row r="922" spans="2:12" ht="13" x14ac:dyDescent="0.15">
      <c r="B922" s="25"/>
      <c r="C922" s="25"/>
      <c r="D922" s="25"/>
      <c r="K922" s="27"/>
      <c r="L922" s="3"/>
    </row>
    <row r="923" spans="2:12" ht="13" x14ac:dyDescent="0.15">
      <c r="B923" s="25"/>
      <c r="C923" s="25"/>
      <c r="D923" s="25"/>
      <c r="K923" s="27"/>
      <c r="L923" s="3"/>
    </row>
    <row r="924" spans="2:12" ht="13" x14ac:dyDescent="0.15">
      <c r="B924" s="25"/>
      <c r="C924" s="25"/>
      <c r="D924" s="25"/>
      <c r="K924" s="27"/>
      <c r="L924" s="3"/>
    </row>
    <row r="925" spans="2:12" ht="13" x14ac:dyDescent="0.15">
      <c r="B925" s="25"/>
      <c r="C925" s="25"/>
      <c r="D925" s="25"/>
      <c r="K925" s="27"/>
      <c r="L925" s="3"/>
    </row>
    <row r="926" spans="2:12" ht="13" x14ac:dyDescent="0.15">
      <c r="B926" s="25"/>
      <c r="C926" s="25"/>
      <c r="D926" s="25"/>
      <c r="K926" s="27"/>
      <c r="L926" s="3"/>
    </row>
    <row r="927" spans="2:12" ht="13" x14ac:dyDescent="0.15">
      <c r="B927" s="25"/>
      <c r="C927" s="25"/>
      <c r="D927" s="25"/>
      <c r="K927" s="27"/>
      <c r="L927" s="3"/>
    </row>
    <row r="928" spans="2:12" ht="13" x14ac:dyDescent="0.15">
      <c r="B928" s="25"/>
      <c r="C928" s="25"/>
      <c r="D928" s="25"/>
      <c r="K928" s="27"/>
      <c r="L928" s="3"/>
    </row>
    <row r="929" spans="2:12" ht="13" x14ac:dyDescent="0.15">
      <c r="B929" s="25"/>
      <c r="C929" s="25"/>
      <c r="D929" s="25"/>
      <c r="K929" s="27"/>
      <c r="L929" s="3"/>
    </row>
    <row r="930" spans="2:12" ht="13" x14ac:dyDescent="0.15">
      <c r="B930" s="25"/>
      <c r="C930" s="25"/>
      <c r="D930" s="25"/>
      <c r="K930" s="27"/>
      <c r="L930" s="3"/>
    </row>
    <row r="931" spans="2:12" ht="13" x14ac:dyDescent="0.15">
      <c r="B931" s="25"/>
      <c r="C931" s="25"/>
      <c r="D931" s="25"/>
      <c r="K931" s="27"/>
      <c r="L931" s="3"/>
    </row>
    <row r="932" spans="2:12" ht="13" x14ac:dyDescent="0.15">
      <c r="B932" s="25"/>
      <c r="C932" s="25"/>
      <c r="D932" s="25"/>
      <c r="K932" s="27"/>
      <c r="L932" s="3"/>
    </row>
    <row r="933" spans="2:12" ht="13" x14ac:dyDescent="0.15">
      <c r="B933" s="25"/>
      <c r="C933" s="25"/>
      <c r="D933" s="25"/>
      <c r="K933" s="27"/>
      <c r="L933" s="3"/>
    </row>
    <row r="934" spans="2:12" ht="13" x14ac:dyDescent="0.15">
      <c r="B934" s="25"/>
      <c r="C934" s="25"/>
      <c r="D934" s="25"/>
      <c r="K934" s="27"/>
      <c r="L934" s="3"/>
    </row>
    <row r="935" spans="2:12" ht="13" x14ac:dyDescent="0.15">
      <c r="B935" s="25"/>
      <c r="C935" s="25"/>
      <c r="D935" s="25"/>
      <c r="K935" s="27"/>
      <c r="L935" s="3"/>
    </row>
    <row r="936" spans="2:12" ht="13" x14ac:dyDescent="0.15">
      <c r="B936" s="25"/>
      <c r="C936" s="25"/>
      <c r="D936" s="25"/>
      <c r="K936" s="27"/>
      <c r="L936" s="3"/>
    </row>
    <row r="937" spans="2:12" ht="13" x14ac:dyDescent="0.15">
      <c r="B937" s="25"/>
      <c r="C937" s="25"/>
      <c r="D937" s="25"/>
      <c r="K937" s="27"/>
      <c r="L937" s="3"/>
    </row>
    <row r="938" spans="2:12" ht="13" x14ac:dyDescent="0.15">
      <c r="B938" s="25"/>
      <c r="C938" s="25"/>
      <c r="D938" s="25"/>
      <c r="K938" s="27"/>
      <c r="L938" s="3"/>
    </row>
    <row r="939" spans="2:12" ht="13" x14ac:dyDescent="0.15">
      <c r="B939" s="25"/>
      <c r="C939" s="25"/>
      <c r="D939" s="25"/>
      <c r="K939" s="27"/>
      <c r="L939" s="3"/>
    </row>
    <row r="940" spans="2:12" ht="13" x14ac:dyDescent="0.15">
      <c r="B940" s="25"/>
      <c r="C940" s="25"/>
      <c r="D940" s="25"/>
      <c r="K940" s="27"/>
      <c r="L940" s="3"/>
    </row>
    <row r="941" spans="2:12" ht="13" x14ac:dyDescent="0.15">
      <c r="B941" s="25"/>
      <c r="C941" s="25"/>
      <c r="D941" s="25"/>
      <c r="K941" s="27"/>
      <c r="L941" s="3"/>
    </row>
    <row r="942" spans="2:12" ht="13" x14ac:dyDescent="0.15">
      <c r="B942" s="25"/>
      <c r="C942" s="25"/>
      <c r="D942" s="25"/>
      <c r="K942" s="27"/>
      <c r="L942" s="3"/>
    </row>
    <row r="943" spans="2:12" ht="13" x14ac:dyDescent="0.15">
      <c r="B943" s="25"/>
      <c r="C943" s="25"/>
      <c r="D943" s="25"/>
      <c r="K943" s="27"/>
      <c r="L943" s="3"/>
    </row>
    <row r="944" spans="2:12" ht="13" x14ac:dyDescent="0.15">
      <c r="B944" s="25"/>
      <c r="C944" s="25"/>
      <c r="D944" s="25"/>
      <c r="K944" s="27"/>
      <c r="L944" s="3"/>
    </row>
    <row r="945" spans="2:12" ht="13" x14ac:dyDescent="0.15">
      <c r="B945" s="25"/>
      <c r="C945" s="25"/>
      <c r="D945" s="25"/>
      <c r="K945" s="27"/>
      <c r="L945" s="3"/>
    </row>
    <row r="946" spans="2:12" ht="13" x14ac:dyDescent="0.15">
      <c r="B946" s="25"/>
      <c r="C946" s="25"/>
      <c r="D946" s="25"/>
      <c r="K946" s="27"/>
      <c r="L946" s="3"/>
    </row>
    <row r="947" spans="2:12" ht="13" x14ac:dyDescent="0.15">
      <c r="B947" s="25"/>
      <c r="C947" s="25"/>
      <c r="D947" s="25"/>
      <c r="K947" s="27"/>
      <c r="L947" s="3"/>
    </row>
    <row r="948" spans="2:12" ht="13" x14ac:dyDescent="0.15">
      <c r="B948" s="25"/>
      <c r="C948" s="25"/>
      <c r="D948" s="25"/>
      <c r="K948" s="27"/>
      <c r="L948" s="3"/>
    </row>
    <row r="949" spans="2:12" ht="13" x14ac:dyDescent="0.15">
      <c r="B949" s="25"/>
      <c r="C949" s="25"/>
      <c r="D949" s="25"/>
      <c r="K949" s="27"/>
      <c r="L949" s="3"/>
    </row>
    <row r="950" spans="2:12" ht="13" x14ac:dyDescent="0.15">
      <c r="B950" s="25"/>
      <c r="C950" s="25"/>
      <c r="D950" s="25"/>
      <c r="K950" s="27"/>
      <c r="L950" s="3"/>
    </row>
    <row r="951" spans="2:12" ht="13" x14ac:dyDescent="0.15">
      <c r="B951" s="25"/>
      <c r="C951" s="25"/>
      <c r="D951" s="25"/>
      <c r="K951" s="27"/>
      <c r="L951" s="3"/>
    </row>
    <row r="952" spans="2:12" ht="13" x14ac:dyDescent="0.15">
      <c r="B952" s="25"/>
      <c r="C952" s="25"/>
      <c r="D952" s="25"/>
      <c r="K952" s="27"/>
      <c r="L952" s="3"/>
    </row>
    <row r="953" spans="2:12" ht="13" x14ac:dyDescent="0.15">
      <c r="B953" s="25"/>
      <c r="C953" s="25"/>
      <c r="D953" s="25"/>
      <c r="K953" s="27"/>
      <c r="L953" s="3"/>
    </row>
    <row r="954" spans="2:12" ht="13" x14ac:dyDescent="0.15">
      <c r="B954" s="25"/>
      <c r="C954" s="25"/>
      <c r="D954" s="25"/>
      <c r="K954" s="27"/>
      <c r="L954" s="3"/>
    </row>
    <row r="955" spans="2:12" ht="13" x14ac:dyDescent="0.15">
      <c r="B955" s="25"/>
      <c r="C955" s="25"/>
      <c r="D955" s="25"/>
      <c r="K955" s="27"/>
      <c r="L955" s="3"/>
    </row>
    <row r="956" spans="2:12" ht="13" x14ac:dyDescent="0.15">
      <c r="B956" s="25"/>
      <c r="C956" s="25"/>
      <c r="D956" s="25"/>
      <c r="K956" s="27"/>
      <c r="L956" s="3"/>
    </row>
    <row r="957" spans="2:12" ht="13" x14ac:dyDescent="0.15">
      <c r="B957" s="25"/>
      <c r="C957" s="25"/>
      <c r="D957" s="25"/>
      <c r="K957" s="27"/>
      <c r="L957" s="3"/>
    </row>
    <row r="958" spans="2:12" ht="13" x14ac:dyDescent="0.15">
      <c r="B958" s="25"/>
      <c r="C958" s="25"/>
      <c r="D958" s="25"/>
      <c r="K958" s="27"/>
      <c r="L958" s="3"/>
    </row>
    <row r="959" spans="2:12" ht="13" x14ac:dyDescent="0.15">
      <c r="B959" s="25"/>
      <c r="C959" s="25"/>
      <c r="D959" s="25"/>
      <c r="K959" s="27"/>
      <c r="L959" s="3"/>
    </row>
    <row r="960" spans="2:12" ht="13" x14ac:dyDescent="0.15">
      <c r="B960" s="25"/>
      <c r="C960" s="25"/>
      <c r="D960" s="25"/>
      <c r="K960" s="27"/>
      <c r="L960" s="3"/>
    </row>
    <row r="961" spans="2:12" ht="13" x14ac:dyDescent="0.15">
      <c r="B961" s="25"/>
      <c r="C961" s="25"/>
      <c r="D961" s="25"/>
      <c r="K961" s="27"/>
      <c r="L961" s="3"/>
    </row>
    <row r="962" spans="2:12" ht="13" x14ac:dyDescent="0.15">
      <c r="B962" s="25"/>
      <c r="C962" s="25"/>
      <c r="D962" s="25"/>
      <c r="K962" s="27"/>
      <c r="L962" s="3"/>
    </row>
    <row r="963" spans="2:12" ht="13" x14ac:dyDescent="0.15">
      <c r="B963" s="25"/>
      <c r="C963" s="25"/>
      <c r="D963" s="25"/>
      <c r="K963" s="27"/>
      <c r="L963" s="3"/>
    </row>
    <row r="964" spans="2:12" ht="13" x14ac:dyDescent="0.15">
      <c r="B964" s="25"/>
      <c r="C964" s="25"/>
      <c r="D964" s="25"/>
      <c r="K964" s="27"/>
      <c r="L964" s="3"/>
    </row>
    <row r="965" spans="2:12" ht="13" x14ac:dyDescent="0.15">
      <c r="B965" s="25"/>
      <c r="C965" s="25"/>
      <c r="D965" s="25"/>
      <c r="K965" s="27"/>
      <c r="L965" s="3"/>
    </row>
    <row r="966" spans="2:12" ht="13" x14ac:dyDescent="0.15">
      <c r="B966" s="25"/>
      <c r="C966" s="25"/>
      <c r="D966" s="25"/>
      <c r="K966" s="27"/>
      <c r="L966" s="3"/>
    </row>
    <row r="967" spans="2:12" ht="13" x14ac:dyDescent="0.15">
      <c r="B967" s="25"/>
      <c r="C967" s="25"/>
      <c r="D967" s="25"/>
      <c r="K967" s="27"/>
      <c r="L967" s="3"/>
    </row>
    <row r="968" spans="2:12" ht="13" x14ac:dyDescent="0.15">
      <c r="B968" s="25"/>
      <c r="C968" s="25"/>
      <c r="D968" s="25"/>
      <c r="K968" s="27"/>
      <c r="L968" s="3"/>
    </row>
    <row r="969" spans="2:12" ht="13" x14ac:dyDescent="0.15">
      <c r="B969" s="25"/>
      <c r="C969" s="25"/>
      <c r="D969" s="25"/>
      <c r="K969" s="27"/>
      <c r="L969" s="3"/>
    </row>
    <row r="970" spans="2:12" ht="13" x14ac:dyDescent="0.15">
      <c r="B970" s="25"/>
      <c r="C970" s="25"/>
      <c r="D970" s="25"/>
      <c r="K970" s="27"/>
      <c r="L970" s="3"/>
    </row>
    <row r="971" spans="2:12" ht="13" x14ac:dyDescent="0.15">
      <c r="B971" s="25"/>
      <c r="C971" s="25"/>
      <c r="D971" s="25"/>
      <c r="K971" s="27"/>
      <c r="L971" s="3"/>
    </row>
    <row r="972" spans="2:12" ht="13" x14ac:dyDescent="0.15">
      <c r="B972" s="25"/>
      <c r="C972" s="25"/>
      <c r="D972" s="25"/>
      <c r="K972" s="27"/>
      <c r="L972" s="3"/>
    </row>
    <row r="973" spans="2:12" ht="13" x14ac:dyDescent="0.15">
      <c r="B973" s="25"/>
      <c r="C973" s="25"/>
      <c r="D973" s="25"/>
      <c r="K973" s="27"/>
      <c r="L973" s="3"/>
    </row>
    <row r="974" spans="2:12" ht="13" x14ac:dyDescent="0.15">
      <c r="B974" s="25"/>
      <c r="C974" s="25"/>
      <c r="D974" s="25"/>
      <c r="K974" s="27"/>
      <c r="L974" s="3"/>
    </row>
    <row r="975" spans="2:12" ht="13" x14ac:dyDescent="0.15">
      <c r="B975" s="25"/>
      <c r="C975" s="25"/>
      <c r="D975" s="25"/>
      <c r="K975" s="27"/>
      <c r="L975" s="3"/>
    </row>
    <row r="976" spans="2:12" ht="13" x14ac:dyDescent="0.15">
      <c r="B976" s="25"/>
      <c r="C976" s="25"/>
      <c r="D976" s="25"/>
      <c r="K976" s="27"/>
      <c r="L976" s="3"/>
    </row>
    <row r="977" spans="2:12" ht="13" x14ac:dyDescent="0.15">
      <c r="B977" s="25"/>
      <c r="C977" s="25"/>
      <c r="D977" s="25"/>
      <c r="K977" s="27"/>
      <c r="L977" s="3"/>
    </row>
    <row r="978" spans="2:12" ht="13" x14ac:dyDescent="0.15">
      <c r="B978" s="25"/>
      <c r="C978" s="25"/>
      <c r="D978" s="25"/>
      <c r="K978" s="27"/>
      <c r="L978" s="3"/>
    </row>
    <row r="979" spans="2:12" ht="13" x14ac:dyDescent="0.15">
      <c r="B979" s="25"/>
      <c r="C979" s="25"/>
      <c r="D979" s="25"/>
      <c r="K979" s="27"/>
      <c r="L979" s="3"/>
    </row>
    <row r="980" spans="2:12" ht="13" x14ac:dyDescent="0.15">
      <c r="B980" s="25"/>
      <c r="C980" s="25"/>
      <c r="D980" s="25"/>
      <c r="K980" s="27"/>
      <c r="L980" s="3"/>
    </row>
    <row r="981" spans="2:12" ht="13" x14ac:dyDescent="0.15">
      <c r="B981" s="25"/>
      <c r="C981" s="25"/>
      <c r="D981" s="25"/>
      <c r="K981" s="27"/>
      <c r="L981" s="3"/>
    </row>
    <row r="982" spans="2:12" ht="13" x14ac:dyDescent="0.15">
      <c r="B982" s="25"/>
      <c r="C982" s="25"/>
      <c r="D982" s="25"/>
      <c r="K982" s="27"/>
      <c r="L982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H988"/>
  <sheetViews>
    <sheetView workbookViewId="0">
      <pane ySplit="1" topLeftCell="A2" activePane="bottomLeft" state="frozen"/>
      <selection pane="bottomLeft" activeCell="C2" sqref="C2"/>
    </sheetView>
  </sheetViews>
  <sheetFormatPr baseColWidth="10" defaultColWidth="12.6640625" defaultRowHeight="15.75" customHeight="1" x14ac:dyDescent="0.15"/>
  <cols>
    <col min="1" max="1" width="16.6640625" customWidth="1"/>
    <col min="2" max="2" width="11.6640625" customWidth="1"/>
    <col min="3" max="3" width="27.33203125" customWidth="1"/>
    <col min="4" max="4" width="15.83203125" customWidth="1"/>
    <col min="5" max="5" width="15.1640625" customWidth="1"/>
    <col min="6" max="6" width="13.6640625" customWidth="1"/>
    <col min="7" max="7" width="14.83203125" customWidth="1"/>
    <col min="8" max="8" width="14.5" customWidth="1"/>
  </cols>
  <sheetData>
    <row r="1" spans="1:8" s="28" customFormat="1" ht="65" customHeight="1" x14ac:dyDescent="0.15">
      <c r="A1" s="7" t="s">
        <v>139</v>
      </c>
      <c r="B1" s="7" t="s">
        <v>165</v>
      </c>
      <c r="C1" s="26" t="s">
        <v>166</v>
      </c>
      <c r="D1" s="26" t="s">
        <v>83</v>
      </c>
      <c r="E1" s="8" t="s">
        <v>170</v>
      </c>
      <c r="F1" s="8" t="s">
        <v>171</v>
      </c>
      <c r="G1" s="8" t="s">
        <v>172</v>
      </c>
      <c r="H1" s="8" t="s">
        <v>173</v>
      </c>
    </row>
    <row r="2" spans="1:8" ht="15.75" customHeight="1" x14ac:dyDescent="0.15">
      <c r="A2" s="1" t="s">
        <v>140</v>
      </c>
      <c r="B2" s="25"/>
      <c r="C2" s="25" t="s">
        <v>87</v>
      </c>
      <c r="D2" s="25" t="s">
        <v>165</v>
      </c>
      <c r="E2" s="2">
        <v>0.77095143647765796</v>
      </c>
      <c r="F2" s="2">
        <v>0.22904856352234201</v>
      </c>
      <c r="G2" s="2">
        <v>1</v>
      </c>
      <c r="H2" s="2">
        <v>1</v>
      </c>
    </row>
    <row r="3" spans="1:8" ht="15.75" customHeight="1" x14ac:dyDescent="0.15">
      <c r="A3" s="1" t="s">
        <v>140</v>
      </c>
      <c r="B3" s="25"/>
      <c r="C3" s="25" t="s">
        <v>90</v>
      </c>
      <c r="D3" s="25" t="s">
        <v>165</v>
      </c>
      <c r="E3" s="2">
        <v>0.59584836382334005</v>
      </c>
      <c r="F3" s="2">
        <v>0.40415163617666</v>
      </c>
      <c r="G3" s="2">
        <v>1</v>
      </c>
      <c r="H3" s="2">
        <v>1</v>
      </c>
    </row>
    <row r="4" spans="1:8" ht="15.75" customHeight="1" x14ac:dyDescent="0.15">
      <c r="A4" s="1" t="s">
        <v>140</v>
      </c>
      <c r="B4" s="25"/>
      <c r="C4" s="25" t="s">
        <v>88</v>
      </c>
      <c r="D4" s="25" t="s">
        <v>165</v>
      </c>
      <c r="E4" s="2">
        <v>0.49628329284195699</v>
      </c>
      <c r="F4" s="2">
        <v>0.50371670715804295</v>
      </c>
      <c r="G4" s="2">
        <v>0.39756944444444398</v>
      </c>
      <c r="H4" s="2">
        <v>0.41463414634146301</v>
      </c>
    </row>
    <row r="5" spans="1:8" ht="15.75" customHeight="1" x14ac:dyDescent="0.15">
      <c r="A5" s="1" t="s">
        <v>140</v>
      </c>
      <c r="B5" s="25"/>
      <c r="C5" s="25" t="s">
        <v>85</v>
      </c>
      <c r="D5" s="25" t="s">
        <v>165</v>
      </c>
      <c r="E5" s="2">
        <v>0.87262003322035098</v>
      </c>
      <c r="F5" s="2">
        <v>0.127379966779649</v>
      </c>
      <c r="G5" s="2">
        <v>0.48958333333333298</v>
      </c>
      <c r="H5" s="2">
        <v>0.41463414634146301</v>
      </c>
    </row>
    <row r="6" spans="1:8" ht="15.75" customHeight="1" x14ac:dyDescent="0.15">
      <c r="A6" s="1" t="s">
        <v>140</v>
      </c>
      <c r="B6" s="25"/>
      <c r="C6" s="25" t="s">
        <v>89</v>
      </c>
      <c r="D6" s="25" t="s">
        <v>165</v>
      </c>
      <c r="E6" s="2">
        <v>0.46384330909809302</v>
      </c>
      <c r="F6" s="2">
        <v>0.53615669090190698</v>
      </c>
      <c r="G6" s="2">
        <v>0.99652777777777801</v>
      </c>
      <c r="H6" s="2">
        <v>0.97560975609756095</v>
      </c>
    </row>
    <row r="7" spans="1:8" ht="15.75" customHeight="1" x14ac:dyDescent="0.15">
      <c r="A7" s="1" t="s">
        <v>140</v>
      </c>
      <c r="B7" s="1" t="s">
        <v>90</v>
      </c>
      <c r="C7" s="25">
        <v>102</v>
      </c>
      <c r="D7" s="25" t="s">
        <v>168</v>
      </c>
      <c r="E7" s="2">
        <v>0.38543771914571101</v>
      </c>
      <c r="F7" s="2">
        <v>0.61456228085428899</v>
      </c>
      <c r="G7" s="2">
        <v>0.69965277777777801</v>
      </c>
      <c r="H7" s="2">
        <v>0.63414634146341498</v>
      </c>
    </row>
    <row r="8" spans="1:8" ht="15.75" customHeight="1" x14ac:dyDescent="0.15">
      <c r="A8" s="1" t="s">
        <v>140</v>
      </c>
      <c r="B8" s="1" t="s">
        <v>90</v>
      </c>
      <c r="C8" s="25">
        <v>104</v>
      </c>
      <c r="D8" s="25" t="s">
        <v>168</v>
      </c>
      <c r="E8" s="2">
        <v>0.611015273273945</v>
      </c>
      <c r="F8" s="2">
        <v>0.388984726726055</v>
      </c>
      <c r="G8" s="2">
        <v>0.77430555555555602</v>
      </c>
      <c r="H8" s="2">
        <v>0.80487804878048796</v>
      </c>
    </row>
    <row r="9" spans="1:8" ht="15.75" customHeight="1" x14ac:dyDescent="0.15">
      <c r="A9" s="1" t="s">
        <v>140</v>
      </c>
      <c r="B9" s="1" t="s">
        <v>90</v>
      </c>
      <c r="C9" s="25">
        <v>105</v>
      </c>
      <c r="D9" s="25" t="s">
        <v>168</v>
      </c>
      <c r="E9" s="2">
        <v>0.90573155969814101</v>
      </c>
      <c r="F9" s="2">
        <v>9.4268440301858603E-2</v>
      </c>
      <c r="G9" s="2">
        <v>0.67361111111111105</v>
      </c>
      <c r="H9" s="2">
        <v>0.65853658536585402</v>
      </c>
    </row>
    <row r="10" spans="1:8" ht="15.75" customHeight="1" x14ac:dyDescent="0.15">
      <c r="A10" s="1" t="s">
        <v>140</v>
      </c>
      <c r="B10" s="1" t="s">
        <v>90</v>
      </c>
      <c r="C10" s="25">
        <v>106</v>
      </c>
      <c r="D10" s="25" t="s">
        <v>168</v>
      </c>
      <c r="E10" s="2">
        <v>0.502366108505375</v>
      </c>
      <c r="F10" s="2">
        <v>0.497633891494625</v>
      </c>
      <c r="G10" s="2">
        <v>0.74652777777777801</v>
      </c>
      <c r="H10" s="2">
        <v>0.80487804878048796</v>
      </c>
    </row>
    <row r="11" spans="1:8" ht="15.75" customHeight="1" x14ac:dyDescent="0.15">
      <c r="A11" s="1" t="s">
        <v>140</v>
      </c>
      <c r="B11" s="25" t="s">
        <v>89</v>
      </c>
      <c r="C11" s="25">
        <v>112</v>
      </c>
      <c r="D11" s="25" t="s">
        <v>168</v>
      </c>
      <c r="E11" s="2">
        <v>0.79354229600431303</v>
      </c>
      <c r="F11" s="2">
        <v>0.206457703995687</v>
      </c>
      <c r="G11" s="2">
        <v>0.96527777777777801</v>
      </c>
      <c r="H11" s="2">
        <v>0.97560975609756095</v>
      </c>
    </row>
    <row r="12" spans="1:8" ht="15.75" customHeight="1" x14ac:dyDescent="0.15">
      <c r="A12" s="1" t="s">
        <v>140</v>
      </c>
      <c r="B12" s="25" t="s">
        <v>90</v>
      </c>
      <c r="C12" s="25">
        <v>114</v>
      </c>
      <c r="D12" s="25" t="s">
        <v>168</v>
      </c>
      <c r="E12" s="2">
        <v>0.83707386855154897</v>
      </c>
      <c r="F12" s="2">
        <v>0.162926131448451</v>
      </c>
      <c r="G12" s="2">
        <v>0.75868055555555602</v>
      </c>
      <c r="H12" s="2">
        <v>0.80487804878048796</v>
      </c>
    </row>
    <row r="13" spans="1:8" ht="15.75" customHeight="1" x14ac:dyDescent="0.15">
      <c r="A13" s="1" t="s">
        <v>140</v>
      </c>
      <c r="B13" s="25" t="s">
        <v>90</v>
      </c>
      <c r="C13" s="25">
        <v>115</v>
      </c>
      <c r="D13" s="25" t="s">
        <v>168</v>
      </c>
      <c r="E13" s="2">
        <v>0.60541072945630803</v>
      </c>
      <c r="F13" s="2">
        <v>0.39458927054369197</v>
      </c>
      <c r="G13" s="2">
        <v>0.63020833333333304</v>
      </c>
      <c r="H13" s="2">
        <v>0.60975609756097604</v>
      </c>
    </row>
    <row r="14" spans="1:8" ht="15.75" customHeight="1" x14ac:dyDescent="0.15">
      <c r="A14" s="1" t="s">
        <v>140</v>
      </c>
      <c r="B14" s="25" t="s">
        <v>90</v>
      </c>
      <c r="C14" s="25">
        <v>119</v>
      </c>
      <c r="D14" s="25" t="s">
        <v>168</v>
      </c>
      <c r="E14" s="2">
        <v>0.532071311646794</v>
      </c>
      <c r="F14" s="2">
        <v>0.467928688353206</v>
      </c>
      <c r="G14" s="2">
        <v>0.96875</v>
      </c>
      <c r="H14" s="2">
        <v>0.95121951219512202</v>
      </c>
    </row>
    <row r="15" spans="1:8" ht="15.75" customHeight="1" x14ac:dyDescent="0.15">
      <c r="A15" s="1" t="s">
        <v>140</v>
      </c>
      <c r="B15" s="25" t="s">
        <v>90</v>
      </c>
      <c r="C15" s="25">
        <v>120</v>
      </c>
      <c r="D15" s="25" t="s">
        <v>168</v>
      </c>
      <c r="E15" s="2">
        <v>0.37722798811618602</v>
      </c>
      <c r="F15" s="2">
        <v>0.62277201188381404</v>
      </c>
      <c r="G15" s="2">
        <v>0.74131944444444497</v>
      </c>
      <c r="H15" s="2">
        <v>0.73170731707317105</v>
      </c>
    </row>
    <row r="16" spans="1:8" ht="15.75" customHeight="1" x14ac:dyDescent="0.15">
      <c r="A16" s="1" t="s">
        <v>140</v>
      </c>
      <c r="B16" s="25" t="s">
        <v>90</v>
      </c>
      <c r="C16" s="25">
        <v>122</v>
      </c>
      <c r="D16" s="25" t="s">
        <v>168</v>
      </c>
      <c r="E16" s="2">
        <v>0.53045619855330195</v>
      </c>
      <c r="F16" s="2">
        <v>0.46954380144669899</v>
      </c>
      <c r="G16" s="2">
        <v>0.671875</v>
      </c>
      <c r="H16" s="2">
        <v>0.707317073170732</v>
      </c>
    </row>
    <row r="17" spans="1:8" ht="15.75" customHeight="1" x14ac:dyDescent="0.15">
      <c r="A17" s="1" t="s">
        <v>140</v>
      </c>
      <c r="B17" s="25" t="s">
        <v>90</v>
      </c>
      <c r="C17" s="25">
        <v>126</v>
      </c>
      <c r="D17" s="25" t="s">
        <v>168</v>
      </c>
      <c r="E17" s="2">
        <v>0.34807631550308099</v>
      </c>
      <c r="F17" s="2">
        <v>0.65192368449691895</v>
      </c>
      <c r="G17" s="2">
        <v>0.57638888888888895</v>
      </c>
      <c r="H17" s="2">
        <v>0.56097560975609795</v>
      </c>
    </row>
    <row r="18" spans="1:8" ht="15.75" customHeight="1" x14ac:dyDescent="0.15">
      <c r="A18" s="1" t="s">
        <v>140</v>
      </c>
      <c r="B18" s="25" t="s">
        <v>90</v>
      </c>
      <c r="C18" s="25">
        <v>128</v>
      </c>
      <c r="D18" s="25" t="s">
        <v>168</v>
      </c>
      <c r="E18" s="2">
        <v>0.55514996627077995</v>
      </c>
      <c r="F18" s="2">
        <v>0.44485003372922</v>
      </c>
      <c r="G18" s="2">
        <v>0.75694444444444497</v>
      </c>
      <c r="H18" s="2">
        <v>0.707317073170732</v>
      </c>
    </row>
    <row r="19" spans="1:8" ht="15.75" customHeight="1" x14ac:dyDescent="0.15">
      <c r="A19" s="1" t="s">
        <v>140</v>
      </c>
      <c r="B19" s="25" t="s">
        <v>89</v>
      </c>
      <c r="C19" s="25">
        <v>130</v>
      </c>
      <c r="D19" s="25" t="s">
        <v>168</v>
      </c>
      <c r="E19" s="2">
        <v>0.85146154113355899</v>
      </c>
      <c r="F19" s="2">
        <v>0.14853845886644099</v>
      </c>
      <c r="G19" s="2">
        <v>0.64756944444444497</v>
      </c>
      <c r="H19" s="2">
        <v>0.60975609756097604</v>
      </c>
    </row>
    <row r="20" spans="1:8" ht="15.75" customHeight="1" x14ac:dyDescent="0.15">
      <c r="A20" s="1" t="s">
        <v>140</v>
      </c>
      <c r="B20" s="25" t="s">
        <v>90</v>
      </c>
      <c r="C20" s="25">
        <v>135</v>
      </c>
      <c r="D20" s="25" t="s">
        <v>168</v>
      </c>
      <c r="E20" s="2">
        <v>0.65911334240507502</v>
      </c>
      <c r="F20" s="2">
        <v>0.34088665759492498</v>
      </c>
      <c r="G20" s="2">
        <v>0.90451388888888895</v>
      </c>
      <c r="H20" s="2">
        <v>0.87804878048780499</v>
      </c>
    </row>
    <row r="21" spans="1:8" ht="15.75" customHeight="1" x14ac:dyDescent="0.15">
      <c r="A21" s="1" t="s">
        <v>140</v>
      </c>
      <c r="B21" s="25" t="s">
        <v>90</v>
      </c>
      <c r="C21" s="25">
        <v>137</v>
      </c>
      <c r="D21" s="25" t="s">
        <v>168</v>
      </c>
      <c r="E21" s="2">
        <v>0.84420519387136395</v>
      </c>
      <c r="F21" s="2">
        <v>0.155794806128636</v>
      </c>
      <c r="G21" s="2">
        <v>0.52604166666666696</v>
      </c>
      <c r="H21" s="2">
        <v>0.46341463414634199</v>
      </c>
    </row>
    <row r="22" spans="1:8" ht="15.75" customHeight="1" x14ac:dyDescent="0.15">
      <c r="A22" s="1" t="s">
        <v>140</v>
      </c>
      <c r="B22" s="25" t="s">
        <v>90</v>
      </c>
      <c r="C22" s="25">
        <v>138</v>
      </c>
      <c r="D22" s="25" t="s">
        <v>168</v>
      </c>
      <c r="E22" s="2">
        <v>0.86082164160142804</v>
      </c>
      <c r="F22" s="2">
        <v>0.13917835839857201</v>
      </c>
      <c r="G22" s="2">
        <v>0.94791666666666696</v>
      </c>
      <c r="H22" s="2">
        <v>0.85365853658536595</v>
      </c>
    </row>
    <row r="23" spans="1:8" ht="15.75" customHeight="1" x14ac:dyDescent="0.15">
      <c r="A23" s="1" t="s">
        <v>140</v>
      </c>
      <c r="B23" s="25" t="s">
        <v>90</v>
      </c>
      <c r="C23" s="25">
        <v>141</v>
      </c>
      <c r="D23" s="25" t="s">
        <v>168</v>
      </c>
      <c r="E23" s="2">
        <v>0.71810215697572399</v>
      </c>
      <c r="F23" s="2">
        <v>0.28189784302427601</v>
      </c>
      <c r="G23" s="2">
        <v>0.86979166666666696</v>
      </c>
      <c r="H23" s="2">
        <v>0.87804878048780499</v>
      </c>
    </row>
    <row r="24" spans="1:8" ht="15.75" customHeight="1" x14ac:dyDescent="0.15">
      <c r="A24" s="1" t="s">
        <v>140</v>
      </c>
      <c r="B24" s="25" t="s">
        <v>90</v>
      </c>
      <c r="C24" s="25">
        <v>145</v>
      </c>
      <c r="D24" s="25" t="s">
        <v>168</v>
      </c>
      <c r="E24" s="2">
        <v>0.70757473028779805</v>
      </c>
      <c r="F24" s="2">
        <v>0.29242526971220201</v>
      </c>
      <c r="G24" s="2">
        <v>0.66666666666666696</v>
      </c>
      <c r="H24" s="2">
        <v>0.56097560975609795</v>
      </c>
    </row>
    <row r="25" spans="1:8" ht="15.75" customHeight="1" x14ac:dyDescent="0.15">
      <c r="A25" s="1" t="s">
        <v>140</v>
      </c>
      <c r="B25" s="25" t="s">
        <v>90</v>
      </c>
      <c r="C25" s="25">
        <v>146</v>
      </c>
      <c r="D25" s="25" t="s">
        <v>168</v>
      </c>
      <c r="E25" s="2">
        <v>0.81824286547148295</v>
      </c>
      <c r="F25" s="2">
        <v>0.18175713452851699</v>
      </c>
      <c r="G25" s="2">
        <v>0.625</v>
      </c>
      <c r="H25" s="2">
        <v>0.56097560975609795</v>
      </c>
    </row>
    <row r="26" spans="1:8" ht="15.75" customHeight="1" x14ac:dyDescent="0.15">
      <c r="A26" s="1" t="s">
        <v>140</v>
      </c>
      <c r="B26" s="25" t="s">
        <v>90</v>
      </c>
      <c r="C26" s="25">
        <v>147</v>
      </c>
      <c r="D26" s="25" t="s">
        <v>168</v>
      </c>
      <c r="E26" s="2">
        <v>0.58842564231498695</v>
      </c>
      <c r="F26" s="2">
        <v>0.41157435768501299</v>
      </c>
      <c r="G26" s="2">
        <v>0.625</v>
      </c>
      <c r="H26" s="2">
        <v>0.51219512195121997</v>
      </c>
    </row>
    <row r="27" spans="1:8" ht="15.75" customHeight="1" x14ac:dyDescent="0.15">
      <c r="A27" s="1" t="s">
        <v>140</v>
      </c>
      <c r="B27" s="25" t="s">
        <v>90</v>
      </c>
      <c r="C27" s="25">
        <v>19</v>
      </c>
      <c r="D27" s="25" t="s">
        <v>168</v>
      </c>
      <c r="E27" s="2">
        <v>0.68856125626613396</v>
      </c>
      <c r="F27" s="2">
        <v>0.31143874373386599</v>
      </c>
      <c r="G27" s="2">
        <v>0.58506944444444497</v>
      </c>
      <c r="H27" s="2">
        <v>0.707317073170732</v>
      </c>
    </row>
    <row r="28" spans="1:8" ht="15.75" customHeight="1" x14ac:dyDescent="0.15">
      <c r="A28" s="1" t="s">
        <v>140</v>
      </c>
      <c r="B28" s="25" t="s">
        <v>87</v>
      </c>
      <c r="C28" s="25">
        <v>22</v>
      </c>
      <c r="D28" s="25" t="s">
        <v>168</v>
      </c>
      <c r="E28" s="2">
        <v>0.91360125047412899</v>
      </c>
      <c r="F28" s="2">
        <v>8.6398749525871094E-2</v>
      </c>
      <c r="G28" s="2">
        <v>0.57118055555555602</v>
      </c>
      <c r="H28" s="2">
        <v>0.68292682926829296</v>
      </c>
    </row>
    <row r="29" spans="1:8" ht="15.75" customHeight="1" x14ac:dyDescent="0.15">
      <c r="A29" s="1" t="s">
        <v>140</v>
      </c>
      <c r="B29" s="25" t="s">
        <v>89</v>
      </c>
      <c r="C29" s="25">
        <v>24</v>
      </c>
      <c r="D29" s="25" t="s">
        <v>168</v>
      </c>
      <c r="E29" s="2">
        <v>0.38358268964631398</v>
      </c>
      <c r="F29" s="2">
        <v>0.61641731035368597</v>
      </c>
      <c r="G29" s="2">
        <v>0.69270833333333304</v>
      </c>
      <c r="H29" s="2">
        <v>0.75609756097560998</v>
      </c>
    </row>
    <row r="30" spans="1:8" ht="15.75" customHeight="1" x14ac:dyDescent="0.15">
      <c r="A30" s="1" t="s">
        <v>140</v>
      </c>
      <c r="B30" s="25" t="s">
        <v>90</v>
      </c>
      <c r="C30" s="25">
        <v>42</v>
      </c>
      <c r="D30" s="25" t="s">
        <v>168</v>
      </c>
      <c r="E30" s="2">
        <v>0.681058138419398</v>
      </c>
      <c r="F30" s="2">
        <v>0.318941861580602</v>
      </c>
      <c r="G30" s="2">
        <v>0.56076388888888895</v>
      </c>
      <c r="H30" s="2">
        <v>0.68292682926829296</v>
      </c>
    </row>
    <row r="31" spans="1:8" ht="15.75" customHeight="1" x14ac:dyDescent="0.15">
      <c r="A31" s="1" t="s">
        <v>140</v>
      </c>
      <c r="B31" s="25" t="s">
        <v>90</v>
      </c>
      <c r="C31" s="25">
        <v>45</v>
      </c>
      <c r="D31" s="25" t="s">
        <v>168</v>
      </c>
      <c r="E31" s="2">
        <v>0.87367743935108699</v>
      </c>
      <c r="F31" s="2">
        <v>0.12632256064891301</v>
      </c>
      <c r="G31" s="2">
        <v>0.92708333333333304</v>
      </c>
      <c r="H31" s="2">
        <v>0.90243902439024404</v>
      </c>
    </row>
    <row r="32" spans="1:8" ht="15.75" customHeight="1" x14ac:dyDescent="0.15">
      <c r="A32" s="1" t="s">
        <v>140</v>
      </c>
      <c r="B32" s="25" t="s">
        <v>90</v>
      </c>
      <c r="C32" s="25">
        <v>46</v>
      </c>
      <c r="D32" s="25" t="s">
        <v>168</v>
      </c>
      <c r="E32" s="2">
        <v>0.71119845803409698</v>
      </c>
      <c r="F32" s="2">
        <v>0.28880154196590302</v>
      </c>
      <c r="G32" s="2">
        <v>0.54861111111111105</v>
      </c>
      <c r="H32" s="2">
        <v>0.56097560975609795</v>
      </c>
    </row>
    <row r="33" spans="1:8" ht="15.75" customHeight="1" x14ac:dyDescent="0.15">
      <c r="A33" s="1" t="s">
        <v>140</v>
      </c>
      <c r="B33" s="25" t="s">
        <v>87</v>
      </c>
      <c r="C33" s="25">
        <v>51</v>
      </c>
      <c r="D33" s="25" t="s">
        <v>168</v>
      </c>
      <c r="E33" s="2">
        <v>0.68974050462682002</v>
      </c>
      <c r="F33" s="2">
        <v>0.31025949537317998</v>
      </c>
      <c r="G33" s="2">
        <v>0.66319444444444497</v>
      </c>
      <c r="H33" s="2">
        <v>0.68292682926829296</v>
      </c>
    </row>
    <row r="34" spans="1:8" ht="15.75" customHeight="1" x14ac:dyDescent="0.15">
      <c r="A34" s="1" t="s">
        <v>140</v>
      </c>
      <c r="B34" s="25" t="s">
        <v>87</v>
      </c>
      <c r="C34" s="25">
        <v>52</v>
      </c>
      <c r="D34" s="25" t="s">
        <v>168</v>
      </c>
      <c r="E34" s="2">
        <v>0.95307469196602701</v>
      </c>
      <c r="F34" s="2">
        <v>4.6925308033972997E-2</v>
      </c>
      <c r="G34" s="2">
        <v>0.69270833333333304</v>
      </c>
      <c r="H34" s="2">
        <v>0.58536585365853699</v>
      </c>
    </row>
    <row r="35" spans="1:8" ht="15.75" customHeight="1" x14ac:dyDescent="0.15">
      <c r="A35" s="1" t="s">
        <v>140</v>
      </c>
      <c r="B35" s="25" t="s">
        <v>87</v>
      </c>
      <c r="C35" s="25">
        <v>53</v>
      </c>
      <c r="D35" s="25" t="s">
        <v>168</v>
      </c>
      <c r="E35" s="2">
        <v>0.81457309363536701</v>
      </c>
      <c r="F35" s="2">
        <v>0.18542690636463299</v>
      </c>
      <c r="G35" s="2">
        <v>0.89756944444444497</v>
      </c>
      <c r="H35" s="2">
        <v>0.85365853658536595</v>
      </c>
    </row>
    <row r="36" spans="1:8" ht="15.75" customHeight="1" x14ac:dyDescent="0.15">
      <c r="A36" s="1" t="s">
        <v>140</v>
      </c>
      <c r="B36" s="25" t="s">
        <v>87</v>
      </c>
      <c r="C36" s="25">
        <v>56</v>
      </c>
      <c r="D36" s="25" t="s">
        <v>168</v>
      </c>
      <c r="E36" s="2">
        <v>0.86137053663893703</v>
      </c>
      <c r="F36" s="2">
        <v>0.13862946336106299</v>
      </c>
      <c r="G36" s="2">
        <v>0.97395833333333304</v>
      </c>
      <c r="H36" s="2">
        <v>0.97560975609756095</v>
      </c>
    </row>
    <row r="37" spans="1:8" ht="15.75" customHeight="1" x14ac:dyDescent="0.15">
      <c r="A37" s="1" t="s">
        <v>140</v>
      </c>
      <c r="B37" s="25" t="s">
        <v>90</v>
      </c>
      <c r="C37" s="25">
        <v>63</v>
      </c>
      <c r="D37" s="25" t="s">
        <v>168</v>
      </c>
      <c r="E37" s="2">
        <v>0.90071763840066599</v>
      </c>
      <c r="F37" s="2">
        <v>9.9282361599333999E-2</v>
      </c>
      <c r="G37" s="2">
        <v>0.64236111111111105</v>
      </c>
      <c r="H37" s="2">
        <v>0.63414634146341498</v>
      </c>
    </row>
    <row r="38" spans="1:8" ht="15.75" customHeight="1" x14ac:dyDescent="0.15">
      <c r="A38" s="1" t="s">
        <v>140</v>
      </c>
      <c r="B38" s="25" t="s">
        <v>90</v>
      </c>
      <c r="C38" s="25">
        <v>66</v>
      </c>
      <c r="D38" s="25" t="s">
        <v>168</v>
      </c>
      <c r="E38" s="2">
        <v>0.87455635243380003</v>
      </c>
      <c r="F38" s="2">
        <v>0.1254436475662</v>
      </c>
      <c r="G38" s="2">
        <v>0.71527777777777801</v>
      </c>
      <c r="H38" s="2">
        <v>0.75609756097560998</v>
      </c>
    </row>
    <row r="39" spans="1:8" ht="15.75" customHeight="1" x14ac:dyDescent="0.15">
      <c r="A39" s="1" t="s">
        <v>140</v>
      </c>
      <c r="B39" s="25" t="s">
        <v>90</v>
      </c>
      <c r="C39" s="25">
        <v>70</v>
      </c>
      <c r="D39" s="25" t="s">
        <v>168</v>
      </c>
      <c r="E39" s="2">
        <v>0.30557745024565902</v>
      </c>
      <c r="F39" s="2">
        <v>0.69442254975434103</v>
      </c>
      <c r="G39" s="2">
        <v>0.70659722222222199</v>
      </c>
      <c r="H39" s="2">
        <v>0.68292682926829296</v>
      </c>
    </row>
    <row r="40" spans="1:8" ht="15.75" customHeight="1" x14ac:dyDescent="0.15">
      <c r="A40" s="1" t="s">
        <v>140</v>
      </c>
      <c r="B40" s="25" t="s">
        <v>87</v>
      </c>
      <c r="C40" s="25">
        <v>78</v>
      </c>
      <c r="D40" s="25" t="s">
        <v>168</v>
      </c>
      <c r="E40" s="2">
        <v>0.73965371975114103</v>
      </c>
      <c r="F40" s="2">
        <v>0.26034628024885897</v>
      </c>
      <c r="G40" s="2">
        <v>0.63715277777777801</v>
      </c>
      <c r="H40" s="2">
        <v>0.60975609756097604</v>
      </c>
    </row>
    <row r="41" spans="1:8" ht="15.75" customHeight="1" x14ac:dyDescent="0.15">
      <c r="A41" s="1" t="s">
        <v>140</v>
      </c>
      <c r="B41" s="25" t="s">
        <v>87</v>
      </c>
      <c r="C41" s="25">
        <v>81</v>
      </c>
      <c r="D41" s="25" t="s">
        <v>168</v>
      </c>
      <c r="E41" s="2">
        <v>0.83860258822365197</v>
      </c>
      <c r="F41" s="2">
        <v>0.161397411776348</v>
      </c>
      <c r="G41" s="2">
        <v>0.50520833333333304</v>
      </c>
      <c r="H41" s="2">
        <v>0.46341463414634199</v>
      </c>
    </row>
    <row r="42" spans="1:8" ht="15.75" customHeight="1" x14ac:dyDescent="0.15">
      <c r="A42" s="1" t="s">
        <v>140</v>
      </c>
      <c r="B42" s="25" t="s">
        <v>90</v>
      </c>
      <c r="C42" s="25">
        <v>83</v>
      </c>
      <c r="D42" s="25" t="s">
        <v>168</v>
      </c>
      <c r="E42" s="2">
        <v>0.57536812691045702</v>
      </c>
      <c r="F42" s="2">
        <v>0.42463187308954298</v>
      </c>
      <c r="G42" s="2">
        <v>0.55555555555555602</v>
      </c>
      <c r="H42" s="2">
        <v>0.48780487804878098</v>
      </c>
    </row>
    <row r="43" spans="1:8" ht="15.75" customHeight="1" x14ac:dyDescent="0.15">
      <c r="A43" s="1" t="s">
        <v>140</v>
      </c>
      <c r="B43" s="25" t="s">
        <v>89</v>
      </c>
      <c r="C43" s="25">
        <v>96</v>
      </c>
      <c r="D43" s="25" t="s">
        <v>168</v>
      </c>
      <c r="E43" s="2">
        <v>9.5805912504334803E-2</v>
      </c>
      <c r="F43" s="2">
        <v>0.90419408749566499</v>
      </c>
      <c r="G43" s="2">
        <v>0.67534722222222199</v>
      </c>
      <c r="H43" s="2">
        <v>0.707317073170732</v>
      </c>
    </row>
    <row r="44" spans="1:8" ht="15.75" customHeight="1" x14ac:dyDescent="0.15">
      <c r="A44" s="1" t="s">
        <v>140</v>
      </c>
      <c r="B44" s="25" t="s">
        <v>90</v>
      </c>
      <c r="C44" s="25">
        <v>99</v>
      </c>
      <c r="D44" s="25" t="s">
        <v>168</v>
      </c>
      <c r="E44" s="2">
        <v>0.82639038932170805</v>
      </c>
      <c r="F44" s="2">
        <v>0.173609610678293</v>
      </c>
      <c r="G44" s="2">
        <v>0.63541666666666696</v>
      </c>
      <c r="H44" s="2">
        <v>0.63414634146341498</v>
      </c>
    </row>
    <row r="45" spans="1:8" ht="15.75" customHeight="1" x14ac:dyDescent="0.15">
      <c r="A45" s="1" t="s">
        <v>140</v>
      </c>
      <c r="B45" s="25"/>
      <c r="C45" s="25" t="s">
        <v>96</v>
      </c>
      <c r="D45" s="25" t="s">
        <v>169</v>
      </c>
      <c r="E45" s="2">
        <v>0.79579324074941904</v>
      </c>
      <c r="F45" s="2">
        <v>0.20420675925058099</v>
      </c>
      <c r="G45" s="2">
        <v>0.97916666666666696</v>
      </c>
      <c r="H45" s="2">
        <v>0.97560975609756095</v>
      </c>
    </row>
    <row r="46" spans="1:8" ht="15.75" customHeight="1" x14ac:dyDescent="0.15">
      <c r="A46" s="1" t="s">
        <v>140</v>
      </c>
      <c r="B46" s="25"/>
      <c r="C46" s="25" t="s">
        <v>93</v>
      </c>
      <c r="D46" s="25" t="s">
        <v>169</v>
      </c>
      <c r="E46" s="2">
        <v>0.54301336304334602</v>
      </c>
      <c r="F46" s="2">
        <v>0.45698663695665498</v>
      </c>
      <c r="G46" s="2">
        <v>0.71701388888888895</v>
      </c>
      <c r="H46" s="2">
        <v>0.707317073170732</v>
      </c>
    </row>
    <row r="47" spans="1:8" ht="15.75" customHeight="1" x14ac:dyDescent="0.15">
      <c r="A47" s="1" t="s">
        <v>140</v>
      </c>
      <c r="B47" s="25"/>
      <c r="C47" s="25" t="s">
        <v>94</v>
      </c>
      <c r="D47" s="25" t="s">
        <v>169</v>
      </c>
      <c r="E47" s="2">
        <v>0.85341826399008602</v>
      </c>
      <c r="F47" s="2">
        <v>0.146581736009914</v>
      </c>
      <c r="G47" s="2">
        <v>0.97569444444444398</v>
      </c>
      <c r="H47" s="2">
        <v>0.97560975609756095</v>
      </c>
    </row>
    <row r="48" spans="1:8" ht="15.75" customHeight="1" x14ac:dyDescent="0.15">
      <c r="A48" s="1" t="s">
        <v>140</v>
      </c>
      <c r="B48" s="25"/>
      <c r="C48" s="25" t="s">
        <v>97</v>
      </c>
      <c r="D48" s="25" t="s">
        <v>169</v>
      </c>
      <c r="E48" s="2">
        <v>0.91360125047412899</v>
      </c>
      <c r="F48" s="2">
        <v>8.6398749525871094E-2</v>
      </c>
      <c r="G48" s="2">
        <v>0.57118055555555602</v>
      </c>
      <c r="H48" s="2">
        <v>0.68292682926829296</v>
      </c>
    </row>
    <row r="49" spans="1:8" ht="15.75" customHeight="1" x14ac:dyDescent="0.15">
      <c r="A49" s="1" t="s">
        <v>140</v>
      </c>
      <c r="B49" s="25"/>
      <c r="C49" s="25" t="s">
        <v>95</v>
      </c>
      <c r="D49" s="25" t="s">
        <v>169</v>
      </c>
      <c r="E49" s="2">
        <v>2.65228961062779E-2</v>
      </c>
      <c r="F49" s="2">
        <v>0.973477103893722</v>
      </c>
      <c r="G49" s="2">
        <v>0.13888888888888901</v>
      </c>
      <c r="H49" s="2">
        <v>0.12195121951219499</v>
      </c>
    </row>
    <row r="50" spans="1:8" ht="15.75" customHeight="1" x14ac:dyDescent="0.15">
      <c r="A50" s="1" t="s">
        <v>140</v>
      </c>
      <c r="B50" s="25"/>
      <c r="C50" s="25" t="s">
        <v>124</v>
      </c>
      <c r="D50" s="25" t="s">
        <v>169</v>
      </c>
      <c r="E50" s="2">
        <v>0.61837130122599804</v>
      </c>
      <c r="F50" s="2">
        <v>0.38162869877400202</v>
      </c>
      <c r="G50" s="2">
        <v>1</v>
      </c>
      <c r="H50" s="2">
        <v>1</v>
      </c>
    </row>
    <row r="51" spans="1:8" ht="15.75" customHeight="1" x14ac:dyDescent="0.15">
      <c r="A51" s="1" t="s">
        <v>140</v>
      </c>
      <c r="B51" s="25"/>
      <c r="C51" s="25" t="s">
        <v>110</v>
      </c>
      <c r="D51" s="25" t="s">
        <v>169</v>
      </c>
      <c r="E51" s="2">
        <v>0.30557745024565902</v>
      </c>
      <c r="F51" s="2">
        <v>0.69442254975434103</v>
      </c>
      <c r="G51" s="2">
        <v>0.70659722222222199</v>
      </c>
      <c r="H51" s="2">
        <v>0.68292682926829296</v>
      </c>
    </row>
    <row r="52" spans="1:8" ht="15.75" customHeight="1" x14ac:dyDescent="0.15">
      <c r="A52" s="1" t="s">
        <v>140</v>
      </c>
      <c r="B52" s="25"/>
      <c r="C52" s="25" t="s">
        <v>119</v>
      </c>
      <c r="D52" s="25" t="s">
        <v>169</v>
      </c>
      <c r="E52" s="2">
        <v>0.83717051719691904</v>
      </c>
      <c r="F52" s="2">
        <v>0.16282948280308099</v>
      </c>
      <c r="G52" s="2">
        <v>0.56944444444444497</v>
      </c>
      <c r="H52" s="2">
        <v>0.48780487804878098</v>
      </c>
    </row>
    <row r="53" spans="1:8" ht="13" x14ac:dyDescent="0.15">
      <c r="A53" s="1" t="s">
        <v>140</v>
      </c>
      <c r="B53" s="25"/>
      <c r="C53" s="25" t="s">
        <v>125</v>
      </c>
      <c r="D53" s="25" t="s">
        <v>169</v>
      </c>
      <c r="E53" s="2">
        <v>0.38700688246071302</v>
      </c>
      <c r="F53" s="2">
        <v>0.61299311753928698</v>
      </c>
      <c r="G53" s="2">
        <v>0.828125</v>
      </c>
      <c r="H53" s="2">
        <v>0.90243902439024404</v>
      </c>
    </row>
    <row r="54" spans="1:8" ht="13" x14ac:dyDescent="0.15">
      <c r="A54" s="1" t="s">
        <v>140</v>
      </c>
      <c r="B54" s="25"/>
      <c r="C54" s="25" t="s">
        <v>117</v>
      </c>
      <c r="D54" s="25" t="s">
        <v>169</v>
      </c>
      <c r="E54" s="2">
        <v>0.71119845803409698</v>
      </c>
      <c r="F54" s="2">
        <v>0.28880154196590302</v>
      </c>
      <c r="G54" s="2">
        <v>0.54861111111111105</v>
      </c>
      <c r="H54" s="2">
        <v>0.56097560975609795</v>
      </c>
    </row>
    <row r="55" spans="1:8" ht="13" x14ac:dyDescent="0.15">
      <c r="A55" s="1" t="s">
        <v>140</v>
      </c>
      <c r="B55" s="25"/>
      <c r="C55" s="25" t="s">
        <v>116</v>
      </c>
      <c r="D55" s="25" t="s">
        <v>169</v>
      </c>
      <c r="E55" s="2">
        <v>0.82512874020840099</v>
      </c>
      <c r="F55" s="2">
        <v>0.17487125979159901</v>
      </c>
      <c r="G55" s="2">
        <v>0.53472222222222199</v>
      </c>
      <c r="H55" s="2">
        <v>0.51219512195121997</v>
      </c>
    </row>
    <row r="56" spans="1:8" ht="13" x14ac:dyDescent="0.15">
      <c r="A56" s="1" t="s">
        <v>140</v>
      </c>
      <c r="B56" s="25"/>
      <c r="C56" s="25" t="s">
        <v>115</v>
      </c>
      <c r="D56" s="25" t="s">
        <v>169</v>
      </c>
      <c r="E56" s="2">
        <v>0.69162581618071095</v>
      </c>
      <c r="F56" s="2">
        <v>0.30837418381928899</v>
      </c>
      <c r="G56" s="2">
        <v>0.5625</v>
      </c>
      <c r="H56" s="2">
        <v>0.58536585365853699</v>
      </c>
    </row>
    <row r="57" spans="1:8" ht="13" x14ac:dyDescent="0.15">
      <c r="A57" s="1" t="s">
        <v>140</v>
      </c>
      <c r="B57" s="25"/>
      <c r="C57" s="25" t="s">
        <v>126</v>
      </c>
      <c r="D57" s="25" t="s">
        <v>169</v>
      </c>
      <c r="E57" s="2">
        <v>0.68856125626613396</v>
      </c>
      <c r="F57" s="2">
        <v>0.31143874373386599</v>
      </c>
      <c r="G57" s="2">
        <v>0.58506944444444497</v>
      </c>
      <c r="H57" s="2">
        <v>0.707317073170732</v>
      </c>
    </row>
    <row r="58" spans="1:8" ht="13" x14ac:dyDescent="0.15">
      <c r="A58" s="1" t="s">
        <v>140</v>
      </c>
      <c r="B58" s="25"/>
      <c r="C58" s="25" t="s">
        <v>127</v>
      </c>
      <c r="D58" s="25" t="s">
        <v>169</v>
      </c>
      <c r="E58" s="2">
        <v>0.59672412472332803</v>
      </c>
      <c r="F58" s="2">
        <v>0.40327587527667202</v>
      </c>
      <c r="G58" s="2">
        <v>0.28472222222222199</v>
      </c>
      <c r="H58" s="2">
        <v>0.17073170731707299</v>
      </c>
    </row>
    <row r="59" spans="1:8" ht="13" x14ac:dyDescent="0.15">
      <c r="A59" s="1" t="s">
        <v>140</v>
      </c>
      <c r="B59" s="25"/>
      <c r="C59" s="25" t="s">
        <v>108</v>
      </c>
      <c r="D59" s="25" t="s">
        <v>169</v>
      </c>
      <c r="E59" s="2">
        <v>0.44271103707168802</v>
      </c>
      <c r="F59" s="2">
        <v>0.55728896292831198</v>
      </c>
      <c r="G59" s="2">
        <v>0.36631944444444398</v>
      </c>
      <c r="H59" s="2">
        <v>0.46341463414634199</v>
      </c>
    </row>
    <row r="60" spans="1:8" ht="13" x14ac:dyDescent="0.15">
      <c r="A60" s="1" t="s">
        <v>140</v>
      </c>
      <c r="B60" s="25"/>
      <c r="C60" s="25" t="s">
        <v>113</v>
      </c>
      <c r="D60" s="25" t="s">
        <v>169</v>
      </c>
      <c r="E60" s="2">
        <v>0.75015439474133605</v>
      </c>
      <c r="F60" s="2">
        <v>0.24984560525866401</v>
      </c>
      <c r="G60" s="2">
        <v>0.21527777777777801</v>
      </c>
      <c r="H60" s="2">
        <v>0.19512195121951201</v>
      </c>
    </row>
    <row r="61" spans="1:8" ht="13" x14ac:dyDescent="0.15">
      <c r="A61" s="1" t="s">
        <v>140</v>
      </c>
      <c r="B61" s="25"/>
      <c r="C61" s="25" t="s">
        <v>121</v>
      </c>
      <c r="D61" s="25" t="s">
        <v>169</v>
      </c>
      <c r="E61" s="2">
        <v>0.69352226380240301</v>
      </c>
      <c r="F61" s="2">
        <v>0.30647773619759699</v>
      </c>
      <c r="G61" s="2">
        <v>0.98611111111111105</v>
      </c>
      <c r="H61" s="2">
        <v>1</v>
      </c>
    </row>
    <row r="62" spans="1:8" ht="13" x14ac:dyDescent="0.15">
      <c r="A62" s="1" t="s">
        <v>140</v>
      </c>
      <c r="B62" s="25"/>
      <c r="C62" s="25" t="s">
        <v>107</v>
      </c>
      <c r="D62" s="25" t="s">
        <v>169</v>
      </c>
      <c r="E62" s="2">
        <v>4.4009041925218602E-2</v>
      </c>
      <c r="F62" s="2">
        <v>0.95599095807478096</v>
      </c>
      <c r="G62" s="2">
        <v>4.6875E-2</v>
      </c>
      <c r="H62" s="2">
        <v>7.3170731707317097E-2</v>
      </c>
    </row>
    <row r="63" spans="1:8" ht="13" x14ac:dyDescent="0.15">
      <c r="A63" s="1" t="s">
        <v>140</v>
      </c>
      <c r="B63" s="25"/>
      <c r="C63" s="25" t="s">
        <v>111</v>
      </c>
      <c r="D63" s="25" t="s">
        <v>169</v>
      </c>
      <c r="E63" s="2">
        <v>0.55853059899562296</v>
      </c>
      <c r="F63" s="2">
        <v>0.44146940100437698</v>
      </c>
      <c r="G63" s="2">
        <v>5.9027777777777797E-2</v>
      </c>
      <c r="H63" s="2">
        <v>9.7560975609756101E-2</v>
      </c>
    </row>
    <row r="64" spans="1:8" ht="13" x14ac:dyDescent="0.15">
      <c r="A64" s="1" t="s">
        <v>140</v>
      </c>
      <c r="B64" s="25"/>
      <c r="C64" s="25" t="s">
        <v>109</v>
      </c>
      <c r="D64" s="25" t="s">
        <v>169</v>
      </c>
      <c r="E64" s="2">
        <v>0.253661264972255</v>
      </c>
      <c r="F64" s="2">
        <v>0.74633873502774495</v>
      </c>
      <c r="G64" s="2">
        <v>8.1597222222222196E-2</v>
      </c>
      <c r="H64" s="2">
        <v>7.3170731707317097E-2</v>
      </c>
    </row>
    <row r="65" spans="1:8" ht="13" x14ac:dyDescent="0.15">
      <c r="A65" s="1" t="s">
        <v>140</v>
      </c>
      <c r="B65" s="25"/>
      <c r="C65" s="25" t="s">
        <v>114</v>
      </c>
      <c r="D65" s="25" t="s">
        <v>169</v>
      </c>
      <c r="E65" s="2">
        <v>0.366100891227914</v>
      </c>
      <c r="F65" s="2">
        <v>0.633899108772086</v>
      </c>
      <c r="G65" s="2">
        <v>0.91666666666666696</v>
      </c>
      <c r="H65" s="2">
        <v>0.85365853658536595</v>
      </c>
    </row>
    <row r="66" spans="1:8" ht="13" x14ac:dyDescent="0.15">
      <c r="A66" s="1" t="s">
        <v>140</v>
      </c>
      <c r="B66" s="25"/>
      <c r="C66" s="25" t="s">
        <v>118</v>
      </c>
      <c r="D66" s="25" t="s">
        <v>169</v>
      </c>
      <c r="E66" s="2">
        <v>0.850164768631541</v>
      </c>
      <c r="F66" s="2">
        <v>0.149835231368459</v>
      </c>
      <c r="G66" s="2">
        <v>0.96701388888888895</v>
      </c>
      <c r="H66" s="2">
        <v>0.97560975609756095</v>
      </c>
    </row>
    <row r="67" spans="1:8" ht="13" x14ac:dyDescent="0.15">
      <c r="A67" s="1" t="s">
        <v>140</v>
      </c>
      <c r="B67" s="25"/>
      <c r="C67" s="25" t="s">
        <v>120</v>
      </c>
      <c r="D67" s="25" t="s">
        <v>169</v>
      </c>
      <c r="E67" s="2">
        <v>0.75048042713565799</v>
      </c>
      <c r="F67" s="2">
        <v>0.24951957286434301</v>
      </c>
      <c r="G67" s="2">
        <v>0.96180555555555602</v>
      </c>
      <c r="H67" s="2">
        <v>0.95121951219512202</v>
      </c>
    </row>
    <row r="68" spans="1:8" ht="13" x14ac:dyDescent="0.15">
      <c r="A68" s="1" t="s">
        <v>140</v>
      </c>
      <c r="B68" s="25"/>
      <c r="C68" s="25" t="s">
        <v>106</v>
      </c>
      <c r="D68" s="25" t="s">
        <v>169</v>
      </c>
      <c r="E68" s="2">
        <v>0.59851751089710503</v>
      </c>
      <c r="F68" s="2">
        <v>0.40148248910289502</v>
      </c>
      <c r="G68" s="2">
        <v>0.82291666666666696</v>
      </c>
      <c r="H68" s="2">
        <v>0.707317073170732</v>
      </c>
    </row>
    <row r="69" spans="1:8" ht="13" x14ac:dyDescent="0.15">
      <c r="A69" s="1" t="s">
        <v>140</v>
      </c>
      <c r="B69" s="25"/>
      <c r="C69" s="25" t="s">
        <v>122</v>
      </c>
      <c r="D69" s="25" t="s">
        <v>169</v>
      </c>
      <c r="E69" s="2">
        <v>0.49397692160012402</v>
      </c>
      <c r="F69" s="2">
        <v>0.50602307839987604</v>
      </c>
      <c r="G69" s="2">
        <v>0.77430555555555602</v>
      </c>
      <c r="H69" s="2">
        <v>0.82926829268292701</v>
      </c>
    </row>
    <row r="70" spans="1:8" ht="13" x14ac:dyDescent="0.15">
      <c r="A70" s="1" t="s">
        <v>140</v>
      </c>
      <c r="B70" s="25"/>
      <c r="C70" s="25" t="s">
        <v>123</v>
      </c>
      <c r="D70" s="25" t="s">
        <v>169</v>
      </c>
      <c r="E70" s="2">
        <v>0.61117030558753005</v>
      </c>
      <c r="F70" s="2">
        <v>0.38882969441247001</v>
      </c>
      <c r="G70" s="2">
        <v>0.64583333333333304</v>
      </c>
      <c r="H70" s="2">
        <v>0.51219512195121997</v>
      </c>
    </row>
    <row r="71" spans="1:8" ht="13" x14ac:dyDescent="0.15">
      <c r="A71" s="1" t="s">
        <v>140</v>
      </c>
      <c r="B71" s="25"/>
      <c r="C71" s="25" t="s">
        <v>112</v>
      </c>
      <c r="D71" s="25" t="s">
        <v>169</v>
      </c>
      <c r="E71" s="2">
        <v>0.82785432637397305</v>
      </c>
      <c r="F71" s="2">
        <v>0.17214567362602701</v>
      </c>
      <c r="G71" s="2">
        <v>0.82465277777777801</v>
      </c>
      <c r="H71" s="2">
        <v>0.78048780487804903</v>
      </c>
    </row>
    <row r="72" spans="1:8" ht="13" x14ac:dyDescent="0.15">
      <c r="A72" s="1" t="s">
        <v>140</v>
      </c>
      <c r="B72" s="25"/>
      <c r="C72" s="25" t="s">
        <v>101</v>
      </c>
      <c r="D72" s="25" t="s">
        <v>169</v>
      </c>
      <c r="E72" s="2">
        <v>0.39648554675712799</v>
      </c>
      <c r="F72" s="2">
        <v>0.60351445324287201</v>
      </c>
      <c r="G72" s="2">
        <v>0.112847222222222</v>
      </c>
      <c r="H72" s="2">
        <v>0.12195121951219499</v>
      </c>
    </row>
    <row r="73" spans="1:8" ht="13" x14ac:dyDescent="0.15">
      <c r="A73" s="1" t="s">
        <v>140</v>
      </c>
      <c r="B73" s="25"/>
      <c r="C73" s="25" t="s">
        <v>100</v>
      </c>
      <c r="D73" s="25" t="s">
        <v>169</v>
      </c>
      <c r="E73" s="2">
        <v>0.47847935976335698</v>
      </c>
      <c r="F73" s="2">
        <v>0.52152064023664302</v>
      </c>
      <c r="G73" s="2">
        <v>0.23958333333333301</v>
      </c>
      <c r="H73" s="2">
        <v>0.34146341463414598</v>
      </c>
    </row>
    <row r="74" spans="1:8" ht="13" x14ac:dyDescent="0.15">
      <c r="A74" s="1" t="s">
        <v>140</v>
      </c>
      <c r="B74" s="25"/>
      <c r="C74" s="25" t="s">
        <v>98</v>
      </c>
      <c r="D74" s="25" t="s">
        <v>169</v>
      </c>
      <c r="E74" s="2">
        <v>0.63777742483432598</v>
      </c>
      <c r="F74" s="2">
        <v>0.36222257516567402</v>
      </c>
      <c r="G74" s="2">
        <v>7.4652777777777804E-2</v>
      </c>
      <c r="H74" s="2">
        <v>7.3170731707317097E-2</v>
      </c>
    </row>
    <row r="75" spans="1:8" ht="13" x14ac:dyDescent="0.15">
      <c r="A75" s="1" t="s">
        <v>140</v>
      </c>
      <c r="B75" s="25"/>
      <c r="C75" s="25" t="s">
        <v>99</v>
      </c>
      <c r="D75" s="25" t="s">
        <v>169</v>
      </c>
      <c r="E75" s="2">
        <v>0.973158565506269</v>
      </c>
      <c r="F75" s="2">
        <v>2.6841434493730599E-2</v>
      </c>
      <c r="G75" s="2">
        <v>4.5138888888888902E-2</v>
      </c>
      <c r="H75" s="2">
        <v>7.3170731707317097E-2</v>
      </c>
    </row>
    <row r="76" spans="1:8" ht="13" x14ac:dyDescent="0.15">
      <c r="A76" s="1" t="s">
        <v>140</v>
      </c>
      <c r="B76" s="25"/>
      <c r="C76" s="25" t="s">
        <v>91</v>
      </c>
      <c r="D76" s="25" t="s">
        <v>169</v>
      </c>
      <c r="E76" s="2">
        <v>0.87262003322035098</v>
      </c>
      <c r="F76" s="2">
        <v>0.127379966779649</v>
      </c>
      <c r="G76" s="2">
        <v>0.48958333333333298</v>
      </c>
      <c r="H76" s="2">
        <v>0.41463414634146301</v>
      </c>
    </row>
    <row r="77" spans="1:8" ht="13" x14ac:dyDescent="0.15">
      <c r="A77" s="1" t="s">
        <v>140</v>
      </c>
      <c r="B77" s="25"/>
      <c r="C77" s="25" t="s">
        <v>104</v>
      </c>
      <c r="D77" s="25" t="s">
        <v>169</v>
      </c>
      <c r="E77" s="2">
        <v>0.47165521237139202</v>
      </c>
      <c r="F77" s="2">
        <v>0.52834478762860804</v>
      </c>
      <c r="G77" s="2">
        <v>0.99479166666666696</v>
      </c>
      <c r="H77" s="2">
        <v>0.97560975609756095</v>
      </c>
    </row>
    <row r="78" spans="1:8" ht="13" x14ac:dyDescent="0.15">
      <c r="A78" s="1" t="s">
        <v>140</v>
      </c>
      <c r="B78" s="25"/>
      <c r="C78" s="25" t="s">
        <v>102</v>
      </c>
      <c r="D78" s="25" t="s">
        <v>169</v>
      </c>
      <c r="E78" s="2">
        <v>0.38358268964631398</v>
      </c>
      <c r="F78" s="2">
        <v>0.61641731035368597</v>
      </c>
      <c r="G78" s="2">
        <v>0.69270833333333304</v>
      </c>
      <c r="H78" s="2">
        <v>0.75609756097560998</v>
      </c>
    </row>
    <row r="79" spans="1:8" ht="13" x14ac:dyDescent="0.15">
      <c r="A79" s="1" t="s">
        <v>140</v>
      </c>
      <c r="B79" s="25"/>
      <c r="C79" s="25" t="s">
        <v>103</v>
      </c>
      <c r="D79" s="25" t="s">
        <v>169</v>
      </c>
      <c r="E79" s="2">
        <v>0.34195425861693801</v>
      </c>
      <c r="F79" s="2">
        <v>0.65804574138306204</v>
      </c>
      <c r="G79" s="2">
        <v>4.1666666666666699E-2</v>
      </c>
      <c r="H79" s="2">
        <v>2.4390243902439001E-2</v>
      </c>
    </row>
    <row r="80" spans="1:8" ht="13" x14ac:dyDescent="0.15">
      <c r="A80" s="1" t="s">
        <v>140</v>
      </c>
      <c r="B80" s="25"/>
      <c r="C80" s="25" t="s">
        <v>105</v>
      </c>
      <c r="D80" s="25" t="s">
        <v>169</v>
      </c>
      <c r="E80" s="2">
        <v>0.55723247560028799</v>
      </c>
      <c r="F80" s="2">
        <v>0.44276752439971201</v>
      </c>
      <c r="G80" s="2">
        <v>0.10763888888888901</v>
      </c>
      <c r="H80" s="2">
        <v>0.19512195121951201</v>
      </c>
    </row>
    <row r="81" spans="1:8" ht="13" x14ac:dyDescent="0.15">
      <c r="A81" s="1" t="s">
        <v>146</v>
      </c>
      <c r="B81" s="25"/>
      <c r="C81" s="25" t="s">
        <v>87</v>
      </c>
      <c r="D81" s="25" t="s">
        <v>165</v>
      </c>
      <c r="E81" s="2">
        <v>0.54695843662950805</v>
      </c>
      <c r="F81" s="2">
        <v>0.45304156337049201</v>
      </c>
      <c r="G81" s="2">
        <v>1</v>
      </c>
      <c r="H81" s="2">
        <v>1</v>
      </c>
    </row>
    <row r="82" spans="1:8" ht="13" x14ac:dyDescent="0.15">
      <c r="A82" s="1" t="s">
        <v>146</v>
      </c>
      <c r="B82" s="25"/>
      <c r="C82" s="25" t="s">
        <v>90</v>
      </c>
      <c r="D82" s="25" t="s">
        <v>165</v>
      </c>
      <c r="E82" s="2">
        <v>0.41609968602695002</v>
      </c>
      <c r="F82" s="2">
        <v>0.58390031397304998</v>
      </c>
      <c r="G82" s="2">
        <v>1</v>
      </c>
      <c r="H82" s="2">
        <v>1</v>
      </c>
    </row>
    <row r="83" spans="1:8" ht="13" x14ac:dyDescent="0.15">
      <c r="A83" s="1" t="s">
        <v>146</v>
      </c>
      <c r="B83" s="25"/>
      <c r="C83" s="25" t="s">
        <v>88</v>
      </c>
      <c r="D83" s="25" t="s">
        <v>165</v>
      </c>
      <c r="E83" s="2">
        <v>0.58526223713567005</v>
      </c>
      <c r="F83" s="2">
        <v>0.41473776286433001</v>
      </c>
      <c r="G83" s="2">
        <v>0.40451745379876802</v>
      </c>
      <c r="H83" s="2">
        <v>0.38571428571428601</v>
      </c>
    </row>
    <row r="84" spans="1:8" ht="13" x14ac:dyDescent="0.15">
      <c r="A84" s="1" t="s">
        <v>146</v>
      </c>
      <c r="B84" s="25"/>
      <c r="C84" s="25" t="s">
        <v>85</v>
      </c>
      <c r="D84" s="25" t="s">
        <v>165</v>
      </c>
      <c r="E84" s="2">
        <v>0.37753070438571901</v>
      </c>
      <c r="F84" s="2">
        <v>0.62246929561428099</v>
      </c>
      <c r="G84" s="2">
        <v>0.49075975359342899</v>
      </c>
      <c r="H84" s="2">
        <v>0.45714285714285702</v>
      </c>
    </row>
    <row r="85" spans="1:8" ht="13" x14ac:dyDescent="0.15">
      <c r="A85" s="1" t="s">
        <v>146</v>
      </c>
      <c r="B85" s="25"/>
      <c r="C85" s="25" t="s">
        <v>89</v>
      </c>
      <c r="D85" s="25" t="s">
        <v>165</v>
      </c>
      <c r="E85" s="2">
        <v>0.537873311223799</v>
      </c>
      <c r="F85" s="2">
        <v>0.462126688776201</v>
      </c>
      <c r="G85" s="2">
        <v>0.99383983572895296</v>
      </c>
      <c r="H85" s="2">
        <v>1</v>
      </c>
    </row>
    <row r="86" spans="1:8" ht="13" x14ac:dyDescent="0.15">
      <c r="A86" s="1" t="s">
        <v>146</v>
      </c>
      <c r="B86" s="1" t="s">
        <v>90</v>
      </c>
      <c r="C86" s="25">
        <v>102</v>
      </c>
      <c r="D86" s="25" t="s">
        <v>168</v>
      </c>
      <c r="E86" s="2">
        <v>0.51117589856115497</v>
      </c>
      <c r="F86" s="2">
        <v>0.48882410143884503</v>
      </c>
      <c r="G86" s="2">
        <v>0.69815195071868597</v>
      </c>
      <c r="H86" s="2">
        <v>0.67142857142857104</v>
      </c>
    </row>
    <row r="87" spans="1:8" ht="13" x14ac:dyDescent="0.15">
      <c r="A87" s="1" t="s">
        <v>146</v>
      </c>
      <c r="B87" s="1" t="s">
        <v>90</v>
      </c>
      <c r="C87" s="25">
        <v>104</v>
      </c>
      <c r="D87" s="25" t="s">
        <v>168</v>
      </c>
      <c r="E87" s="2">
        <v>0.42746743195961501</v>
      </c>
      <c r="F87" s="2">
        <v>0.57253256804038499</v>
      </c>
      <c r="G87" s="2">
        <v>0.77207392197125302</v>
      </c>
      <c r="H87" s="2">
        <v>0.77857142857142903</v>
      </c>
    </row>
    <row r="88" spans="1:8" ht="13" x14ac:dyDescent="0.15">
      <c r="A88" s="1" t="s">
        <v>146</v>
      </c>
      <c r="B88" s="1" t="s">
        <v>90</v>
      </c>
      <c r="C88" s="25">
        <v>105</v>
      </c>
      <c r="D88" s="25" t="s">
        <v>168</v>
      </c>
      <c r="E88" s="2">
        <v>0.44972997570564999</v>
      </c>
      <c r="F88" s="2">
        <v>0.55027002429435001</v>
      </c>
      <c r="G88" s="2">
        <v>0.68788501026694104</v>
      </c>
      <c r="H88" s="2">
        <v>0.65</v>
      </c>
    </row>
    <row r="89" spans="1:8" ht="13" x14ac:dyDescent="0.15">
      <c r="A89" s="1" t="s">
        <v>146</v>
      </c>
      <c r="B89" s="1" t="s">
        <v>90</v>
      </c>
      <c r="C89" s="25">
        <v>106</v>
      </c>
      <c r="D89" s="25" t="s">
        <v>168</v>
      </c>
      <c r="E89" s="2">
        <v>0.27508436958893001</v>
      </c>
      <c r="F89" s="2">
        <v>0.72491563041106999</v>
      </c>
      <c r="G89" s="2">
        <v>0.74332648870636597</v>
      </c>
      <c r="H89" s="2">
        <v>0.77857142857142903</v>
      </c>
    </row>
    <row r="90" spans="1:8" ht="13" x14ac:dyDescent="0.15">
      <c r="A90" s="1" t="s">
        <v>146</v>
      </c>
      <c r="B90" s="25" t="s">
        <v>89</v>
      </c>
      <c r="C90" s="25">
        <v>112</v>
      </c>
      <c r="D90" s="25" t="s">
        <v>168</v>
      </c>
      <c r="E90" s="2">
        <v>0.63378496568689902</v>
      </c>
      <c r="F90" s="2">
        <v>0.36621503431310098</v>
      </c>
      <c r="G90" s="2">
        <v>0.95893223819301798</v>
      </c>
      <c r="H90" s="2">
        <v>0.98571428571428599</v>
      </c>
    </row>
    <row r="91" spans="1:8" ht="13" x14ac:dyDescent="0.15">
      <c r="A91" s="1" t="s">
        <v>146</v>
      </c>
      <c r="B91" s="25" t="s">
        <v>90</v>
      </c>
      <c r="C91" s="25">
        <v>114</v>
      </c>
      <c r="D91" s="25" t="s">
        <v>168</v>
      </c>
      <c r="E91" s="2">
        <v>0.40991802986158599</v>
      </c>
      <c r="F91" s="2">
        <v>0.59008197013841401</v>
      </c>
      <c r="G91" s="2">
        <v>0.75154004106776195</v>
      </c>
      <c r="H91" s="2">
        <v>0.8</v>
      </c>
    </row>
    <row r="92" spans="1:8" ht="13" x14ac:dyDescent="0.15">
      <c r="A92" s="1" t="s">
        <v>146</v>
      </c>
      <c r="B92" s="25" t="s">
        <v>90</v>
      </c>
      <c r="C92" s="25">
        <v>115</v>
      </c>
      <c r="D92" s="25" t="s">
        <v>168</v>
      </c>
      <c r="E92" s="2">
        <v>0.50597129819551001</v>
      </c>
      <c r="F92" s="2">
        <v>0.49402870180448999</v>
      </c>
      <c r="G92" s="2">
        <v>0.61396303901437399</v>
      </c>
      <c r="H92" s="2">
        <v>0.69285714285714295</v>
      </c>
    </row>
    <row r="93" spans="1:8" ht="13" x14ac:dyDescent="0.15">
      <c r="A93" s="1" t="s">
        <v>146</v>
      </c>
      <c r="B93" s="25" t="s">
        <v>90</v>
      </c>
      <c r="C93" s="25">
        <v>119</v>
      </c>
      <c r="D93" s="25" t="s">
        <v>168</v>
      </c>
      <c r="E93" s="2">
        <v>0.434459006270422</v>
      </c>
      <c r="F93" s="2">
        <v>0.565540993729578</v>
      </c>
      <c r="G93" s="2">
        <v>0.97125256673511295</v>
      </c>
      <c r="H93" s="2">
        <v>0.96428571428571397</v>
      </c>
    </row>
    <row r="94" spans="1:8" ht="13" x14ac:dyDescent="0.15">
      <c r="A94" s="1" t="s">
        <v>146</v>
      </c>
      <c r="B94" s="25" t="s">
        <v>90</v>
      </c>
      <c r="C94" s="25">
        <v>120</v>
      </c>
      <c r="D94" s="25" t="s">
        <v>168</v>
      </c>
      <c r="E94" s="2">
        <v>0.45942309587570501</v>
      </c>
      <c r="F94" s="2">
        <v>0.54057690412429504</v>
      </c>
      <c r="G94" s="2">
        <v>0.73716632443531804</v>
      </c>
      <c r="H94" s="2">
        <v>0.75714285714285701</v>
      </c>
    </row>
    <row r="95" spans="1:8" ht="13" x14ac:dyDescent="0.15">
      <c r="A95" s="1" t="s">
        <v>146</v>
      </c>
      <c r="B95" s="25" t="s">
        <v>90</v>
      </c>
      <c r="C95" s="25">
        <v>122</v>
      </c>
      <c r="D95" s="25" t="s">
        <v>168</v>
      </c>
      <c r="E95" s="2">
        <v>0.53188866688995395</v>
      </c>
      <c r="F95" s="2">
        <v>0.46811133311004599</v>
      </c>
      <c r="G95" s="2">
        <v>0.66324435318275199</v>
      </c>
      <c r="H95" s="2">
        <v>0.72142857142857097</v>
      </c>
    </row>
    <row r="96" spans="1:8" ht="13" x14ac:dyDescent="0.15">
      <c r="A96" s="1" t="s">
        <v>146</v>
      </c>
      <c r="B96" s="25" t="s">
        <v>90</v>
      </c>
      <c r="C96" s="25">
        <v>126</v>
      </c>
      <c r="D96" s="25" t="s">
        <v>168</v>
      </c>
      <c r="E96" s="2">
        <v>0.28714486445480097</v>
      </c>
      <c r="F96" s="2">
        <v>0.71285513554519897</v>
      </c>
      <c r="G96" s="2">
        <v>0.58110882956878895</v>
      </c>
      <c r="H96" s="2">
        <v>0.57857142857142896</v>
      </c>
    </row>
    <row r="97" spans="1:8" ht="13" x14ac:dyDescent="0.15">
      <c r="A97" s="1" t="s">
        <v>146</v>
      </c>
      <c r="B97" s="25" t="s">
        <v>90</v>
      </c>
      <c r="C97" s="25">
        <v>128</v>
      </c>
      <c r="D97" s="25" t="s">
        <v>168</v>
      </c>
      <c r="E97" s="2">
        <v>0.38062802089715397</v>
      </c>
      <c r="F97" s="2">
        <v>0.61937197910284603</v>
      </c>
      <c r="G97" s="2">
        <v>0.75564681724845995</v>
      </c>
      <c r="H97" s="2">
        <v>0.75714285714285701</v>
      </c>
    </row>
    <row r="98" spans="1:8" ht="13" x14ac:dyDescent="0.15">
      <c r="A98" s="1" t="s">
        <v>146</v>
      </c>
      <c r="B98" s="25" t="s">
        <v>89</v>
      </c>
      <c r="C98" s="25">
        <v>130</v>
      </c>
      <c r="D98" s="25" t="s">
        <v>168</v>
      </c>
      <c r="E98" s="2">
        <v>0.22931141457499399</v>
      </c>
      <c r="F98" s="2">
        <v>0.77068858542500596</v>
      </c>
      <c r="G98" s="2">
        <v>0.63655030800821399</v>
      </c>
      <c r="H98" s="2">
        <v>0.68571428571428605</v>
      </c>
    </row>
    <row r="99" spans="1:8" ht="13" x14ac:dyDescent="0.15">
      <c r="A99" s="1" t="s">
        <v>146</v>
      </c>
      <c r="B99" s="25" t="s">
        <v>90</v>
      </c>
      <c r="C99" s="25">
        <v>135</v>
      </c>
      <c r="D99" s="25" t="s">
        <v>168</v>
      </c>
      <c r="E99" s="2">
        <v>0.39436074004379501</v>
      </c>
      <c r="F99" s="2">
        <v>0.60563925995620504</v>
      </c>
      <c r="G99" s="2">
        <v>0.90349075975359305</v>
      </c>
      <c r="H99" s="2">
        <v>0.91428571428571404</v>
      </c>
    </row>
    <row r="100" spans="1:8" ht="13" x14ac:dyDescent="0.15">
      <c r="A100" s="1" t="s">
        <v>146</v>
      </c>
      <c r="B100" s="25" t="s">
        <v>90</v>
      </c>
      <c r="C100" s="25">
        <v>137</v>
      </c>
      <c r="D100" s="25" t="s">
        <v>168</v>
      </c>
      <c r="E100" s="2">
        <v>0.66883167679733602</v>
      </c>
      <c r="F100" s="2">
        <v>0.33116832320266398</v>
      </c>
      <c r="G100" s="2">
        <v>0.52977412731006202</v>
      </c>
      <c r="H100" s="2">
        <v>0.49285714285714299</v>
      </c>
    </row>
    <row r="101" spans="1:8" ht="13" x14ac:dyDescent="0.15">
      <c r="A101" s="1" t="s">
        <v>146</v>
      </c>
      <c r="B101" s="25" t="s">
        <v>90</v>
      </c>
      <c r="C101" s="25">
        <v>138</v>
      </c>
      <c r="D101" s="25" t="s">
        <v>168</v>
      </c>
      <c r="E101" s="2">
        <v>0.312019992883453</v>
      </c>
      <c r="F101" s="2">
        <v>0.68798000711654705</v>
      </c>
      <c r="G101" s="2">
        <v>0.94250513347022602</v>
      </c>
      <c r="H101" s="2">
        <v>0.94285714285714295</v>
      </c>
    </row>
    <row r="102" spans="1:8" ht="13" x14ac:dyDescent="0.15">
      <c r="A102" s="1" t="s">
        <v>146</v>
      </c>
      <c r="B102" s="25" t="s">
        <v>90</v>
      </c>
      <c r="C102" s="25">
        <v>141</v>
      </c>
      <c r="D102" s="25" t="s">
        <v>168</v>
      </c>
      <c r="E102" s="2">
        <v>0.53346303991230004</v>
      </c>
      <c r="F102" s="2">
        <v>0.46653696008770001</v>
      </c>
      <c r="G102" s="2">
        <v>0.86036960985626298</v>
      </c>
      <c r="H102" s="2">
        <v>0.91428571428571404</v>
      </c>
    </row>
    <row r="103" spans="1:8" ht="13" x14ac:dyDescent="0.15">
      <c r="A103" s="1" t="s">
        <v>146</v>
      </c>
      <c r="B103" s="25" t="s">
        <v>90</v>
      </c>
      <c r="C103" s="25">
        <v>145</v>
      </c>
      <c r="D103" s="25" t="s">
        <v>168</v>
      </c>
      <c r="E103" s="2">
        <v>0.63673772174726395</v>
      </c>
      <c r="F103" s="2">
        <v>0.36326227825273599</v>
      </c>
      <c r="G103" s="2">
        <v>0.67145790554414797</v>
      </c>
      <c r="H103" s="2">
        <v>0.628571428571429</v>
      </c>
    </row>
    <row r="104" spans="1:8" ht="13" x14ac:dyDescent="0.15">
      <c r="A104" s="1" t="s">
        <v>146</v>
      </c>
      <c r="B104" s="25" t="s">
        <v>90</v>
      </c>
      <c r="C104" s="25">
        <v>146</v>
      </c>
      <c r="D104" s="25" t="s">
        <v>168</v>
      </c>
      <c r="E104" s="2">
        <v>0.35796892107496803</v>
      </c>
      <c r="F104" s="2">
        <v>0.64203107892503197</v>
      </c>
      <c r="G104" s="2">
        <v>0.632443531827516</v>
      </c>
      <c r="H104" s="2">
        <v>0.55714285714285705</v>
      </c>
    </row>
    <row r="105" spans="1:8" ht="13" x14ac:dyDescent="0.15">
      <c r="A105" s="1" t="s">
        <v>146</v>
      </c>
      <c r="B105" s="25" t="s">
        <v>90</v>
      </c>
      <c r="C105" s="25">
        <v>147</v>
      </c>
      <c r="D105" s="25" t="s">
        <v>168</v>
      </c>
      <c r="E105" s="2">
        <v>0.41065673489233401</v>
      </c>
      <c r="F105" s="2">
        <v>0.58934326510766699</v>
      </c>
      <c r="G105" s="2">
        <v>0.609856262833676</v>
      </c>
      <c r="H105" s="2">
        <v>0.66428571428571404</v>
      </c>
    </row>
    <row r="106" spans="1:8" ht="13" x14ac:dyDescent="0.15">
      <c r="A106" s="1" t="s">
        <v>146</v>
      </c>
      <c r="B106" s="25" t="s">
        <v>90</v>
      </c>
      <c r="C106" s="25">
        <v>19</v>
      </c>
      <c r="D106" s="25" t="s">
        <v>168</v>
      </c>
      <c r="E106" s="2">
        <v>0.37297497935705198</v>
      </c>
      <c r="F106" s="2">
        <v>0.62702502064294796</v>
      </c>
      <c r="G106" s="2">
        <v>0.60369609856262796</v>
      </c>
      <c r="H106" s="2">
        <v>0.56428571428571395</v>
      </c>
    </row>
    <row r="107" spans="1:8" ht="13" x14ac:dyDescent="0.15">
      <c r="A107" s="1" t="s">
        <v>146</v>
      </c>
      <c r="B107" s="25" t="s">
        <v>87</v>
      </c>
      <c r="C107" s="25">
        <v>22</v>
      </c>
      <c r="D107" s="25" t="s">
        <v>168</v>
      </c>
      <c r="E107" s="2">
        <v>0.54131831665691399</v>
      </c>
      <c r="F107" s="2">
        <v>0.45868168334308701</v>
      </c>
      <c r="G107" s="2">
        <v>0.57905544147844001</v>
      </c>
      <c r="H107" s="2">
        <v>0.57857142857142896</v>
      </c>
    </row>
    <row r="108" spans="1:8" ht="13" x14ac:dyDescent="0.15">
      <c r="A108" s="1" t="s">
        <v>146</v>
      </c>
      <c r="B108" s="25" t="s">
        <v>89</v>
      </c>
      <c r="C108" s="25">
        <v>24</v>
      </c>
      <c r="D108" s="25" t="s">
        <v>168</v>
      </c>
      <c r="E108" s="2">
        <v>0.62857258019277196</v>
      </c>
      <c r="F108" s="2">
        <v>0.37142741980722799</v>
      </c>
      <c r="G108" s="2">
        <v>0.69404517453798797</v>
      </c>
      <c r="H108" s="2">
        <v>0.72857142857142898</v>
      </c>
    </row>
    <row r="109" spans="1:8" ht="13" x14ac:dyDescent="0.15">
      <c r="A109" s="1" t="s">
        <v>146</v>
      </c>
      <c r="B109" s="25" t="s">
        <v>90</v>
      </c>
      <c r="C109" s="25">
        <v>42</v>
      </c>
      <c r="D109" s="25" t="s">
        <v>168</v>
      </c>
      <c r="E109" s="2">
        <v>0.85959942774820797</v>
      </c>
      <c r="F109" s="2">
        <v>0.14040057225179201</v>
      </c>
      <c r="G109" s="2">
        <v>0.56468172484599599</v>
      </c>
      <c r="H109" s="2">
        <v>0.59285714285714297</v>
      </c>
    </row>
    <row r="110" spans="1:8" ht="13" x14ac:dyDescent="0.15">
      <c r="A110" s="1" t="s">
        <v>146</v>
      </c>
      <c r="B110" s="25" t="s">
        <v>90</v>
      </c>
      <c r="C110" s="25">
        <v>45</v>
      </c>
      <c r="D110" s="25" t="s">
        <v>168</v>
      </c>
      <c r="E110" s="2">
        <v>0.42416034943374198</v>
      </c>
      <c r="F110" s="2">
        <v>0.57583965056625797</v>
      </c>
      <c r="G110" s="2">
        <v>0.91786447638603696</v>
      </c>
      <c r="H110" s="2">
        <v>0.96428571428571397</v>
      </c>
    </row>
    <row r="111" spans="1:8" ht="13" x14ac:dyDescent="0.15">
      <c r="A111" s="1" t="s">
        <v>146</v>
      </c>
      <c r="B111" s="25" t="s">
        <v>90</v>
      </c>
      <c r="C111" s="25">
        <v>46</v>
      </c>
      <c r="D111" s="25" t="s">
        <v>168</v>
      </c>
      <c r="E111" s="2">
        <v>0.62461826194650505</v>
      </c>
      <c r="F111" s="2">
        <v>0.37538173805349501</v>
      </c>
      <c r="G111" s="2">
        <v>0.56878850102669398</v>
      </c>
      <c r="H111" s="2">
        <v>0.47857142857142898</v>
      </c>
    </row>
    <row r="112" spans="1:8" ht="13" x14ac:dyDescent="0.15">
      <c r="A112" s="1" t="s">
        <v>146</v>
      </c>
      <c r="B112" s="25" t="s">
        <v>87</v>
      </c>
      <c r="C112" s="25">
        <v>51</v>
      </c>
      <c r="D112" s="25" t="s">
        <v>168</v>
      </c>
      <c r="E112" s="2">
        <v>0.37640112481916199</v>
      </c>
      <c r="F112" s="2">
        <v>0.62359887518083801</v>
      </c>
      <c r="G112" s="2">
        <v>0.66324435318275199</v>
      </c>
      <c r="H112" s="2">
        <v>0.69285714285714295</v>
      </c>
    </row>
    <row r="113" spans="1:8" ht="13" x14ac:dyDescent="0.15">
      <c r="A113" s="1" t="s">
        <v>146</v>
      </c>
      <c r="B113" s="25" t="s">
        <v>87</v>
      </c>
      <c r="C113" s="25">
        <v>52</v>
      </c>
      <c r="D113" s="25" t="s">
        <v>168</v>
      </c>
      <c r="E113" s="2">
        <v>0.67862859307579804</v>
      </c>
      <c r="F113" s="2">
        <v>0.32137140692420202</v>
      </c>
      <c r="G113" s="2">
        <v>0.67967145790554395</v>
      </c>
      <c r="H113" s="2">
        <v>0.7</v>
      </c>
    </row>
    <row r="114" spans="1:8" ht="13" x14ac:dyDescent="0.15">
      <c r="A114" s="1" t="s">
        <v>146</v>
      </c>
      <c r="B114" s="25" t="s">
        <v>87</v>
      </c>
      <c r="C114" s="25">
        <v>53</v>
      </c>
      <c r="D114" s="25" t="s">
        <v>168</v>
      </c>
      <c r="E114" s="2">
        <v>0.54597766985157703</v>
      </c>
      <c r="F114" s="2">
        <v>0.45402233014842303</v>
      </c>
      <c r="G114" s="2">
        <v>0.89527720739219696</v>
      </c>
      <c r="H114" s="2">
        <v>0.88571428571428601</v>
      </c>
    </row>
    <row r="115" spans="1:8" ht="13" x14ac:dyDescent="0.15">
      <c r="A115" s="1" t="s">
        <v>146</v>
      </c>
      <c r="B115" s="25" t="s">
        <v>87</v>
      </c>
      <c r="C115" s="25">
        <v>56</v>
      </c>
      <c r="D115" s="25" t="s">
        <v>168</v>
      </c>
      <c r="E115" s="2">
        <v>0.59575149306971298</v>
      </c>
      <c r="F115" s="2">
        <v>0.40424850693028702</v>
      </c>
      <c r="G115" s="2">
        <v>0.97741273100616</v>
      </c>
      <c r="H115" s="2">
        <v>0.96428571428571397</v>
      </c>
    </row>
    <row r="116" spans="1:8" ht="13" x14ac:dyDescent="0.15">
      <c r="A116" s="1" t="s">
        <v>146</v>
      </c>
      <c r="B116" s="25" t="s">
        <v>90</v>
      </c>
      <c r="C116" s="25">
        <v>63</v>
      </c>
      <c r="D116" s="25" t="s">
        <v>168</v>
      </c>
      <c r="E116" s="2">
        <v>0.17352332148496299</v>
      </c>
      <c r="F116" s="2">
        <v>0.82647667851503803</v>
      </c>
      <c r="G116" s="2">
        <v>0.66119096509240305</v>
      </c>
      <c r="H116" s="2">
        <v>0.59285714285714297</v>
      </c>
    </row>
    <row r="117" spans="1:8" ht="13" x14ac:dyDescent="0.15">
      <c r="A117" s="1" t="s">
        <v>146</v>
      </c>
      <c r="B117" s="25" t="s">
        <v>90</v>
      </c>
      <c r="C117" s="25">
        <v>66</v>
      </c>
      <c r="D117" s="25" t="s">
        <v>168</v>
      </c>
      <c r="E117" s="2">
        <v>0.31181534980052</v>
      </c>
      <c r="F117" s="2">
        <v>0.68818465019948005</v>
      </c>
      <c r="G117" s="2">
        <v>0.71252566735112899</v>
      </c>
      <c r="H117" s="2">
        <v>0.75</v>
      </c>
    </row>
    <row r="118" spans="1:8" ht="13" x14ac:dyDescent="0.15">
      <c r="A118" s="1" t="s">
        <v>146</v>
      </c>
      <c r="B118" s="25" t="s">
        <v>90</v>
      </c>
      <c r="C118" s="25">
        <v>70</v>
      </c>
      <c r="D118" s="25" t="s">
        <v>168</v>
      </c>
      <c r="E118" s="2">
        <v>0.42619598549646298</v>
      </c>
      <c r="F118" s="2">
        <v>0.57380401450353702</v>
      </c>
      <c r="G118" s="2">
        <v>0.708418891170431</v>
      </c>
      <c r="H118" s="2">
        <v>0.69285714285714295</v>
      </c>
    </row>
    <row r="119" spans="1:8" ht="13" x14ac:dyDescent="0.15">
      <c r="A119" s="1" t="s">
        <v>146</v>
      </c>
      <c r="B119" s="25" t="s">
        <v>87</v>
      </c>
      <c r="C119" s="25">
        <v>78</v>
      </c>
      <c r="D119" s="25" t="s">
        <v>168</v>
      </c>
      <c r="E119" s="2">
        <v>0.33515249029703897</v>
      </c>
      <c r="F119" s="2">
        <v>0.66484750970296103</v>
      </c>
      <c r="G119" s="2">
        <v>0.632443531827516</v>
      </c>
      <c r="H119" s="2">
        <v>0.64285714285714302</v>
      </c>
    </row>
    <row r="120" spans="1:8" ht="13" x14ac:dyDescent="0.15">
      <c r="A120" s="1" t="s">
        <v>146</v>
      </c>
      <c r="B120" s="25" t="s">
        <v>87</v>
      </c>
      <c r="C120" s="25">
        <v>81</v>
      </c>
      <c r="D120" s="25" t="s">
        <v>168</v>
      </c>
      <c r="E120" s="2">
        <v>0.61398777700292795</v>
      </c>
      <c r="F120" s="2">
        <v>0.386012222997072</v>
      </c>
      <c r="G120" s="2">
        <v>0.50924024640657095</v>
      </c>
      <c r="H120" s="2">
        <v>0.47142857142857097</v>
      </c>
    </row>
    <row r="121" spans="1:8" ht="13" x14ac:dyDescent="0.15">
      <c r="A121" s="1" t="s">
        <v>146</v>
      </c>
      <c r="B121" s="25" t="s">
        <v>90</v>
      </c>
      <c r="C121" s="25">
        <v>83</v>
      </c>
      <c r="D121" s="25" t="s">
        <v>168</v>
      </c>
      <c r="E121" s="2">
        <v>0.401091510291261</v>
      </c>
      <c r="F121" s="2">
        <v>0.598908489708739</v>
      </c>
      <c r="G121" s="2">
        <v>0.55030800821355197</v>
      </c>
      <c r="H121" s="2">
        <v>0.55000000000000004</v>
      </c>
    </row>
    <row r="122" spans="1:8" ht="13" x14ac:dyDescent="0.15">
      <c r="A122" s="1" t="s">
        <v>146</v>
      </c>
      <c r="B122" s="25" t="s">
        <v>89</v>
      </c>
      <c r="C122" s="25">
        <v>96</v>
      </c>
      <c r="D122" s="25" t="s">
        <v>168</v>
      </c>
      <c r="E122" s="2">
        <v>0.45602853531159099</v>
      </c>
      <c r="F122" s="2">
        <v>0.54397146468840896</v>
      </c>
      <c r="G122" s="2">
        <v>0.68377823408624205</v>
      </c>
      <c r="H122" s="2">
        <v>0.66428571428571404</v>
      </c>
    </row>
    <row r="123" spans="1:8" ht="13" x14ac:dyDescent="0.15">
      <c r="A123" s="1" t="s">
        <v>146</v>
      </c>
      <c r="B123" s="25" t="s">
        <v>90</v>
      </c>
      <c r="C123" s="25">
        <v>99</v>
      </c>
      <c r="D123" s="25" t="s">
        <v>168</v>
      </c>
      <c r="E123" s="2">
        <v>0.54380843056917905</v>
      </c>
      <c r="F123" s="2">
        <v>0.45619156943082101</v>
      </c>
      <c r="G123" s="2">
        <v>0.63449691991786505</v>
      </c>
      <c r="H123" s="2">
        <v>0.65714285714285703</v>
      </c>
    </row>
    <row r="124" spans="1:8" ht="13" x14ac:dyDescent="0.15">
      <c r="A124" s="1" t="s">
        <v>146</v>
      </c>
      <c r="B124" s="25"/>
      <c r="C124" s="25" t="s">
        <v>96</v>
      </c>
      <c r="D124" s="25" t="s">
        <v>169</v>
      </c>
      <c r="E124" s="2">
        <v>0.50888437025353295</v>
      </c>
      <c r="F124" s="2">
        <v>0.491115629746467</v>
      </c>
      <c r="G124" s="2">
        <v>0.97946611909650905</v>
      </c>
      <c r="H124" s="2">
        <v>0.97857142857142798</v>
      </c>
    </row>
    <row r="125" spans="1:8" ht="13" x14ac:dyDescent="0.15">
      <c r="A125" s="1" t="s">
        <v>146</v>
      </c>
      <c r="B125" s="25"/>
      <c r="C125" s="25" t="s">
        <v>93</v>
      </c>
      <c r="D125" s="25" t="s">
        <v>169</v>
      </c>
      <c r="E125" s="2">
        <v>0.53650251612602795</v>
      </c>
      <c r="F125" s="2">
        <v>0.46349748387397199</v>
      </c>
      <c r="G125" s="2">
        <v>0.72073921971252597</v>
      </c>
      <c r="H125" s="2">
        <v>0.7</v>
      </c>
    </row>
    <row r="126" spans="1:8" ht="13" x14ac:dyDescent="0.15">
      <c r="A126" s="1" t="s">
        <v>146</v>
      </c>
      <c r="B126" s="25"/>
      <c r="C126" s="25" t="s">
        <v>94</v>
      </c>
      <c r="D126" s="25" t="s">
        <v>169</v>
      </c>
      <c r="E126" s="2">
        <v>0.60197925863212798</v>
      </c>
      <c r="F126" s="2">
        <v>0.39802074136787202</v>
      </c>
      <c r="G126" s="2">
        <v>0.97946611909650905</v>
      </c>
      <c r="H126" s="2">
        <v>0.96428571428571397</v>
      </c>
    </row>
    <row r="127" spans="1:8" ht="13" x14ac:dyDescent="0.15">
      <c r="A127" s="1" t="s">
        <v>146</v>
      </c>
      <c r="B127" s="25"/>
      <c r="C127" s="25" t="s">
        <v>97</v>
      </c>
      <c r="D127" s="25" t="s">
        <v>169</v>
      </c>
      <c r="E127" s="2">
        <v>0.54131831665691399</v>
      </c>
      <c r="F127" s="2">
        <v>0.45868168334308701</v>
      </c>
      <c r="G127" s="2">
        <v>0.57905544147844001</v>
      </c>
      <c r="H127" s="2">
        <v>0.57857142857142896</v>
      </c>
    </row>
    <row r="128" spans="1:8" ht="13" x14ac:dyDescent="0.15">
      <c r="A128" s="1" t="s">
        <v>146</v>
      </c>
      <c r="B128" s="25"/>
      <c r="C128" s="25" t="s">
        <v>95</v>
      </c>
      <c r="D128" s="25" t="s">
        <v>169</v>
      </c>
      <c r="E128" s="2">
        <v>0.62607860587028497</v>
      </c>
      <c r="F128" s="2">
        <v>0.37392139412971498</v>
      </c>
      <c r="G128" s="2">
        <v>0.13347022587269</v>
      </c>
      <c r="H128" s="2">
        <v>0.157142857142857</v>
      </c>
    </row>
    <row r="129" spans="1:8" ht="13" x14ac:dyDescent="0.15">
      <c r="A129" s="1" t="s">
        <v>146</v>
      </c>
      <c r="B129" s="25"/>
      <c r="C129" s="25" t="s">
        <v>124</v>
      </c>
      <c r="D129" s="25" t="s">
        <v>169</v>
      </c>
      <c r="E129" s="2">
        <v>0.40766249859727799</v>
      </c>
      <c r="F129" s="2">
        <v>0.59233750140272201</v>
      </c>
      <c r="G129" s="2">
        <v>1</v>
      </c>
      <c r="H129" s="2">
        <v>1</v>
      </c>
    </row>
    <row r="130" spans="1:8" ht="13" x14ac:dyDescent="0.15">
      <c r="A130" s="1" t="s">
        <v>146</v>
      </c>
      <c r="B130" s="25"/>
      <c r="C130" s="25" t="s">
        <v>110</v>
      </c>
      <c r="D130" s="25" t="s">
        <v>169</v>
      </c>
      <c r="E130" s="2">
        <v>0.42619598549646298</v>
      </c>
      <c r="F130" s="2">
        <v>0.57380401450353702</v>
      </c>
      <c r="G130" s="2">
        <v>0.708418891170431</v>
      </c>
      <c r="H130" s="2">
        <v>0.69285714285714295</v>
      </c>
    </row>
    <row r="131" spans="1:8" ht="13" x14ac:dyDescent="0.15">
      <c r="A131" s="1" t="s">
        <v>146</v>
      </c>
      <c r="B131" s="25"/>
      <c r="C131" s="25" t="s">
        <v>119</v>
      </c>
      <c r="D131" s="25" t="s">
        <v>169</v>
      </c>
      <c r="E131" s="2">
        <v>0.39413687194616098</v>
      </c>
      <c r="F131" s="2">
        <v>0.60586312805383902</v>
      </c>
      <c r="G131" s="2">
        <v>0.56468172484599599</v>
      </c>
      <c r="H131" s="2">
        <v>0.55714285714285705</v>
      </c>
    </row>
    <row r="132" spans="1:8" ht="13" x14ac:dyDescent="0.15">
      <c r="A132" s="1" t="s">
        <v>146</v>
      </c>
      <c r="B132" s="25"/>
      <c r="C132" s="25" t="s">
        <v>125</v>
      </c>
      <c r="D132" s="25" t="s">
        <v>169</v>
      </c>
      <c r="E132" s="2">
        <v>0.54783915902092595</v>
      </c>
      <c r="F132" s="2">
        <v>0.452160840979074</v>
      </c>
      <c r="G132" s="2">
        <v>0.82751540041067795</v>
      </c>
      <c r="H132" s="2">
        <v>0.85</v>
      </c>
    </row>
    <row r="133" spans="1:8" ht="13" x14ac:dyDescent="0.15">
      <c r="A133" s="1" t="s">
        <v>146</v>
      </c>
      <c r="B133" s="25"/>
      <c r="C133" s="25" t="s">
        <v>117</v>
      </c>
      <c r="D133" s="25" t="s">
        <v>169</v>
      </c>
      <c r="E133" s="2">
        <v>0.62461826194650505</v>
      </c>
      <c r="F133" s="2">
        <v>0.37538173805349501</v>
      </c>
      <c r="G133" s="2">
        <v>0.56878850102669398</v>
      </c>
      <c r="H133" s="2">
        <v>0.47857142857142898</v>
      </c>
    </row>
    <row r="134" spans="1:8" ht="13" x14ac:dyDescent="0.15">
      <c r="A134" s="1" t="s">
        <v>146</v>
      </c>
      <c r="B134" s="25"/>
      <c r="C134" s="25" t="s">
        <v>116</v>
      </c>
      <c r="D134" s="25" t="s">
        <v>169</v>
      </c>
      <c r="E134" s="2">
        <v>0.57934344997665399</v>
      </c>
      <c r="F134" s="2">
        <v>0.42065655002334601</v>
      </c>
      <c r="G134" s="2">
        <v>0.53182751540041096</v>
      </c>
      <c r="H134" s="2">
        <v>0.55000000000000004</v>
      </c>
    </row>
    <row r="135" spans="1:8" ht="13" x14ac:dyDescent="0.15">
      <c r="A135" s="1" t="s">
        <v>146</v>
      </c>
      <c r="B135" s="25"/>
      <c r="C135" s="25" t="s">
        <v>115</v>
      </c>
      <c r="D135" s="25" t="s">
        <v>169</v>
      </c>
      <c r="E135" s="2">
        <v>0.387031627891254</v>
      </c>
      <c r="F135" s="2">
        <v>0.612968372108746</v>
      </c>
      <c r="G135" s="2">
        <v>0.57084188911704303</v>
      </c>
      <c r="H135" s="2">
        <v>0.52857142857142903</v>
      </c>
    </row>
    <row r="136" spans="1:8" ht="13" x14ac:dyDescent="0.15">
      <c r="A136" s="1" t="s">
        <v>146</v>
      </c>
      <c r="B136" s="25"/>
      <c r="C136" s="25" t="s">
        <v>126</v>
      </c>
      <c r="D136" s="25" t="s">
        <v>169</v>
      </c>
      <c r="E136" s="2">
        <v>0.37297497935705198</v>
      </c>
      <c r="F136" s="2">
        <v>0.62702502064294796</v>
      </c>
      <c r="G136" s="2">
        <v>0.60369609856262796</v>
      </c>
      <c r="H136" s="2">
        <v>0.56428571428571395</v>
      </c>
    </row>
    <row r="137" spans="1:8" ht="13" x14ac:dyDescent="0.15">
      <c r="A137" s="1" t="s">
        <v>146</v>
      </c>
      <c r="B137" s="25"/>
      <c r="C137" s="25" t="s">
        <v>127</v>
      </c>
      <c r="D137" s="25" t="s">
        <v>169</v>
      </c>
      <c r="E137" s="2">
        <v>0.23316303140998301</v>
      </c>
      <c r="F137" s="2">
        <v>0.76683696859001704</v>
      </c>
      <c r="G137" s="2">
        <v>0.27310061601642699</v>
      </c>
      <c r="H137" s="2">
        <v>0.314285714285714</v>
      </c>
    </row>
    <row r="138" spans="1:8" ht="13" x14ac:dyDescent="0.15">
      <c r="A138" s="1" t="s">
        <v>146</v>
      </c>
      <c r="B138" s="25"/>
      <c r="C138" s="25" t="s">
        <v>108</v>
      </c>
      <c r="D138" s="25" t="s">
        <v>169</v>
      </c>
      <c r="E138" s="2">
        <v>0.482861610259256</v>
      </c>
      <c r="F138" s="2">
        <v>0.517138389740744</v>
      </c>
      <c r="G138" s="2">
        <v>0.37166324435318299</v>
      </c>
      <c r="H138" s="2">
        <v>0.4</v>
      </c>
    </row>
    <row r="139" spans="1:8" ht="13" x14ac:dyDescent="0.15">
      <c r="A139" s="1" t="s">
        <v>146</v>
      </c>
      <c r="B139" s="25"/>
      <c r="C139" s="25" t="s">
        <v>113</v>
      </c>
      <c r="D139" s="25" t="s">
        <v>169</v>
      </c>
      <c r="E139" s="2">
        <v>0.55141441473779496</v>
      </c>
      <c r="F139" s="2">
        <v>0.44858558526220499</v>
      </c>
      <c r="G139" s="2">
        <v>0.2217659137577</v>
      </c>
      <c r="H139" s="2">
        <v>0.16428571428571401</v>
      </c>
    </row>
    <row r="140" spans="1:8" ht="13" x14ac:dyDescent="0.15">
      <c r="A140" s="1" t="s">
        <v>146</v>
      </c>
      <c r="B140" s="25"/>
      <c r="C140" s="25" t="s">
        <v>121</v>
      </c>
      <c r="D140" s="25" t="s">
        <v>169</v>
      </c>
      <c r="E140" s="2">
        <v>0.43061021580213399</v>
      </c>
      <c r="F140" s="2">
        <v>0.56938978419786601</v>
      </c>
      <c r="G140" s="2">
        <v>0.98357289527720704</v>
      </c>
      <c r="H140" s="2">
        <v>1</v>
      </c>
    </row>
    <row r="141" spans="1:8" ht="13" x14ac:dyDescent="0.15">
      <c r="A141" s="1" t="s">
        <v>146</v>
      </c>
      <c r="B141" s="25"/>
      <c r="C141" s="25" t="s">
        <v>107</v>
      </c>
      <c r="D141" s="25" t="s">
        <v>169</v>
      </c>
      <c r="E141" s="2">
        <v>0.70759112845114303</v>
      </c>
      <c r="F141" s="2">
        <v>0.29240887154885697</v>
      </c>
      <c r="G141" s="2">
        <v>5.5441478439425103E-2</v>
      </c>
      <c r="H141" s="2">
        <v>2.8571428571428598E-2</v>
      </c>
    </row>
    <row r="142" spans="1:8" ht="13" x14ac:dyDescent="0.15">
      <c r="A142" s="1" t="s">
        <v>146</v>
      </c>
      <c r="B142" s="25"/>
      <c r="C142" s="25" t="s">
        <v>111</v>
      </c>
      <c r="D142" s="25" t="s">
        <v>169</v>
      </c>
      <c r="E142" s="2">
        <v>0.20244670423948899</v>
      </c>
      <c r="F142" s="2">
        <v>0.79755329576051204</v>
      </c>
      <c r="G142" s="2">
        <v>5.5441478439425103E-2</v>
      </c>
      <c r="H142" s="2">
        <v>7.1428571428571397E-2</v>
      </c>
    </row>
    <row r="143" spans="1:8" ht="13" x14ac:dyDescent="0.15">
      <c r="A143" s="1" t="s">
        <v>146</v>
      </c>
      <c r="B143" s="25"/>
      <c r="C143" s="25" t="s">
        <v>109</v>
      </c>
      <c r="D143" s="25" t="s">
        <v>169</v>
      </c>
      <c r="E143" s="2">
        <v>0.65132861103422302</v>
      </c>
      <c r="F143" s="2">
        <v>0.34867138896577698</v>
      </c>
      <c r="G143" s="2">
        <v>8.6242299794661206E-2</v>
      </c>
      <c r="H143" s="2">
        <v>7.1428571428571397E-2</v>
      </c>
    </row>
    <row r="144" spans="1:8" ht="13" x14ac:dyDescent="0.15">
      <c r="A144" s="1" t="s">
        <v>146</v>
      </c>
      <c r="B144" s="25"/>
      <c r="C144" s="25" t="s">
        <v>114</v>
      </c>
      <c r="D144" s="25" t="s">
        <v>169</v>
      </c>
      <c r="E144" s="2">
        <v>0.419795445716029</v>
      </c>
      <c r="F144" s="2">
        <v>0.580204554283971</v>
      </c>
      <c r="G144" s="2">
        <v>0.91786447638603696</v>
      </c>
      <c r="H144" s="2">
        <v>0.90714285714285703</v>
      </c>
    </row>
    <row r="145" spans="1:8" ht="13" x14ac:dyDescent="0.15">
      <c r="A145" s="1" t="s">
        <v>146</v>
      </c>
      <c r="B145" s="25"/>
      <c r="C145" s="25" t="s">
        <v>118</v>
      </c>
      <c r="D145" s="25" t="s">
        <v>169</v>
      </c>
      <c r="E145" s="2">
        <v>0.36028347520592602</v>
      </c>
      <c r="F145" s="2">
        <v>0.63971652479407404</v>
      </c>
      <c r="G145" s="2">
        <v>0.96303901437371697</v>
      </c>
      <c r="H145" s="2">
        <v>0.99285714285714299</v>
      </c>
    </row>
    <row r="146" spans="1:8" ht="13" x14ac:dyDescent="0.15">
      <c r="A146" s="1" t="s">
        <v>146</v>
      </c>
      <c r="B146" s="25"/>
      <c r="C146" s="25" t="s">
        <v>120</v>
      </c>
      <c r="D146" s="25" t="s">
        <v>169</v>
      </c>
      <c r="E146" s="2">
        <v>0.49760040623149698</v>
      </c>
      <c r="F146" s="2">
        <v>0.50239959376850296</v>
      </c>
      <c r="G146" s="2">
        <v>0.96098562628336803</v>
      </c>
      <c r="H146" s="2">
        <v>0.97142857142857097</v>
      </c>
    </row>
    <row r="147" spans="1:8" ht="13" x14ac:dyDescent="0.15">
      <c r="A147" s="1" t="s">
        <v>146</v>
      </c>
      <c r="B147" s="25"/>
      <c r="C147" s="25" t="s">
        <v>106</v>
      </c>
      <c r="D147" s="25" t="s">
        <v>169</v>
      </c>
      <c r="E147" s="2">
        <v>0.29604712882228301</v>
      </c>
      <c r="F147" s="2">
        <v>0.70395287117771699</v>
      </c>
      <c r="G147" s="2">
        <v>0.81930184804928097</v>
      </c>
      <c r="H147" s="2">
        <v>0.82142857142857095</v>
      </c>
    </row>
    <row r="148" spans="1:8" ht="13" x14ac:dyDescent="0.15">
      <c r="A148" s="1" t="s">
        <v>146</v>
      </c>
      <c r="B148" s="25"/>
      <c r="C148" s="25" t="s">
        <v>122</v>
      </c>
      <c r="D148" s="25" t="s">
        <v>169</v>
      </c>
      <c r="E148" s="2">
        <v>0.43934148518312699</v>
      </c>
      <c r="F148" s="2">
        <v>0.56065851481687301</v>
      </c>
      <c r="G148" s="2">
        <v>0.77823408624229995</v>
      </c>
      <c r="H148" s="2">
        <v>0.77857142857142903</v>
      </c>
    </row>
    <row r="149" spans="1:8" ht="13" x14ac:dyDescent="0.15">
      <c r="A149" s="1" t="s">
        <v>146</v>
      </c>
      <c r="B149" s="25"/>
      <c r="C149" s="25" t="s">
        <v>123</v>
      </c>
      <c r="D149" s="25" t="s">
        <v>169</v>
      </c>
      <c r="E149" s="2">
        <v>0.40622716070598702</v>
      </c>
      <c r="F149" s="2">
        <v>0.59377283929401303</v>
      </c>
      <c r="G149" s="2">
        <v>0.63655030800821399</v>
      </c>
      <c r="H149" s="2">
        <v>0.64285714285714302</v>
      </c>
    </row>
    <row r="150" spans="1:8" ht="13" x14ac:dyDescent="0.15">
      <c r="A150" s="1" t="s">
        <v>146</v>
      </c>
      <c r="B150" s="25"/>
      <c r="C150" s="25" t="s">
        <v>112</v>
      </c>
      <c r="D150" s="25" t="s">
        <v>169</v>
      </c>
      <c r="E150" s="2">
        <v>0.34981415721000397</v>
      </c>
      <c r="F150" s="2">
        <v>0.65018584278999603</v>
      </c>
      <c r="G150" s="2">
        <v>0.82751540041067795</v>
      </c>
      <c r="H150" s="2">
        <v>0.80714285714285705</v>
      </c>
    </row>
    <row r="151" spans="1:8" ht="13" x14ac:dyDescent="0.15">
      <c r="A151" s="1" t="s">
        <v>146</v>
      </c>
      <c r="B151" s="25"/>
      <c r="C151" s="25" t="s">
        <v>101</v>
      </c>
      <c r="D151" s="25" t="s">
        <v>169</v>
      </c>
      <c r="E151" s="2">
        <v>0.79385975266986897</v>
      </c>
      <c r="F151" s="2">
        <v>0.206140247330131</v>
      </c>
      <c r="G151" s="2">
        <v>0.11088295687885</v>
      </c>
      <c r="H151" s="2">
        <v>0.114285714285714</v>
      </c>
    </row>
    <row r="152" spans="1:8" ht="13" x14ac:dyDescent="0.15">
      <c r="A152" s="1" t="s">
        <v>146</v>
      </c>
      <c r="B152" s="25"/>
      <c r="C152" s="25" t="s">
        <v>100</v>
      </c>
      <c r="D152" s="25" t="s">
        <v>169</v>
      </c>
      <c r="E152" s="2">
        <v>0.60750523680667801</v>
      </c>
      <c r="F152" s="2">
        <v>0.39249476319332199</v>
      </c>
      <c r="G152" s="2">
        <v>0.24435318275154</v>
      </c>
      <c r="H152" s="2">
        <v>0.27142857142857102</v>
      </c>
    </row>
    <row r="153" spans="1:8" ht="13" x14ac:dyDescent="0.15">
      <c r="A153" s="1" t="s">
        <v>146</v>
      </c>
      <c r="B153" s="25"/>
      <c r="C153" s="25" t="s">
        <v>98</v>
      </c>
      <c r="D153" s="25" t="s">
        <v>169</v>
      </c>
      <c r="E153" s="2">
        <v>0.60101438183953904</v>
      </c>
      <c r="F153" s="2">
        <v>0.39898561816046102</v>
      </c>
      <c r="G153" s="2">
        <v>8.2135523613962994E-2</v>
      </c>
      <c r="H153" s="2">
        <v>4.2857142857142899E-2</v>
      </c>
    </row>
    <row r="154" spans="1:8" ht="13" x14ac:dyDescent="0.15">
      <c r="A154" s="1" t="s">
        <v>146</v>
      </c>
      <c r="B154" s="25"/>
      <c r="C154" s="25" t="s">
        <v>99</v>
      </c>
      <c r="D154" s="25" t="s">
        <v>169</v>
      </c>
      <c r="E154" s="2">
        <v>0.16157314185878099</v>
      </c>
      <c r="F154" s="2">
        <v>0.83842685814121898</v>
      </c>
      <c r="G154" s="2">
        <v>4.5174537987679703E-2</v>
      </c>
      <c r="H154" s="2">
        <v>0.05</v>
      </c>
    </row>
    <row r="155" spans="1:8" ht="13" x14ac:dyDescent="0.15">
      <c r="A155" s="1" t="s">
        <v>146</v>
      </c>
      <c r="B155" s="25"/>
      <c r="C155" s="25" t="s">
        <v>91</v>
      </c>
      <c r="D155" s="25" t="s">
        <v>169</v>
      </c>
      <c r="E155" s="2">
        <v>0.37753070438571901</v>
      </c>
      <c r="F155" s="2">
        <v>0.62246929561428099</v>
      </c>
      <c r="G155" s="2">
        <v>0.49075975359342899</v>
      </c>
      <c r="H155" s="2">
        <v>0.45714285714285702</v>
      </c>
    </row>
    <row r="156" spans="1:8" ht="13" x14ac:dyDescent="0.15">
      <c r="A156" s="1" t="s">
        <v>146</v>
      </c>
      <c r="B156" s="25"/>
      <c r="C156" s="25" t="s">
        <v>104</v>
      </c>
      <c r="D156" s="25" t="s">
        <v>169</v>
      </c>
      <c r="E156" s="2">
        <v>0.53103632660085998</v>
      </c>
      <c r="F156" s="2">
        <v>0.46896367339914002</v>
      </c>
      <c r="G156" s="2">
        <v>0.99178644763860402</v>
      </c>
      <c r="H156" s="2">
        <v>1</v>
      </c>
    </row>
    <row r="157" spans="1:8" ht="13" x14ac:dyDescent="0.15">
      <c r="A157" s="1" t="s">
        <v>146</v>
      </c>
      <c r="B157" s="25"/>
      <c r="C157" s="25" t="s">
        <v>102</v>
      </c>
      <c r="D157" s="25" t="s">
        <v>169</v>
      </c>
      <c r="E157" s="2">
        <v>0.62857258019277196</v>
      </c>
      <c r="F157" s="2">
        <v>0.37142741980722799</v>
      </c>
      <c r="G157" s="2">
        <v>0.69404517453798797</v>
      </c>
      <c r="H157" s="2">
        <v>0.72857142857142898</v>
      </c>
    </row>
    <row r="158" spans="1:8" ht="13" x14ac:dyDescent="0.15">
      <c r="A158" s="1" t="s">
        <v>146</v>
      </c>
      <c r="B158" s="25"/>
      <c r="C158" s="25" t="s">
        <v>103</v>
      </c>
      <c r="D158" s="25" t="s">
        <v>169</v>
      </c>
      <c r="E158" s="2">
        <v>0.583366170938177</v>
      </c>
      <c r="F158" s="2">
        <v>0.416633829061822</v>
      </c>
      <c r="G158" s="2">
        <v>4.1067761806981497E-2</v>
      </c>
      <c r="H158" s="2">
        <v>4.2857142857142899E-2</v>
      </c>
    </row>
    <row r="159" spans="1:8" ht="13" x14ac:dyDescent="0.15">
      <c r="A159" s="1" t="s">
        <v>146</v>
      </c>
      <c r="B159" s="25"/>
      <c r="C159" s="25" t="s">
        <v>105</v>
      </c>
      <c r="D159" s="25" t="s">
        <v>169</v>
      </c>
      <c r="E159" s="2">
        <v>0.81310820898286695</v>
      </c>
      <c r="F159" s="2">
        <v>0.18689179101713299</v>
      </c>
      <c r="G159" s="2">
        <v>0.11909650924024601</v>
      </c>
      <c r="H159" s="2">
        <v>0.114285714285714</v>
      </c>
    </row>
    <row r="160" spans="1:8" ht="13" x14ac:dyDescent="0.15">
      <c r="A160" s="1" t="s">
        <v>147</v>
      </c>
      <c r="B160" s="25"/>
      <c r="C160" s="25" t="s">
        <v>87</v>
      </c>
      <c r="D160" s="25" t="s">
        <v>165</v>
      </c>
      <c r="E160" s="2">
        <v>0.51525082773321496</v>
      </c>
      <c r="F160" s="2">
        <v>0.48474917226678499</v>
      </c>
      <c r="G160" s="2">
        <v>1</v>
      </c>
      <c r="H160" s="2">
        <v>0.99526066350710896</v>
      </c>
    </row>
    <row r="161" spans="1:8" ht="13" x14ac:dyDescent="0.15">
      <c r="A161" s="1" t="s">
        <v>147</v>
      </c>
      <c r="B161" s="25"/>
      <c r="C161" s="25" t="s">
        <v>90</v>
      </c>
      <c r="D161" s="25" t="s">
        <v>165</v>
      </c>
      <c r="E161" s="2">
        <v>0.57527535780537198</v>
      </c>
      <c r="F161" s="2">
        <v>0.42472464219462802</v>
      </c>
      <c r="G161" s="2">
        <v>0.383084577114428</v>
      </c>
      <c r="H161" s="2">
        <v>0.39968404423380699</v>
      </c>
    </row>
    <row r="162" spans="1:8" ht="13" x14ac:dyDescent="0.15">
      <c r="A162" s="1" t="s">
        <v>147</v>
      </c>
      <c r="B162" s="25"/>
      <c r="C162" s="25" t="s">
        <v>88</v>
      </c>
      <c r="D162" s="25" t="s">
        <v>165</v>
      </c>
      <c r="E162" s="2">
        <v>0.53567645151088805</v>
      </c>
      <c r="F162" s="2">
        <v>0.464323548489112</v>
      </c>
      <c r="G162" s="2">
        <v>0.52238805970149305</v>
      </c>
      <c r="H162" s="2">
        <v>0.486571879936809</v>
      </c>
    </row>
    <row r="163" spans="1:8" ht="13" x14ac:dyDescent="0.15">
      <c r="A163" s="1" t="s">
        <v>147</v>
      </c>
      <c r="B163" s="25"/>
      <c r="C163" s="25" t="s">
        <v>85</v>
      </c>
      <c r="D163" s="25" t="s">
        <v>165</v>
      </c>
      <c r="E163" s="2">
        <v>0.238639440858289</v>
      </c>
      <c r="F163" s="2">
        <v>0.76136055914171097</v>
      </c>
      <c r="G163" s="2">
        <v>0.473922902494331</v>
      </c>
      <c r="H163" s="2">
        <v>0.512820512820513</v>
      </c>
    </row>
    <row r="164" spans="1:8" ht="13" x14ac:dyDescent="0.15">
      <c r="A164" s="1" t="s">
        <v>147</v>
      </c>
      <c r="B164" s="25"/>
      <c r="C164" s="25" t="s">
        <v>89</v>
      </c>
      <c r="D164" s="25" t="s">
        <v>165</v>
      </c>
      <c r="E164" s="2">
        <v>0.63945753082791501</v>
      </c>
      <c r="F164" s="2">
        <v>0.36054246917208499</v>
      </c>
      <c r="G164" s="2">
        <v>0.99319727891156495</v>
      </c>
      <c r="H164" s="2">
        <v>1</v>
      </c>
    </row>
    <row r="165" spans="1:8" ht="13" x14ac:dyDescent="0.15">
      <c r="A165" s="1" t="s">
        <v>147</v>
      </c>
      <c r="B165" s="1" t="s">
        <v>90</v>
      </c>
      <c r="C165" s="25">
        <v>102</v>
      </c>
      <c r="D165" s="25" t="s">
        <v>168</v>
      </c>
      <c r="E165" s="2">
        <v>0.57408854691141997</v>
      </c>
      <c r="F165" s="2">
        <v>0.42591145308858003</v>
      </c>
      <c r="G165" s="2">
        <v>0.68656716417910402</v>
      </c>
      <c r="H165" s="2">
        <v>0.69194312796208501</v>
      </c>
    </row>
    <row r="166" spans="1:8" ht="13" x14ac:dyDescent="0.15">
      <c r="A166" s="1" t="s">
        <v>147</v>
      </c>
      <c r="B166" s="1" t="s">
        <v>90</v>
      </c>
      <c r="C166" s="25">
        <v>104</v>
      </c>
      <c r="D166" s="25" t="s">
        <v>168</v>
      </c>
      <c r="E166" s="2">
        <v>0.54598253052299595</v>
      </c>
      <c r="F166" s="2">
        <v>0.454017469477004</v>
      </c>
      <c r="G166" s="2">
        <v>0.76616915422885601</v>
      </c>
      <c r="H166" s="2">
        <v>0.77409162717219604</v>
      </c>
    </row>
    <row r="167" spans="1:8" ht="13" x14ac:dyDescent="0.15">
      <c r="A167" s="1" t="s">
        <v>147</v>
      </c>
      <c r="B167" s="1" t="s">
        <v>90</v>
      </c>
      <c r="C167" s="25">
        <v>105</v>
      </c>
      <c r="D167" s="25" t="s">
        <v>168</v>
      </c>
      <c r="E167" s="2">
        <v>0.69539701897269002</v>
      </c>
      <c r="F167" s="2">
        <v>0.30460298102731098</v>
      </c>
      <c r="G167" s="2">
        <v>0.65671641791044799</v>
      </c>
      <c r="H167" s="2">
        <v>0.67930489731437604</v>
      </c>
    </row>
    <row r="168" spans="1:8" ht="13" x14ac:dyDescent="0.15">
      <c r="A168" s="1" t="s">
        <v>147</v>
      </c>
      <c r="B168" s="1" t="s">
        <v>90</v>
      </c>
      <c r="C168" s="25">
        <v>106</v>
      </c>
      <c r="D168" s="25" t="s">
        <v>168</v>
      </c>
      <c r="E168" s="2">
        <v>0.61074947564999504</v>
      </c>
      <c r="F168" s="2">
        <v>0.38925052435000501</v>
      </c>
      <c r="G168" s="2">
        <v>0.73134328358209</v>
      </c>
      <c r="H168" s="2">
        <v>0.75039494470774104</v>
      </c>
    </row>
    <row r="169" spans="1:8" ht="13" x14ac:dyDescent="0.15">
      <c r="A169" s="1" t="s">
        <v>147</v>
      </c>
      <c r="B169" s="25" t="s">
        <v>89</v>
      </c>
      <c r="C169" s="25">
        <v>112</v>
      </c>
      <c r="D169" s="25" t="s">
        <v>168</v>
      </c>
      <c r="E169" s="2">
        <v>0.49113420697714999</v>
      </c>
      <c r="F169" s="2">
        <v>0.50886579302285095</v>
      </c>
      <c r="G169" s="2">
        <v>0.98009950248756195</v>
      </c>
      <c r="H169" s="2">
        <v>0.96524486571879897</v>
      </c>
    </row>
    <row r="170" spans="1:8" ht="13" x14ac:dyDescent="0.15">
      <c r="A170" s="1" t="s">
        <v>147</v>
      </c>
      <c r="B170" s="25" t="s">
        <v>90</v>
      </c>
      <c r="C170" s="25">
        <v>114</v>
      </c>
      <c r="D170" s="25" t="s">
        <v>168</v>
      </c>
      <c r="E170" s="2">
        <v>0.58597892102153104</v>
      </c>
      <c r="F170" s="2">
        <v>0.41402107897846901</v>
      </c>
      <c r="G170" s="2">
        <v>0.72636815920398001</v>
      </c>
      <c r="H170" s="2">
        <v>0.76145339652448696</v>
      </c>
    </row>
    <row r="171" spans="1:8" ht="13" x14ac:dyDescent="0.15">
      <c r="A171" s="1" t="s">
        <v>147</v>
      </c>
      <c r="B171" s="25" t="s">
        <v>90</v>
      </c>
      <c r="C171" s="25">
        <v>115</v>
      </c>
      <c r="D171" s="25" t="s">
        <v>168</v>
      </c>
      <c r="E171" s="2">
        <v>0.47624545821446501</v>
      </c>
      <c r="F171" s="2">
        <v>0.52375454178553504</v>
      </c>
      <c r="G171" s="2">
        <v>0.60199004975124404</v>
      </c>
      <c r="H171" s="2">
        <v>0.63507109004739304</v>
      </c>
    </row>
    <row r="172" spans="1:8" ht="13" x14ac:dyDescent="0.15">
      <c r="A172" s="1" t="s">
        <v>147</v>
      </c>
      <c r="B172" s="25" t="s">
        <v>90</v>
      </c>
      <c r="C172" s="25">
        <v>119</v>
      </c>
      <c r="D172" s="25" t="s">
        <v>168</v>
      </c>
      <c r="E172" s="2">
        <v>0.467345243607935</v>
      </c>
      <c r="F172" s="2">
        <v>0.53265475639206505</v>
      </c>
      <c r="G172" s="2">
        <v>0.93034825870646798</v>
      </c>
      <c r="H172" s="2">
        <v>0.96682464454976302</v>
      </c>
    </row>
    <row r="173" spans="1:8" ht="13" x14ac:dyDescent="0.15">
      <c r="A173" s="1" t="s">
        <v>147</v>
      </c>
      <c r="B173" s="25" t="s">
        <v>90</v>
      </c>
      <c r="C173" s="25">
        <v>120</v>
      </c>
      <c r="D173" s="25" t="s">
        <v>168</v>
      </c>
      <c r="E173" s="2">
        <v>0.62351480668581805</v>
      </c>
      <c r="F173" s="2">
        <v>0.37648519331418201</v>
      </c>
      <c r="G173" s="2">
        <v>0.73631840796019898</v>
      </c>
      <c r="H173" s="2">
        <v>0.74091627172195895</v>
      </c>
    </row>
    <row r="174" spans="1:8" ht="13" x14ac:dyDescent="0.15">
      <c r="A174" s="1" t="s">
        <v>147</v>
      </c>
      <c r="B174" s="25" t="s">
        <v>90</v>
      </c>
      <c r="C174" s="25">
        <v>122</v>
      </c>
      <c r="D174" s="25" t="s">
        <v>168</v>
      </c>
      <c r="E174" s="2">
        <v>0.45482032073996698</v>
      </c>
      <c r="F174" s="2">
        <v>0.54517967926003297</v>
      </c>
      <c r="G174" s="2">
        <v>0.67164179104477595</v>
      </c>
      <c r="H174" s="2">
        <v>0.67614533965244905</v>
      </c>
    </row>
    <row r="175" spans="1:8" ht="13" x14ac:dyDescent="0.15">
      <c r="A175" s="1" t="s">
        <v>147</v>
      </c>
      <c r="B175" s="25" t="s">
        <v>90</v>
      </c>
      <c r="C175" s="25">
        <v>126</v>
      </c>
      <c r="D175" s="25" t="s">
        <v>168</v>
      </c>
      <c r="E175" s="2">
        <v>0.76301709381373595</v>
      </c>
      <c r="F175" s="2">
        <v>0.236982906186264</v>
      </c>
      <c r="G175" s="2">
        <v>0.55721393034825895</v>
      </c>
      <c r="H175" s="2">
        <v>0.57819905213270095</v>
      </c>
    </row>
    <row r="176" spans="1:8" ht="13" x14ac:dyDescent="0.15">
      <c r="A176" s="1" t="s">
        <v>147</v>
      </c>
      <c r="B176" s="25" t="s">
        <v>90</v>
      </c>
      <c r="C176" s="25">
        <v>128</v>
      </c>
      <c r="D176" s="25" t="s">
        <v>168</v>
      </c>
      <c r="E176" s="2">
        <v>0.68511507026099405</v>
      </c>
      <c r="F176" s="2">
        <v>0.314884929739006</v>
      </c>
      <c r="G176" s="2">
        <v>0.72139303482587103</v>
      </c>
      <c r="H176" s="2">
        <v>0.75355450236966803</v>
      </c>
    </row>
    <row r="177" spans="1:8" ht="13" x14ac:dyDescent="0.15">
      <c r="A177" s="1" t="s">
        <v>147</v>
      </c>
      <c r="B177" s="25" t="s">
        <v>89</v>
      </c>
      <c r="C177" s="25">
        <v>130</v>
      </c>
      <c r="D177" s="25" t="s">
        <v>168</v>
      </c>
      <c r="E177" s="2">
        <v>0.41306477767501099</v>
      </c>
      <c r="F177" s="2">
        <v>0.58693522232498896</v>
      </c>
      <c r="G177" s="2">
        <v>0.58706467661691497</v>
      </c>
      <c r="H177" s="2">
        <v>0.64454976303317502</v>
      </c>
    </row>
    <row r="178" spans="1:8" ht="13" x14ac:dyDescent="0.15">
      <c r="A178" s="1" t="s">
        <v>147</v>
      </c>
      <c r="B178" s="25" t="s">
        <v>90</v>
      </c>
      <c r="C178" s="25">
        <v>135</v>
      </c>
      <c r="D178" s="25" t="s">
        <v>168</v>
      </c>
      <c r="E178" s="2">
        <v>0.45116176504064298</v>
      </c>
      <c r="F178" s="2">
        <v>0.54883823495935702</v>
      </c>
      <c r="G178" s="2">
        <v>0.87562189054726403</v>
      </c>
      <c r="H178" s="2">
        <v>0.90363349131121595</v>
      </c>
    </row>
    <row r="179" spans="1:8" ht="13" x14ac:dyDescent="0.15">
      <c r="A179" s="1" t="s">
        <v>147</v>
      </c>
      <c r="B179" s="25" t="s">
        <v>90</v>
      </c>
      <c r="C179" s="25">
        <v>137</v>
      </c>
      <c r="D179" s="25" t="s">
        <v>168</v>
      </c>
      <c r="E179" s="2">
        <v>0.59276214037948805</v>
      </c>
      <c r="F179" s="2">
        <v>0.40723785962051201</v>
      </c>
      <c r="G179" s="2">
        <v>0.58208955223880599</v>
      </c>
      <c r="H179" s="2">
        <v>0.52448657187993697</v>
      </c>
    </row>
    <row r="180" spans="1:8" ht="13" x14ac:dyDescent="0.15">
      <c r="A180" s="1" t="s">
        <v>147</v>
      </c>
      <c r="B180" s="25" t="s">
        <v>90</v>
      </c>
      <c r="C180" s="25">
        <v>138</v>
      </c>
      <c r="D180" s="25" t="s">
        <v>168</v>
      </c>
      <c r="E180" s="2">
        <v>0.51290897646880396</v>
      </c>
      <c r="F180" s="2">
        <v>0.48709102353119599</v>
      </c>
      <c r="G180" s="2">
        <v>0.94527363184079605</v>
      </c>
      <c r="H180" s="2">
        <v>0.94312796208530802</v>
      </c>
    </row>
    <row r="181" spans="1:8" ht="13" x14ac:dyDescent="0.15">
      <c r="A181" s="1" t="s">
        <v>147</v>
      </c>
      <c r="B181" s="25" t="s">
        <v>90</v>
      </c>
      <c r="C181" s="25">
        <v>141</v>
      </c>
      <c r="D181" s="25" t="s">
        <v>168</v>
      </c>
      <c r="E181" s="2">
        <v>0.713067112134944</v>
      </c>
      <c r="F181" s="2">
        <v>0.286932887865056</v>
      </c>
      <c r="G181" s="2">
        <v>0.885572139303483</v>
      </c>
      <c r="H181" s="2">
        <v>0.87203791469194303</v>
      </c>
    </row>
    <row r="182" spans="1:8" ht="13" x14ac:dyDescent="0.15">
      <c r="A182" s="1" t="s">
        <v>147</v>
      </c>
      <c r="B182" s="25" t="s">
        <v>90</v>
      </c>
      <c r="C182" s="25">
        <v>145</v>
      </c>
      <c r="D182" s="25" t="s">
        <v>168</v>
      </c>
      <c r="E182" s="2">
        <v>0.64600616992071502</v>
      </c>
      <c r="F182" s="2">
        <v>0.35399383007928498</v>
      </c>
      <c r="G182" s="2">
        <v>0.66169154228855698</v>
      </c>
      <c r="H182" s="2">
        <v>0.66192733017377603</v>
      </c>
    </row>
    <row r="183" spans="1:8" ht="13" x14ac:dyDescent="0.15">
      <c r="A183" s="1" t="s">
        <v>147</v>
      </c>
      <c r="B183" s="25" t="s">
        <v>90</v>
      </c>
      <c r="C183" s="25">
        <v>146</v>
      </c>
      <c r="D183" s="25" t="s">
        <v>168</v>
      </c>
      <c r="E183" s="2">
        <v>0.46796986892011</v>
      </c>
      <c r="F183" s="2">
        <v>0.53203013107988995</v>
      </c>
      <c r="G183" s="2">
        <v>0.61194029850746301</v>
      </c>
      <c r="H183" s="2">
        <v>0.61769352290679302</v>
      </c>
    </row>
    <row r="184" spans="1:8" ht="13" x14ac:dyDescent="0.15">
      <c r="A184" s="1" t="s">
        <v>147</v>
      </c>
      <c r="B184" s="25" t="s">
        <v>90</v>
      </c>
      <c r="C184" s="25">
        <v>147</v>
      </c>
      <c r="D184" s="25" t="s">
        <v>168</v>
      </c>
      <c r="E184" s="2">
        <v>0.71144345350683802</v>
      </c>
      <c r="F184" s="2">
        <v>0.28855654649316198</v>
      </c>
      <c r="G184" s="2">
        <v>0.63681592039801005</v>
      </c>
      <c r="H184" s="2">
        <v>0.61769352290679302</v>
      </c>
    </row>
    <row r="185" spans="1:8" ht="13" x14ac:dyDescent="0.15">
      <c r="A185" s="1" t="s">
        <v>147</v>
      </c>
      <c r="B185" s="25" t="s">
        <v>90</v>
      </c>
      <c r="C185" s="25">
        <v>19</v>
      </c>
      <c r="D185" s="25" t="s">
        <v>168</v>
      </c>
      <c r="E185" s="2">
        <v>0.68662790942665597</v>
      </c>
      <c r="F185" s="2">
        <v>0.31337209057334398</v>
      </c>
      <c r="G185" s="2">
        <v>0.54726368159203997</v>
      </c>
      <c r="H185" s="2">
        <v>0.59557661927330197</v>
      </c>
    </row>
    <row r="186" spans="1:8" ht="13" x14ac:dyDescent="0.15">
      <c r="A186" s="1" t="s">
        <v>147</v>
      </c>
      <c r="B186" s="25" t="s">
        <v>87</v>
      </c>
      <c r="C186" s="25">
        <v>22</v>
      </c>
      <c r="D186" s="25" t="s">
        <v>168</v>
      </c>
      <c r="E186" s="2">
        <v>0.43132328162231298</v>
      </c>
      <c r="F186" s="2">
        <v>0.56867671837768796</v>
      </c>
      <c r="G186" s="2">
        <v>0.60696517412935302</v>
      </c>
      <c r="H186" s="2">
        <v>0.58135860979462906</v>
      </c>
    </row>
    <row r="187" spans="1:8" ht="13" x14ac:dyDescent="0.15">
      <c r="A187" s="1" t="s">
        <v>147</v>
      </c>
      <c r="B187" s="25" t="s">
        <v>89</v>
      </c>
      <c r="C187" s="25">
        <v>24</v>
      </c>
      <c r="D187" s="25" t="s">
        <v>168</v>
      </c>
      <c r="E187" s="2">
        <v>0.64611679160223401</v>
      </c>
      <c r="F187" s="2">
        <v>0.35388320839776599</v>
      </c>
      <c r="G187" s="2">
        <v>0.71144278606965194</v>
      </c>
      <c r="H187" s="2">
        <v>0.70300157977883104</v>
      </c>
    </row>
    <row r="188" spans="1:8" ht="13" x14ac:dyDescent="0.15">
      <c r="A188" s="1" t="s">
        <v>147</v>
      </c>
      <c r="B188" s="25" t="s">
        <v>90</v>
      </c>
      <c r="C188" s="25">
        <v>42</v>
      </c>
      <c r="D188" s="25" t="s">
        <v>168</v>
      </c>
      <c r="E188" s="2">
        <v>0.70852761322013502</v>
      </c>
      <c r="F188" s="2">
        <v>0.29147238677986498</v>
      </c>
      <c r="G188" s="2">
        <v>0.60696517412935302</v>
      </c>
      <c r="H188" s="2">
        <v>0.57345971563981002</v>
      </c>
    </row>
    <row r="189" spans="1:8" ht="13" x14ac:dyDescent="0.15">
      <c r="A189" s="1" t="s">
        <v>147</v>
      </c>
      <c r="B189" s="25" t="s">
        <v>90</v>
      </c>
      <c r="C189" s="25">
        <v>45</v>
      </c>
      <c r="D189" s="25" t="s">
        <v>168</v>
      </c>
      <c r="E189" s="2">
        <v>0.69044403519683195</v>
      </c>
      <c r="F189" s="2">
        <v>0.30955596480316799</v>
      </c>
      <c r="G189" s="2">
        <v>0.92537313432835799</v>
      </c>
      <c r="H189" s="2">
        <v>0.92733017377567095</v>
      </c>
    </row>
    <row r="190" spans="1:8" ht="13" x14ac:dyDescent="0.15">
      <c r="A190" s="1" t="s">
        <v>147</v>
      </c>
      <c r="B190" s="25" t="s">
        <v>90</v>
      </c>
      <c r="C190" s="25">
        <v>46</v>
      </c>
      <c r="D190" s="25" t="s">
        <v>168</v>
      </c>
      <c r="E190" s="2">
        <v>0.61536711612309702</v>
      </c>
      <c r="F190" s="2">
        <v>0.38463288387690298</v>
      </c>
      <c r="G190" s="2">
        <v>0.537313432835821</v>
      </c>
      <c r="H190" s="2">
        <v>0.55134281200631896</v>
      </c>
    </row>
    <row r="191" spans="1:8" ht="13" x14ac:dyDescent="0.15">
      <c r="A191" s="1" t="s">
        <v>147</v>
      </c>
      <c r="B191" s="25" t="s">
        <v>87</v>
      </c>
      <c r="C191" s="25">
        <v>51</v>
      </c>
      <c r="D191" s="25" t="s">
        <v>168</v>
      </c>
      <c r="E191" s="2">
        <v>0.49054472869280502</v>
      </c>
      <c r="F191" s="2">
        <v>0.50945527130719503</v>
      </c>
      <c r="G191" s="2">
        <v>0.64179104477611904</v>
      </c>
      <c r="H191" s="2">
        <v>0.66824644549763001</v>
      </c>
    </row>
    <row r="192" spans="1:8" ht="13" x14ac:dyDescent="0.15">
      <c r="A192" s="1" t="s">
        <v>147</v>
      </c>
      <c r="B192" s="25" t="s">
        <v>87</v>
      </c>
      <c r="C192" s="25">
        <v>52</v>
      </c>
      <c r="D192" s="25" t="s">
        <v>168</v>
      </c>
      <c r="E192" s="2">
        <v>0.58830507342842098</v>
      </c>
      <c r="F192" s="2">
        <v>0.41169492657157902</v>
      </c>
      <c r="G192" s="2">
        <v>0.70646766169154196</v>
      </c>
      <c r="H192" s="2">
        <v>0.68404423380726698</v>
      </c>
    </row>
    <row r="193" spans="1:8" ht="13" x14ac:dyDescent="0.15">
      <c r="A193" s="1" t="s">
        <v>147</v>
      </c>
      <c r="B193" s="25" t="s">
        <v>87</v>
      </c>
      <c r="C193" s="25">
        <v>53</v>
      </c>
      <c r="D193" s="25" t="s">
        <v>168</v>
      </c>
      <c r="E193" s="2">
        <v>0.46119823547803901</v>
      </c>
      <c r="F193" s="2">
        <v>0.53880176452196105</v>
      </c>
      <c r="G193" s="2">
        <v>0.89552238805970197</v>
      </c>
      <c r="H193" s="2">
        <v>0.89415481832543398</v>
      </c>
    </row>
    <row r="194" spans="1:8" ht="13" x14ac:dyDescent="0.15">
      <c r="A194" s="1" t="s">
        <v>147</v>
      </c>
      <c r="B194" s="25" t="s">
        <v>87</v>
      </c>
      <c r="C194" s="25">
        <v>56</v>
      </c>
      <c r="D194" s="25" t="s">
        <v>168</v>
      </c>
      <c r="E194" s="2">
        <v>0.53685150854999897</v>
      </c>
      <c r="F194" s="2">
        <v>0.46314849145000098</v>
      </c>
      <c r="G194" s="2">
        <v>0.97014925373134298</v>
      </c>
      <c r="H194" s="2">
        <v>0.97472353870458095</v>
      </c>
    </row>
    <row r="195" spans="1:8" ht="13" x14ac:dyDescent="0.15">
      <c r="A195" s="1" t="s">
        <v>147</v>
      </c>
      <c r="B195" s="25" t="s">
        <v>90</v>
      </c>
      <c r="C195" s="25">
        <v>63</v>
      </c>
      <c r="D195" s="25" t="s">
        <v>168</v>
      </c>
      <c r="E195" s="2">
        <v>0.73532530994224399</v>
      </c>
      <c r="F195" s="2">
        <v>0.26467469005775601</v>
      </c>
      <c r="G195" s="2">
        <v>0.59701492537313405</v>
      </c>
      <c r="H195" s="2">
        <v>0.64454976303317502</v>
      </c>
    </row>
    <row r="196" spans="1:8" ht="13" x14ac:dyDescent="0.15">
      <c r="A196" s="1" t="s">
        <v>147</v>
      </c>
      <c r="B196" s="25" t="s">
        <v>90</v>
      </c>
      <c r="C196" s="25">
        <v>66</v>
      </c>
      <c r="D196" s="25" t="s">
        <v>168</v>
      </c>
      <c r="E196" s="2">
        <v>0.52041784700671001</v>
      </c>
      <c r="F196" s="2">
        <v>0.47958215299328999</v>
      </c>
      <c r="G196" s="2">
        <v>0.75124378109452705</v>
      </c>
      <c r="H196" s="2">
        <v>0.721958925750395</v>
      </c>
    </row>
    <row r="197" spans="1:8" ht="13" x14ac:dyDescent="0.15">
      <c r="A197" s="1" t="s">
        <v>147</v>
      </c>
      <c r="B197" s="25" t="s">
        <v>90</v>
      </c>
      <c r="C197" s="25">
        <v>70</v>
      </c>
      <c r="D197" s="25" t="s">
        <v>168</v>
      </c>
      <c r="E197" s="2">
        <v>0.37958468413001301</v>
      </c>
      <c r="F197" s="2">
        <v>0.62041531586998699</v>
      </c>
      <c r="G197" s="2">
        <v>0.72636815920398001</v>
      </c>
      <c r="H197" s="2">
        <v>0.70616113744075804</v>
      </c>
    </row>
    <row r="198" spans="1:8" ht="13" x14ac:dyDescent="0.15">
      <c r="A198" s="1" t="s">
        <v>147</v>
      </c>
      <c r="B198" s="25" t="s">
        <v>87</v>
      </c>
      <c r="C198" s="25">
        <v>78</v>
      </c>
      <c r="D198" s="25" t="s">
        <v>168</v>
      </c>
      <c r="E198" s="2">
        <v>0.54732426339100104</v>
      </c>
      <c r="F198" s="2">
        <v>0.45267573660899901</v>
      </c>
      <c r="G198" s="2">
        <v>0.59203980099502496</v>
      </c>
      <c r="H198" s="2">
        <v>0.63349131121642999</v>
      </c>
    </row>
    <row r="199" spans="1:8" ht="13" x14ac:dyDescent="0.15">
      <c r="A199" s="1" t="s">
        <v>147</v>
      </c>
      <c r="B199" s="25" t="s">
        <v>90</v>
      </c>
      <c r="C199" s="25">
        <v>83</v>
      </c>
      <c r="D199" s="25" t="s">
        <v>168</v>
      </c>
      <c r="E199" s="2">
        <v>0.54522455018315996</v>
      </c>
      <c r="F199" s="2">
        <v>0.45477544981684098</v>
      </c>
      <c r="G199" s="2">
        <v>0.53233830845771202</v>
      </c>
      <c r="H199" s="2">
        <v>0.55134281200631896</v>
      </c>
    </row>
    <row r="200" spans="1:8" ht="13" x14ac:dyDescent="0.15">
      <c r="A200" s="1" t="s">
        <v>147</v>
      </c>
      <c r="B200" s="25" t="s">
        <v>89</v>
      </c>
      <c r="C200" s="25">
        <v>96</v>
      </c>
      <c r="D200" s="25" t="s">
        <v>168</v>
      </c>
      <c r="E200" s="2">
        <v>0.91276639599780596</v>
      </c>
      <c r="F200" s="2">
        <v>8.7233604002193599E-2</v>
      </c>
      <c r="G200" s="2">
        <v>0.70646766169154196</v>
      </c>
      <c r="H200" s="2">
        <v>0.68088467614533998</v>
      </c>
    </row>
    <row r="201" spans="1:8" ht="13" x14ac:dyDescent="0.15">
      <c r="A201" s="1" t="s">
        <v>147</v>
      </c>
      <c r="B201" s="25" t="s">
        <v>90</v>
      </c>
      <c r="C201" s="25">
        <v>99</v>
      </c>
      <c r="D201" s="25" t="s">
        <v>168</v>
      </c>
      <c r="E201" s="2">
        <v>0.56816167541113105</v>
      </c>
      <c r="F201" s="2">
        <v>0.431838324588869</v>
      </c>
      <c r="G201" s="2">
        <v>0.59203980099502496</v>
      </c>
      <c r="H201" s="2">
        <v>0.63349131121642999</v>
      </c>
    </row>
    <row r="202" spans="1:8" ht="13" x14ac:dyDescent="0.15">
      <c r="A202" s="1" t="s">
        <v>147</v>
      </c>
      <c r="C202" s="25" t="s">
        <v>96</v>
      </c>
      <c r="D202" s="25" t="s">
        <v>169</v>
      </c>
      <c r="E202" s="2">
        <v>0.51005819745224801</v>
      </c>
      <c r="F202" s="2">
        <v>0.48994180254775199</v>
      </c>
      <c r="G202" s="2">
        <v>0.97014925373134298</v>
      </c>
      <c r="H202" s="2">
        <v>0.97946287519747199</v>
      </c>
    </row>
    <row r="203" spans="1:8" ht="13" x14ac:dyDescent="0.15">
      <c r="A203" s="1" t="s">
        <v>147</v>
      </c>
      <c r="B203" s="25"/>
      <c r="C203" s="25" t="s">
        <v>93</v>
      </c>
      <c r="D203" s="25" t="s">
        <v>169</v>
      </c>
      <c r="E203" s="2">
        <v>0.46899177741263098</v>
      </c>
      <c r="F203" s="2">
        <v>0.53100822258736902</v>
      </c>
      <c r="G203" s="2">
        <v>0.79104477611940305</v>
      </c>
      <c r="H203" s="2">
        <v>0.71563981042654001</v>
      </c>
    </row>
    <row r="204" spans="1:8" ht="13" x14ac:dyDescent="0.15">
      <c r="A204" s="1" t="s">
        <v>147</v>
      </c>
      <c r="B204" s="25"/>
      <c r="C204" s="25" t="s">
        <v>94</v>
      </c>
      <c r="D204" s="25" t="s">
        <v>169</v>
      </c>
      <c r="E204" s="2">
        <v>0.54583740260969504</v>
      </c>
      <c r="F204" s="2">
        <v>0.45416259739030601</v>
      </c>
      <c r="G204" s="2">
        <v>0.97512437810945296</v>
      </c>
      <c r="H204" s="2">
        <v>0.976303317535545</v>
      </c>
    </row>
    <row r="205" spans="1:8" ht="13" x14ac:dyDescent="0.15">
      <c r="A205" s="1" t="s">
        <v>147</v>
      </c>
      <c r="B205" s="25"/>
      <c r="C205" s="25" t="s">
        <v>97</v>
      </c>
      <c r="D205" s="25" t="s">
        <v>169</v>
      </c>
      <c r="E205" s="2">
        <v>0.43132328162231298</v>
      </c>
      <c r="F205" s="2">
        <v>0.56867671837768796</v>
      </c>
      <c r="G205" s="2">
        <v>0.60696517412935302</v>
      </c>
      <c r="H205" s="2">
        <v>0.58135860979462906</v>
      </c>
    </row>
    <row r="206" spans="1:8" ht="13" x14ac:dyDescent="0.15">
      <c r="A206" s="1" t="s">
        <v>147</v>
      </c>
      <c r="B206" s="25"/>
      <c r="C206" s="25" t="s">
        <v>95</v>
      </c>
      <c r="D206" s="25" t="s">
        <v>169</v>
      </c>
      <c r="E206" s="2">
        <v>0.13774335481848901</v>
      </c>
      <c r="F206" s="2">
        <v>0.86225664518151102</v>
      </c>
      <c r="G206" s="2">
        <v>0.144278606965174</v>
      </c>
      <c r="H206" s="2">
        <v>0.137440758293839</v>
      </c>
    </row>
    <row r="207" spans="1:8" ht="13" x14ac:dyDescent="0.15">
      <c r="A207" s="1" t="s">
        <v>147</v>
      </c>
      <c r="B207" s="25"/>
      <c r="C207" s="25" t="s">
        <v>124</v>
      </c>
      <c r="D207" s="25" t="s">
        <v>169</v>
      </c>
      <c r="E207" s="2">
        <v>0.55480939113523298</v>
      </c>
      <c r="F207" s="2">
        <v>0.44519060886476702</v>
      </c>
      <c r="G207" s="2">
        <v>1</v>
      </c>
      <c r="H207" s="2">
        <v>1</v>
      </c>
    </row>
    <row r="208" spans="1:8" ht="13" x14ac:dyDescent="0.15">
      <c r="A208" s="1" t="s">
        <v>147</v>
      </c>
      <c r="B208" s="25"/>
      <c r="C208" s="25" t="s">
        <v>110</v>
      </c>
      <c r="D208" s="25" t="s">
        <v>169</v>
      </c>
      <c r="E208" s="2">
        <v>0.37958468413001301</v>
      </c>
      <c r="F208" s="2">
        <v>0.62041531586998699</v>
      </c>
      <c r="G208" s="2">
        <v>0.72636815920398001</v>
      </c>
      <c r="H208" s="2">
        <v>0.70616113744075804</v>
      </c>
    </row>
    <row r="209" spans="1:8" ht="13" x14ac:dyDescent="0.15">
      <c r="A209" s="1" t="s">
        <v>147</v>
      </c>
      <c r="B209" s="25"/>
      <c r="C209" s="25" t="s">
        <v>119</v>
      </c>
      <c r="D209" s="25" t="s">
        <v>169</v>
      </c>
      <c r="E209" s="2">
        <v>0.61549219804384003</v>
      </c>
      <c r="F209" s="2">
        <v>0.38450780195616002</v>
      </c>
      <c r="G209" s="2">
        <v>0.54726368159203997</v>
      </c>
      <c r="H209" s="2">
        <v>0.56240126382306499</v>
      </c>
    </row>
    <row r="210" spans="1:8" ht="13" x14ac:dyDescent="0.15">
      <c r="A210" s="1" t="s">
        <v>147</v>
      </c>
      <c r="B210" s="25"/>
      <c r="C210" s="25" t="s">
        <v>125</v>
      </c>
      <c r="D210" s="25" t="s">
        <v>169</v>
      </c>
      <c r="E210" s="2">
        <v>0.70518153237172698</v>
      </c>
      <c r="F210" s="2">
        <v>0.29481846762827302</v>
      </c>
      <c r="G210" s="2">
        <v>0.82587064676616895</v>
      </c>
      <c r="H210" s="2">
        <v>0.83412322274881501</v>
      </c>
    </row>
    <row r="211" spans="1:8" ht="13" x14ac:dyDescent="0.15">
      <c r="A211" s="1" t="s">
        <v>147</v>
      </c>
      <c r="B211" s="25"/>
      <c r="C211" s="25" t="s">
        <v>117</v>
      </c>
      <c r="D211" s="25" t="s">
        <v>169</v>
      </c>
      <c r="E211" s="2">
        <v>0.61536711612309702</v>
      </c>
      <c r="F211" s="2">
        <v>0.38463288387690298</v>
      </c>
      <c r="G211" s="2">
        <v>0.537313432835821</v>
      </c>
      <c r="H211" s="2">
        <v>0.55134281200631896</v>
      </c>
    </row>
    <row r="212" spans="1:8" ht="13" x14ac:dyDescent="0.15">
      <c r="A212" s="1" t="s">
        <v>147</v>
      </c>
      <c r="B212" s="25"/>
      <c r="C212" s="25" t="s">
        <v>116</v>
      </c>
      <c r="D212" s="25" t="s">
        <v>169</v>
      </c>
      <c r="E212" s="2">
        <v>0.60087971195525602</v>
      </c>
      <c r="F212" s="2">
        <v>0.39912028804474398</v>
      </c>
      <c r="G212" s="2">
        <v>0.54726368159203997</v>
      </c>
      <c r="H212" s="2">
        <v>0.54028436018957404</v>
      </c>
    </row>
    <row r="213" spans="1:8" ht="13" x14ac:dyDescent="0.15">
      <c r="A213" s="1" t="s">
        <v>147</v>
      </c>
      <c r="B213" s="25"/>
      <c r="C213" s="25" t="s">
        <v>115</v>
      </c>
      <c r="D213" s="25" t="s">
        <v>169</v>
      </c>
      <c r="E213" s="2">
        <v>0.479284153508511</v>
      </c>
      <c r="F213" s="2">
        <v>0.52071584649148905</v>
      </c>
      <c r="G213" s="2">
        <v>0.577114427860697</v>
      </c>
      <c r="H213" s="2">
        <v>0.56398104265402904</v>
      </c>
    </row>
    <row r="214" spans="1:8" ht="13" x14ac:dyDescent="0.15">
      <c r="A214" s="1" t="s">
        <v>147</v>
      </c>
      <c r="B214" s="25"/>
      <c r="C214" s="25" t="s">
        <v>126</v>
      </c>
      <c r="D214" s="25" t="s">
        <v>169</v>
      </c>
      <c r="E214" s="2">
        <v>0.68662790942665597</v>
      </c>
      <c r="F214" s="2">
        <v>0.31337209057334398</v>
      </c>
      <c r="G214" s="2">
        <v>0.54726368159203997</v>
      </c>
      <c r="H214" s="2">
        <v>0.59557661927330197</v>
      </c>
    </row>
    <row r="215" spans="1:8" ht="13" x14ac:dyDescent="0.15">
      <c r="A215" s="1" t="s">
        <v>147</v>
      </c>
      <c r="B215" s="25"/>
      <c r="C215" s="25" t="s">
        <v>127</v>
      </c>
      <c r="D215" s="25" t="s">
        <v>169</v>
      </c>
      <c r="E215" s="2">
        <v>0.80398880112680404</v>
      </c>
      <c r="F215" s="2">
        <v>0.19601119887319601</v>
      </c>
      <c r="G215" s="2">
        <v>0.248756218905473</v>
      </c>
      <c r="H215" s="2">
        <v>0.28278041074249599</v>
      </c>
    </row>
    <row r="216" spans="1:8" ht="13" x14ac:dyDescent="0.15">
      <c r="A216" s="1" t="s">
        <v>147</v>
      </c>
      <c r="B216" s="25"/>
      <c r="C216" s="25" t="s">
        <v>108</v>
      </c>
      <c r="D216" s="25" t="s">
        <v>169</v>
      </c>
      <c r="E216" s="2">
        <v>0.60615012239696198</v>
      </c>
      <c r="F216" s="2">
        <v>0.39384987760303802</v>
      </c>
      <c r="G216" s="2">
        <v>0.38805970149253699</v>
      </c>
      <c r="H216" s="2">
        <v>0.37756714060031599</v>
      </c>
    </row>
    <row r="217" spans="1:8" ht="13" x14ac:dyDescent="0.15">
      <c r="A217" s="1" t="s">
        <v>147</v>
      </c>
      <c r="B217" s="25"/>
      <c r="C217" s="25" t="s">
        <v>113</v>
      </c>
      <c r="D217" s="25" t="s">
        <v>169</v>
      </c>
      <c r="E217" s="2">
        <v>0.30033885196697702</v>
      </c>
      <c r="F217" s="2">
        <v>0.69966114803302304</v>
      </c>
      <c r="G217" s="2">
        <v>0.21393034825870599</v>
      </c>
      <c r="H217" s="2">
        <v>0.21169036334913099</v>
      </c>
    </row>
    <row r="218" spans="1:8" ht="13" x14ac:dyDescent="0.15">
      <c r="A218" s="1" t="s">
        <v>147</v>
      </c>
      <c r="B218" s="25"/>
      <c r="C218" s="25" t="s">
        <v>121</v>
      </c>
      <c r="D218" s="25" t="s">
        <v>169</v>
      </c>
      <c r="E218" s="2">
        <v>0.53439038266404904</v>
      </c>
      <c r="F218" s="2">
        <v>0.46560961733595102</v>
      </c>
      <c r="G218" s="2">
        <v>0.98507462686567204</v>
      </c>
      <c r="H218" s="2">
        <v>0.98736176935229103</v>
      </c>
    </row>
    <row r="219" spans="1:8" ht="13" x14ac:dyDescent="0.15">
      <c r="A219" s="1" t="s">
        <v>147</v>
      </c>
      <c r="B219" s="25"/>
      <c r="C219" s="25" t="s">
        <v>107</v>
      </c>
      <c r="D219" s="25" t="s">
        <v>169</v>
      </c>
      <c r="E219" s="2">
        <v>0.243011094652861</v>
      </c>
      <c r="F219" s="2">
        <v>0.75698890534713903</v>
      </c>
      <c r="G219" s="2">
        <v>4.47761194029851E-2</v>
      </c>
      <c r="H219" s="2">
        <v>4.8973143759873598E-2</v>
      </c>
    </row>
    <row r="220" spans="1:8" ht="13" x14ac:dyDescent="0.15">
      <c r="A220" s="1" t="s">
        <v>147</v>
      </c>
      <c r="B220" s="25"/>
      <c r="C220" s="25" t="s">
        <v>111</v>
      </c>
      <c r="D220" s="25" t="s">
        <v>169</v>
      </c>
      <c r="E220" s="2">
        <v>0.41163783992666098</v>
      </c>
      <c r="F220" s="2">
        <v>0.58836216007333897</v>
      </c>
      <c r="G220" s="2">
        <v>7.4626865671641798E-2</v>
      </c>
      <c r="H220" s="2">
        <v>6.0031595576619301E-2</v>
      </c>
    </row>
    <row r="221" spans="1:8" ht="13" x14ac:dyDescent="0.15">
      <c r="A221" s="1" t="s">
        <v>147</v>
      </c>
      <c r="B221" s="25"/>
      <c r="C221" s="25" t="s">
        <v>109</v>
      </c>
      <c r="D221" s="25" t="s">
        <v>169</v>
      </c>
      <c r="E221" s="2">
        <v>0.70237500261346197</v>
      </c>
      <c r="F221" s="2">
        <v>0.29762499738653803</v>
      </c>
      <c r="G221" s="2">
        <v>7.9601990049751298E-2</v>
      </c>
      <c r="H221" s="2">
        <v>8.2148499210110595E-2</v>
      </c>
    </row>
    <row r="222" spans="1:8" ht="13" x14ac:dyDescent="0.15">
      <c r="A222" s="1" t="s">
        <v>147</v>
      </c>
      <c r="B222" s="25"/>
      <c r="C222" s="25" t="s">
        <v>114</v>
      </c>
      <c r="D222" s="25" t="s">
        <v>169</v>
      </c>
      <c r="E222" s="2">
        <v>0.60604414476425605</v>
      </c>
      <c r="F222" s="2">
        <v>0.393955855235744</v>
      </c>
      <c r="G222" s="2">
        <v>0.90547263681592005</v>
      </c>
      <c r="H222" s="2">
        <v>0.91469194312796198</v>
      </c>
    </row>
    <row r="223" spans="1:8" ht="13" x14ac:dyDescent="0.15">
      <c r="A223" s="1" t="s">
        <v>147</v>
      </c>
      <c r="B223" s="25"/>
      <c r="C223" s="25" t="s">
        <v>118</v>
      </c>
      <c r="D223" s="25" t="s">
        <v>169</v>
      </c>
      <c r="E223" s="2">
        <v>0.71005146960394805</v>
      </c>
      <c r="F223" s="2">
        <v>0.28994853039605201</v>
      </c>
      <c r="G223" s="2">
        <v>0.97014925373134298</v>
      </c>
      <c r="H223" s="2">
        <v>0.96840442338072696</v>
      </c>
    </row>
    <row r="224" spans="1:8" ht="13" x14ac:dyDescent="0.15">
      <c r="A224" s="1" t="s">
        <v>147</v>
      </c>
      <c r="B224" s="25"/>
      <c r="C224" s="25" t="s">
        <v>120</v>
      </c>
      <c r="D224" s="25" t="s">
        <v>169</v>
      </c>
      <c r="E224" s="2">
        <v>0.56088067531709096</v>
      </c>
      <c r="F224" s="2">
        <v>0.43911932468290898</v>
      </c>
      <c r="G224" s="2">
        <v>0.97512437810945296</v>
      </c>
      <c r="H224" s="2">
        <v>0.96366508688783603</v>
      </c>
    </row>
    <row r="225" spans="1:8" ht="13" x14ac:dyDescent="0.15">
      <c r="A225" s="1" t="s">
        <v>147</v>
      </c>
      <c r="B225" s="25"/>
      <c r="C225" s="25" t="s">
        <v>106</v>
      </c>
      <c r="D225" s="25" t="s">
        <v>169</v>
      </c>
      <c r="E225" s="2">
        <v>0.64309462814270402</v>
      </c>
      <c r="F225" s="2">
        <v>0.35690537185729598</v>
      </c>
      <c r="G225" s="2">
        <v>0.76119402985074602</v>
      </c>
      <c r="H225" s="2">
        <v>0.81674565560821499</v>
      </c>
    </row>
    <row r="226" spans="1:8" ht="13" x14ac:dyDescent="0.15">
      <c r="A226" s="1" t="s">
        <v>147</v>
      </c>
      <c r="B226" s="25"/>
      <c r="C226" s="25" t="s">
        <v>122</v>
      </c>
      <c r="D226" s="25" t="s">
        <v>169</v>
      </c>
      <c r="E226" s="2">
        <v>0.46728857628692699</v>
      </c>
      <c r="F226" s="2">
        <v>0.53271142371307301</v>
      </c>
      <c r="G226" s="2">
        <v>0.78109452736318397</v>
      </c>
      <c r="H226" s="2">
        <v>0.78041074249605102</v>
      </c>
    </row>
    <row r="227" spans="1:8" ht="13" x14ac:dyDescent="0.15">
      <c r="A227" s="1" t="s">
        <v>147</v>
      </c>
      <c r="B227" s="25"/>
      <c r="C227" s="25" t="s">
        <v>123</v>
      </c>
      <c r="D227" s="25" t="s">
        <v>169</v>
      </c>
      <c r="E227" s="2">
        <v>0.58051418919231301</v>
      </c>
      <c r="F227" s="2">
        <v>0.41948581080768799</v>
      </c>
      <c r="G227" s="2">
        <v>0.63184079601990095</v>
      </c>
      <c r="H227" s="2">
        <v>0.63823064770932103</v>
      </c>
    </row>
    <row r="228" spans="1:8" ht="13" x14ac:dyDescent="0.15">
      <c r="A228" s="1" t="s">
        <v>147</v>
      </c>
      <c r="B228" s="25"/>
      <c r="C228" s="25" t="s">
        <v>112</v>
      </c>
      <c r="D228" s="25" t="s">
        <v>169</v>
      </c>
      <c r="E228" s="2">
        <v>0.53989717473083798</v>
      </c>
      <c r="F228" s="2">
        <v>0.46010282526916202</v>
      </c>
      <c r="G228" s="2">
        <v>0.84079601990049802</v>
      </c>
      <c r="H228" s="2">
        <v>0.82464454976303303</v>
      </c>
    </row>
    <row r="229" spans="1:8" ht="13" x14ac:dyDescent="0.15">
      <c r="A229" s="1" t="s">
        <v>147</v>
      </c>
      <c r="B229" s="25"/>
      <c r="C229" s="25" t="s">
        <v>101</v>
      </c>
      <c r="D229" s="25" t="s">
        <v>169</v>
      </c>
      <c r="E229" s="2">
        <v>0.36621363575542998</v>
      </c>
      <c r="F229" s="2">
        <v>0.63378636424457002</v>
      </c>
      <c r="G229" s="2">
        <v>0.119402985074627</v>
      </c>
      <c r="H229" s="2">
        <v>0.110584518167457</v>
      </c>
    </row>
    <row r="230" spans="1:8" ht="13" x14ac:dyDescent="0.15">
      <c r="A230" s="1" t="s">
        <v>147</v>
      </c>
      <c r="B230" s="25"/>
      <c r="C230" s="25" t="s">
        <v>100</v>
      </c>
      <c r="D230" s="25" t="s">
        <v>169</v>
      </c>
      <c r="E230" s="2">
        <v>0.17615482181589001</v>
      </c>
      <c r="F230" s="2">
        <v>0.82384517818410996</v>
      </c>
      <c r="G230" s="2">
        <v>0.22388059701492499</v>
      </c>
      <c r="H230" s="2">
        <v>0.24960505529225899</v>
      </c>
    </row>
    <row r="231" spans="1:8" ht="13" x14ac:dyDescent="0.15">
      <c r="A231" s="1" t="s">
        <v>147</v>
      </c>
      <c r="B231" s="25"/>
      <c r="C231" s="25" t="s">
        <v>98</v>
      </c>
      <c r="D231" s="25" t="s">
        <v>169</v>
      </c>
      <c r="E231" s="2">
        <v>0.20601829515467501</v>
      </c>
      <c r="F231" s="2">
        <v>0.79398170484532504</v>
      </c>
      <c r="G231" s="2">
        <v>8.9552238805970102E-2</v>
      </c>
      <c r="H231" s="2">
        <v>7.2669826224328604E-2</v>
      </c>
    </row>
    <row r="232" spans="1:8" ht="13" x14ac:dyDescent="0.15">
      <c r="A232" s="1" t="s">
        <v>147</v>
      </c>
      <c r="B232" s="25"/>
      <c r="C232" s="25" t="s">
        <v>99</v>
      </c>
      <c r="D232" s="25" t="s">
        <v>169</v>
      </c>
      <c r="E232" s="2">
        <v>0.98484425294213296</v>
      </c>
      <c r="F232" s="2">
        <v>1.5155747057867101E-2</v>
      </c>
      <c r="G232" s="2">
        <v>4.47761194029851E-2</v>
      </c>
      <c r="H232" s="2">
        <v>4.7393364928909998E-2</v>
      </c>
    </row>
    <row r="233" spans="1:8" ht="13" x14ac:dyDescent="0.15">
      <c r="A233" s="1" t="s">
        <v>147</v>
      </c>
      <c r="B233" s="25"/>
      <c r="C233" s="25" t="s">
        <v>91</v>
      </c>
      <c r="D233" s="25" t="s">
        <v>169</v>
      </c>
      <c r="E233" s="2">
        <v>0.63945753082791501</v>
      </c>
      <c r="F233" s="2">
        <v>0.36054246917208499</v>
      </c>
      <c r="G233" s="2">
        <v>0.52238805970149305</v>
      </c>
      <c r="H233" s="2">
        <v>0.486571879936809</v>
      </c>
    </row>
    <row r="234" spans="1:8" ht="13" x14ac:dyDescent="0.15">
      <c r="A234" s="1" t="s">
        <v>147</v>
      </c>
      <c r="B234" s="25"/>
      <c r="C234" s="25" t="s">
        <v>104</v>
      </c>
      <c r="D234" s="25" t="s">
        <v>169</v>
      </c>
      <c r="E234" s="2">
        <v>0.52728683309587898</v>
      </c>
      <c r="F234" s="2">
        <v>0.47271316690412102</v>
      </c>
      <c r="G234" s="2">
        <v>1</v>
      </c>
      <c r="H234" s="2">
        <v>0.99368088467614502</v>
      </c>
    </row>
    <row r="235" spans="1:8" ht="13" x14ac:dyDescent="0.15">
      <c r="A235" s="1" t="s">
        <v>147</v>
      </c>
      <c r="B235" s="25"/>
      <c r="C235" s="25" t="s">
        <v>102</v>
      </c>
      <c r="D235" s="25" t="s">
        <v>169</v>
      </c>
      <c r="E235" s="2">
        <v>0.64611679160223401</v>
      </c>
      <c r="F235" s="2">
        <v>0.35388320839776599</v>
      </c>
      <c r="G235" s="2">
        <v>0.71144278606965194</v>
      </c>
      <c r="H235" s="2">
        <v>0.70300157977883104</v>
      </c>
    </row>
    <row r="236" spans="1:8" ht="13" x14ac:dyDescent="0.15">
      <c r="A236" s="1" t="s">
        <v>147</v>
      </c>
      <c r="B236" s="25"/>
      <c r="C236" s="25" t="s">
        <v>103</v>
      </c>
      <c r="D236" s="25" t="s">
        <v>169</v>
      </c>
      <c r="E236" s="2">
        <v>0.74806279320963598</v>
      </c>
      <c r="F236" s="2">
        <v>0.25193720679036402</v>
      </c>
      <c r="G236" s="2">
        <v>2.48756218905473E-2</v>
      </c>
      <c r="H236" s="2">
        <v>4.1074249605055298E-2</v>
      </c>
    </row>
    <row r="237" spans="1:8" ht="13" x14ac:dyDescent="0.15">
      <c r="A237" s="1" t="s">
        <v>147</v>
      </c>
      <c r="B237" s="25"/>
      <c r="C237" s="25" t="s">
        <v>105</v>
      </c>
      <c r="D237" s="25" t="s">
        <v>169</v>
      </c>
      <c r="E237" s="2">
        <v>0.76556770544124197</v>
      </c>
      <c r="F237" s="2">
        <v>0.234432294558758</v>
      </c>
      <c r="G237" s="2">
        <v>0.114427860696517</v>
      </c>
      <c r="H237" s="2">
        <v>0.11848341232227499</v>
      </c>
    </row>
    <row r="238" spans="1:8" ht="13" x14ac:dyDescent="0.15">
      <c r="B238" s="25"/>
      <c r="C238" s="25"/>
      <c r="D238" s="25"/>
      <c r="E238" s="2"/>
      <c r="F238" s="2"/>
      <c r="G238" s="2"/>
      <c r="H238" s="2"/>
    </row>
    <row r="239" spans="1:8" ht="13" x14ac:dyDescent="0.15">
      <c r="B239" s="25"/>
      <c r="C239" s="25"/>
      <c r="D239" s="25"/>
      <c r="E239" s="2"/>
      <c r="F239" s="2"/>
      <c r="G239" s="2"/>
      <c r="H239" s="2"/>
    </row>
    <row r="240" spans="1:8" ht="13" x14ac:dyDescent="0.15">
      <c r="B240" s="25"/>
      <c r="C240" s="25"/>
      <c r="D240" s="25"/>
      <c r="E240" s="2"/>
      <c r="F240" s="2"/>
      <c r="G240" s="2"/>
      <c r="H240" s="2"/>
    </row>
    <row r="241" spans="2:8" ht="13" x14ac:dyDescent="0.15">
      <c r="B241" s="25"/>
      <c r="C241" s="25"/>
      <c r="D241" s="25"/>
      <c r="E241" s="2"/>
      <c r="F241" s="2"/>
      <c r="G241" s="2"/>
      <c r="H241" s="2"/>
    </row>
    <row r="242" spans="2:8" ht="13" x14ac:dyDescent="0.15">
      <c r="B242" s="25"/>
      <c r="C242" s="25"/>
      <c r="D242" s="25"/>
      <c r="E242" s="2"/>
      <c r="F242" s="2"/>
      <c r="G242" s="2"/>
      <c r="H242" s="2"/>
    </row>
    <row r="243" spans="2:8" ht="13" x14ac:dyDescent="0.15">
      <c r="B243" s="25"/>
      <c r="C243" s="25"/>
      <c r="D243" s="25"/>
      <c r="E243" s="2"/>
      <c r="F243" s="2"/>
      <c r="G243" s="2"/>
      <c r="H243" s="2"/>
    </row>
    <row r="244" spans="2:8" ht="13" x14ac:dyDescent="0.15">
      <c r="B244" s="25"/>
      <c r="C244" s="25"/>
      <c r="D244" s="25"/>
      <c r="E244" s="2"/>
      <c r="F244" s="2"/>
      <c r="G244" s="2"/>
      <c r="H244" s="2"/>
    </row>
    <row r="245" spans="2:8" ht="13" x14ac:dyDescent="0.15">
      <c r="B245" s="25"/>
      <c r="C245" s="25"/>
      <c r="D245" s="25"/>
      <c r="E245" s="2"/>
      <c r="F245" s="2"/>
      <c r="G245" s="2"/>
      <c r="H245" s="2"/>
    </row>
    <row r="246" spans="2:8" ht="13" x14ac:dyDescent="0.15">
      <c r="B246" s="25"/>
      <c r="C246" s="25"/>
      <c r="D246" s="25"/>
      <c r="E246" s="2"/>
      <c r="F246" s="2"/>
      <c r="G246" s="2"/>
      <c r="H246" s="2"/>
    </row>
    <row r="247" spans="2:8" ht="13" x14ac:dyDescent="0.15">
      <c r="B247" s="25"/>
      <c r="C247" s="25"/>
      <c r="D247" s="25"/>
      <c r="E247" s="2"/>
      <c r="F247" s="2"/>
      <c r="G247" s="2"/>
      <c r="H247" s="2"/>
    </row>
    <row r="248" spans="2:8" ht="13" x14ac:dyDescent="0.15">
      <c r="B248" s="25"/>
      <c r="C248" s="25"/>
      <c r="D248" s="25"/>
      <c r="E248" s="2"/>
      <c r="F248" s="2"/>
      <c r="G248" s="2"/>
      <c r="H248" s="2"/>
    </row>
    <row r="249" spans="2:8" ht="13" x14ac:dyDescent="0.15">
      <c r="B249" s="25"/>
      <c r="C249" s="25"/>
      <c r="D249" s="25"/>
      <c r="E249" s="2"/>
      <c r="F249" s="2"/>
      <c r="G249" s="2"/>
      <c r="H249" s="2"/>
    </row>
    <row r="250" spans="2:8" ht="13" x14ac:dyDescent="0.15">
      <c r="B250" s="25"/>
      <c r="C250" s="25"/>
      <c r="D250" s="25"/>
      <c r="E250" s="2"/>
      <c r="F250" s="2"/>
      <c r="G250" s="2"/>
      <c r="H250" s="2"/>
    </row>
    <row r="251" spans="2:8" ht="13" x14ac:dyDescent="0.15">
      <c r="B251" s="25"/>
      <c r="C251" s="25"/>
      <c r="D251" s="25"/>
      <c r="E251" s="2"/>
      <c r="F251" s="2"/>
      <c r="G251" s="2"/>
      <c r="H251" s="2"/>
    </row>
    <row r="252" spans="2:8" ht="13" x14ac:dyDescent="0.15">
      <c r="B252" s="25"/>
      <c r="C252" s="25"/>
      <c r="D252" s="25"/>
      <c r="E252" s="2"/>
      <c r="F252" s="2"/>
      <c r="G252" s="2"/>
      <c r="H252" s="2"/>
    </row>
    <row r="253" spans="2:8" ht="13" x14ac:dyDescent="0.15">
      <c r="B253" s="25"/>
      <c r="C253" s="25"/>
      <c r="D253" s="25"/>
      <c r="E253" s="2"/>
      <c r="F253" s="2"/>
      <c r="G253" s="2"/>
      <c r="H253" s="2"/>
    </row>
    <row r="254" spans="2:8" ht="13" x14ac:dyDescent="0.15">
      <c r="B254" s="25"/>
      <c r="C254" s="25"/>
      <c r="D254" s="25"/>
      <c r="E254" s="2"/>
      <c r="F254" s="2"/>
      <c r="G254" s="2"/>
      <c r="H254" s="2"/>
    </row>
    <row r="255" spans="2:8" ht="13" x14ac:dyDescent="0.15">
      <c r="B255" s="25"/>
      <c r="C255" s="25"/>
      <c r="D255" s="25"/>
      <c r="E255" s="2"/>
      <c r="F255" s="2"/>
      <c r="G255" s="2"/>
      <c r="H255" s="2"/>
    </row>
    <row r="256" spans="2:8" ht="13" x14ac:dyDescent="0.15">
      <c r="B256" s="25"/>
      <c r="C256" s="25"/>
      <c r="D256" s="25"/>
      <c r="E256" s="2"/>
      <c r="F256" s="2"/>
      <c r="G256" s="2"/>
      <c r="H256" s="2"/>
    </row>
    <row r="257" spans="2:8" ht="13" x14ac:dyDescent="0.15">
      <c r="B257" s="25"/>
      <c r="C257" s="25"/>
      <c r="D257" s="25"/>
      <c r="E257" s="2"/>
      <c r="F257" s="2"/>
      <c r="G257" s="2"/>
      <c r="H257" s="2"/>
    </row>
    <row r="258" spans="2:8" ht="13" x14ac:dyDescent="0.15">
      <c r="B258" s="25"/>
      <c r="C258" s="25"/>
      <c r="D258" s="25"/>
      <c r="E258" s="2"/>
      <c r="F258" s="2"/>
      <c r="G258" s="2"/>
      <c r="H258" s="2"/>
    </row>
    <row r="259" spans="2:8" ht="13" x14ac:dyDescent="0.15">
      <c r="B259" s="25"/>
      <c r="C259" s="25"/>
      <c r="D259" s="25"/>
      <c r="E259" s="2"/>
      <c r="F259" s="2"/>
      <c r="G259" s="2"/>
      <c r="H259" s="2"/>
    </row>
    <row r="260" spans="2:8" ht="13" x14ac:dyDescent="0.15">
      <c r="B260" s="25"/>
      <c r="C260" s="25"/>
      <c r="D260" s="25"/>
      <c r="E260" s="2"/>
      <c r="F260" s="2"/>
      <c r="G260" s="2"/>
      <c r="H260" s="2"/>
    </row>
    <row r="261" spans="2:8" ht="13" x14ac:dyDescent="0.15">
      <c r="B261" s="25"/>
      <c r="C261" s="25"/>
      <c r="D261" s="25"/>
      <c r="E261" s="2"/>
      <c r="F261" s="2"/>
      <c r="G261" s="2"/>
      <c r="H261" s="2"/>
    </row>
    <row r="262" spans="2:8" ht="13" x14ac:dyDescent="0.15">
      <c r="B262" s="25"/>
      <c r="C262" s="25"/>
      <c r="D262" s="25"/>
      <c r="E262" s="2"/>
      <c r="F262" s="2"/>
      <c r="G262" s="2"/>
      <c r="H262" s="2"/>
    </row>
    <row r="263" spans="2:8" ht="13" x14ac:dyDescent="0.15">
      <c r="B263" s="25"/>
      <c r="C263" s="25"/>
      <c r="D263" s="25"/>
      <c r="E263" s="2"/>
      <c r="F263" s="2"/>
      <c r="G263" s="2"/>
      <c r="H263" s="2"/>
    </row>
    <row r="264" spans="2:8" ht="13" x14ac:dyDescent="0.15">
      <c r="B264" s="25"/>
      <c r="C264" s="25"/>
      <c r="D264" s="25"/>
      <c r="E264" s="2"/>
      <c r="F264" s="2"/>
      <c r="G264" s="2"/>
      <c r="H264" s="2"/>
    </row>
    <row r="265" spans="2:8" ht="13" x14ac:dyDescent="0.15">
      <c r="B265" s="25"/>
      <c r="C265" s="25"/>
      <c r="D265" s="25"/>
      <c r="E265" s="2"/>
      <c r="F265" s="2"/>
      <c r="G265" s="2"/>
      <c r="H265" s="2"/>
    </row>
    <row r="266" spans="2:8" ht="13" x14ac:dyDescent="0.15">
      <c r="B266" s="25"/>
      <c r="C266" s="25"/>
      <c r="D266" s="25"/>
      <c r="E266" s="2"/>
      <c r="F266" s="2"/>
      <c r="G266" s="2"/>
      <c r="H266" s="2"/>
    </row>
    <row r="267" spans="2:8" ht="13" x14ac:dyDescent="0.15">
      <c r="B267" s="25"/>
      <c r="C267" s="25"/>
      <c r="D267" s="25"/>
      <c r="E267" s="2"/>
      <c r="F267" s="2"/>
      <c r="G267" s="2"/>
      <c r="H267" s="2"/>
    </row>
    <row r="268" spans="2:8" ht="13" x14ac:dyDescent="0.15">
      <c r="B268" s="25"/>
      <c r="C268" s="25"/>
      <c r="D268" s="25"/>
      <c r="E268" s="2"/>
      <c r="F268" s="2"/>
      <c r="G268" s="2"/>
      <c r="H268" s="2"/>
    </row>
    <row r="269" spans="2:8" ht="13" x14ac:dyDescent="0.15">
      <c r="B269" s="25"/>
      <c r="C269" s="25"/>
      <c r="D269" s="25"/>
      <c r="E269" s="2"/>
      <c r="F269" s="2"/>
      <c r="G269" s="2"/>
      <c r="H269" s="2"/>
    </row>
    <row r="270" spans="2:8" ht="13" x14ac:dyDescent="0.15">
      <c r="B270" s="25"/>
      <c r="C270" s="25"/>
      <c r="D270" s="25"/>
      <c r="E270" s="2"/>
      <c r="F270" s="2"/>
      <c r="G270" s="2"/>
      <c r="H270" s="2"/>
    </row>
    <row r="271" spans="2:8" ht="13" x14ac:dyDescent="0.15">
      <c r="B271" s="25"/>
      <c r="C271" s="25"/>
      <c r="D271" s="25"/>
      <c r="E271" s="2"/>
      <c r="F271" s="2"/>
      <c r="G271" s="2"/>
      <c r="H271" s="2"/>
    </row>
    <row r="272" spans="2:8" ht="13" x14ac:dyDescent="0.15">
      <c r="B272" s="25"/>
      <c r="C272" s="25"/>
      <c r="D272" s="25"/>
      <c r="E272" s="2"/>
      <c r="F272" s="2"/>
      <c r="G272" s="2"/>
      <c r="H272" s="2"/>
    </row>
    <row r="273" spans="2:8" ht="13" x14ac:dyDescent="0.15">
      <c r="B273" s="25"/>
      <c r="C273" s="25"/>
      <c r="D273" s="25"/>
      <c r="E273" s="2"/>
      <c r="F273" s="2"/>
      <c r="G273" s="2"/>
      <c r="H273" s="2"/>
    </row>
    <row r="274" spans="2:8" ht="13" x14ac:dyDescent="0.15">
      <c r="B274" s="25"/>
      <c r="C274" s="25"/>
      <c r="D274" s="25"/>
      <c r="E274" s="2"/>
      <c r="F274" s="2"/>
      <c r="G274" s="2"/>
      <c r="H274" s="2"/>
    </row>
    <row r="275" spans="2:8" ht="13" x14ac:dyDescent="0.15">
      <c r="B275" s="25"/>
      <c r="C275" s="25"/>
      <c r="D275" s="25"/>
      <c r="E275" s="2"/>
      <c r="F275" s="2"/>
      <c r="G275" s="2"/>
      <c r="H275" s="2"/>
    </row>
    <row r="276" spans="2:8" ht="13" x14ac:dyDescent="0.15">
      <c r="B276" s="25"/>
      <c r="C276" s="25"/>
      <c r="D276" s="25"/>
      <c r="E276" s="2"/>
      <c r="F276" s="2"/>
      <c r="G276" s="2"/>
      <c r="H276" s="2"/>
    </row>
    <row r="277" spans="2:8" ht="13" x14ac:dyDescent="0.15">
      <c r="B277" s="25"/>
      <c r="C277" s="25"/>
      <c r="D277" s="25"/>
      <c r="E277" s="2"/>
      <c r="F277" s="2"/>
      <c r="G277" s="2"/>
      <c r="H277" s="2"/>
    </row>
    <row r="278" spans="2:8" ht="13" x14ac:dyDescent="0.15">
      <c r="B278" s="25"/>
      <c r="C278" s="25"/>
      <c r="D278" s="25"/>
      <c r="E278" s="2"/>
      <c r="F278" s="2"/>
      <c r="G278" s="2"/>
      <c r="H278" s="2"/>
    </row>
    <row r="279" spans="2:8" ht="13" x14ac:dyDescent="0.15">
      <c r="B279" s="25"/>
      <c r="C279" s="25"/>
      <c r="D279" s="25"/>
      <c r="E279" s="2"/>
      <c r="F279" s="2"/>
      <c r="G279" s="2"/>
      <c r="H279" s="2"/>
    </row>
    <row r="280" spans="2:8" ht="13" x14ac:dyDescent="0.15">
      <c r="B280" s="25"/>
      <c r="C280" s="25"/>
      <c r="D280" s="25"/>
      <c r="E280" s="2"/>
      <c r="F280" s="2"/>
      <c r="G280" s="2"/>
      <c r="H280" s="2"/>
    </row>
    <row r="281" spans="2:8" ht="13" x14ac:dyDescent="0.15">
      <c r="B281" s="25"/>
      <c r="C281" s="25"/>
      <c r="D281" s="25"/>
      <c r="E281" s="2"/>
      <c r="F281" s="2"/>
      <c r="G281" s="2"/>
      <c r="H281" s="2"/>
    </row>
    <row r="282" spans="2:8" ht="13" x14ac:dyDescent="0.15">
      <c r="B282" s="25"/>
      <c r="C282" s="25"/>
      <c r="D282" s="25"/>
      <c r="E282" s="2"/>
      <c r="F282" s="2"/>
      <c r="G282" s="2"/>
      <c r="H282" s="2"/>
    </row>
    <row r="283" spans="2:8" ht="13" x14ac:dyDescent="0.15">
      <c r="B283" s="25"/>
      <c r="C283" s="25"/>
      <c r="D283" s="25"/>
      <c r="E283" s="2"/>
      <c r="F283" s="2"/>
      <c r="G283" s="2"/>
      <c r="H283" s="2"/>
    </row>
    <row r="284" spans="2:8" ht="13" x14ac:dyDescent="0.15">
      <c r="B284" s="25"/>
      <c r="C284" s="25"/>
      <c r="D284" s="25"/>
      <c r="E284" s="2"/>
      <c r="F284" s="2"/>
      <c r="G284" s="2"/>
      <c r="H284" s="2"/>
    </row>
    <row r="285" spans="2:8" ht="13" x14ac:dyDescent="0.15">
      <c r="B285" s="25"/>
      <c r="C285" s="25"/>
      <c r="D285" s="25"/>
      <c r="E285" s="2"/>
      <c r="F285" s="2"/>
      <c r="G285" s="2"/>
      <c r="H285" s="2"/>
    </row>
    <row r="286" spans="2:8" ht="13" x14ac:dyDescent="0.15">
      <c r="B286" s="25"/>
      <c r="C286" s="25"/>
      <c r="D286" s="25"/>
      <c r="E286" s="2"/>
      <c r="F286" s="2"/>
      <c r="G286" s="2"/>
      <c r="H286" s="2"/>
    </row>
    <row r="287" spans="2:8" ht="13" x14ac:dyDescent="0.15">
      <c r="B287" s="25"/>
      <c r="C287" s="25"/>
      <c r="D287" s="25"/>
      <c r="E287" s="2"/>
      <c r="F287" s="2"/>
      <c r="G287" s="2"/>
      <c r="H287" s="2"/>
    </row>
    <row r="288" spans="2:8" ht="13" x14ac:dyDescent="0.15">
      <c r="B288" s="25"/>
      <c r="C288" s="25"/>
      <c r="D288" s="25"/>
      <c r="E288" s="2"/>
      <c r="F288" s="2"/>
      <c r="G288" s="2"/>
      <c r="H288" s="2"/>
    </row>
    <row r="289" spans="2:8" ht="13" x14ac:dyDescent="0.15">
      <c r="B289" s="25"/>
      <c r="C289" s="25"/>
      <c r="D289" s="25"/>
      <c r="E289" s="2"/>
      <c r="F289" s="2"/>
      <c r="G289" s="2"/>
      <c r="H289" s="2"/>
    </row>
    <row r="290" spans="2:8" ht="13" x14ac:dyDescent="0.15">
      <c r="B290" s="25"/>
      <c r="C290" s="25"/>
      <c r="D290" s="25"/>
      <c r="E290" s="2"/>
      <c r="F290" s="2"/>
      <c r="G290" s="2"/>
      <c r="H290" s="2"/>
    </row>
    <row r="291" spans="2:8" ht="13" x14ac:dyDescent="0.15">
      <c r="B291" s="25"/>
      <c r="C291" s="25"/>
      <c r="D291" s="25"/>
      <c r="E291" s="2"/>
      <c r="F291" s="2"/>
      <c r="G291" s="2"/>
      <c r="H291" s="2"/>
    </row>
    <row r="292" spans="2:8" ht="13" x14ac:dyDescent="0.15">
      <c r="B292" s="25"/>
      <c r="C292" s="25"/>
      <c r="D292" s="25"/>
      <c r="E292" s="2"/>
      <c r="F292" s="2"/>
      <c r="G292" s="2"/>
      <c r="H292" s="2"/>
    </row>
    <row r="293" spans="2:8" ht="13" x14ac:dyDescent="0.15">
      <c r="B293" s="25"/>
      <c r="C293" s="25"/>
      <c r="D293" s="25"/>
      <c r="E293" s="2"/>
      <c r="F293" s="2"/>
      <c r="G293" s="2"/>
      <c r="H293" s="2"/>
    </row>
    <row r="294" spans="2:8" ht="13" x14ac:dyDescent="0.15">
      <c r="B294" s="25"/>
      <c r="C294" s="25"/>
      <c r="D294" s="25"/>
      <c r="E294" s="2"/>
      <c r="F294" s="2"/>
      <c r="G294" s="2"/>
      <c r="H294" s="2"/>
    </row>
    <row r="295" spans="2:8" ht="13" x14ac:dyDescent="0.15">
      <c r="B295" s="25"/>
      <c r="C295" s="25"/>
      <c r="D295" s="25"/>
      <c r="E295" s="2"/>
      <c r="F295" s="2"/>
      <c r="G295" s="2"/>
      <c r="H295" s="2"/>
    </row>
    <row r="296" spans="2:8" ht="13" x14ac:dyDescent="0.15">
      <c r="B296" s="25"/>
      <c r="C296" s="25"/>
      <c r="D296" s="25"/>
      <c r="E296" s="2"/>
      <c r="F296" s="2"/>
      <c r="G296" s="2"/>
      <c r="H296" s="2"/>
    </row>
    <row r="297" spans="2:8" ht="13" x14ac:dyDescent="0.15">
      <c r="B297" s="25"/>
      <c r="C297" s="25"/>
      <c r="D297" s="25"/>
      <c r="E297" s="2"/>
      <c r="F297" s="2"/>
      <c r="G297" s="2"/>
      <c r="H297" s="2"/>
    </row>
    <row r="298" spans="2:8" ht="13" x14ac:dyDescent="0.15">
      <c r="B298" s="25"/>
      <c r="C298" s="25"/>
      <c r="D298" s="25"/>
      <c r="E298" s="2"/>
      <c r="F298" s="2"/>
      <c r="G298" s="2"/>
      <c r="H298" s="2"/>
    </row>
    <row r="299" spans="2:8" ht="13" x14ac:dyDescent="0.15">
      <c r="B299" s="25"/>
      <c r="C299" s="25"/>
      <c r="D299" s="25"/>
      <c r="E299" s="2"/>
      <c r="F299" s="2"/>
      <c r="G299" s="2"/>
      <c r="H299" s="2"/>
    </row>
    <row r="300" spans="2:8" ht="13" x14ac:dyDescent="0.15">
      <c r="B300" s="25"/>
      <c r="C300" s="25"/>
      <c r="D300" s="25"/>
      <c r="E300" s="2"/>
      <c r="F300" s="2"/>
      <c r="G300" s="2"/>
      <c r="H300" s="2"/>
    </row>
    <row r="301" spans="2:8" ht="13" x14ac:dyDescent="0.15">
      <c r="B301" s="25"/>
      <c r="C301" s="25"/>
      <c r="D301" s="25"/>
      <c r="E301" s="2"/>
      <c r="F301" s="2"/>
      <c r="G301" s="2"/>
      <c r="H301" s="2"/>
    </row>
    <row r="302" spans="2:8" ht="13" x14ac:dyDescent="0.15">
      <c r="B302" s="25"/>
      <c r="C302" s="25"/>
      <c r="D302" s="25"/>
      <c r="E302" s="2"/>
      <c r="F302" s="2"/>
      <c r="G302" s="2"/>
      <c r="H302" s="2"/>
    </row>
    <row r="303" spans="2:8" ht="13" x14ac:dyDescent="0.15">
      <c r="B303" s="25"/>
      <c r="C303" s="25"/>
      <c r="D303" s="25"/>
      <c r="E303" s="2"/>
      <c r="F303" s="2"/>
      <c r="G303" s="2"/>
      <c r="H303" s="2"/>
    </row>
    <row r="304" spans="2:8" ht="13" x14ac:dyDescent="0.15">
      <c r="B304" s="25"/>
      <c r="C304" s="25"/>
      <c r="D304" s="25"/>
      <c r="E304" s="2"/>
      <c r="F304" s="2"/>
      <c r="G304" s="2"/>
      <c r="H304" s="2"/>
    </row>
    <row r="305" spans="2:8" ht="13" x14ac:dyDescent="0.15">
      <c r="B305" s="25"/>
      <c r="C305" s="25"/>
      <c r="D305" s="25"/>
      <c r="E305" s="2"/>
      <c r="F305" s="2"/>
      <c r="G305" s="2"/>
      <c r="H305" s="2"/>
    </row>
    <row r="306" spans="2:8" ht="13" x14ac:dyDescent="0.15">
      <c r="B306" s="25"/>
      <c r="C306" s="25"/>
      <c r="D306" s="25"/>
      <c r="E306" s="2"/>
      <c r="F306" s="2"/>
      <c r="G306" s="2"/>
      <c r="H306" s="2"/>
    </row>
    <row r="307" spans="2:8" ht="13" x14ac:dyDescent="0.15">
      <c r="B307" s="25"/>
      <c r="C307" s="25"/>
      <c r="D307" s="25"/>
      <c r="E307" s="2"/>
      <c r="F307" s="2"/>
      <c r="G307" s="2"/>
      <c r="H307" s="2"/>
    </row>
    <row r="308" spans="2:8" ht="13" x14ac:dyDescent="0.15">
      <c r="B308" s="25"/>
      <c r="C308" s="25"/>
      <c r="D308" s="25"/>
      <c r="E308" s="2"/>
      <c r="F308" s="2"/>
      <c r="G308" s="2"/>
      <c r="H308" s="2"/>
    </row>
    <row r="309" spans="2:8" ht="13" x14ac:dyDescent="0.15">
      <c r="B309" s="25"/>
      <c r="C309" s="25"/>
      <c r="D309" s="25"/>
      <c r="E309" s="2"/>
      <c r="F309" s="2"/>
      <c r="G309" s="2"/>
      <c r="H309" s="2"/>
    </row>
    <row r="310" spans="2:8" ht="13" x14ac:dyDescent="0.15">
      <c r="B310" s="25"/>
      <c r="C310" s="25"/>
      <c r="D310" s="25"/>
      <c r="E310" s="2"/>
      <c r="F310" s="2"/>
      <c r="G310" s="2"/>
      <c r="H310" s="2"/>
    </row>
    <row r="311" spans="2:8" ht="13" x14ac:dyDescent="0.15">
      <c r="B311" s="25"/>
      <c r="C311" s="25"/>
      <c r="D311" s="25"/>
      <c r="E311" s="2"/>
      <c r="F311" s="2"/>
      <c r="G311" s="2"/>
      <c r="H311" s="2"/>
    </row>
    <row r="312" spans="2:8" ht="13" x14ac:dyDescent="0.15">
      <c r="B312" s="25"/>
      <c r="C312" s="25"/>
      <c r="D312" s="25"/>
      <c r="E312" s="2"/>
      <c r="F312" s="2"/>
      <c r="G312" s="2"/>
      <c r="H312" s="2"/>
    </row>
    <row r="313" spans="2:8" ht="13" x14ac:dyDescent="0.15">
      <c r="B313" s="25"/>
      <c r="C313" s="25"/>
      <c r="D313" s="25"/>
      <c r="E313" s="2"/>
      <c r="F313" s="2"/>
      <c r="G313" s="2"/>
      <c r="H313" s="2"/>
    </row>
    <row r="314" spans="2:8" ht="13" x14ac:dyDescent="0.15">
      <c r="B314" s="25"/>
      <c r="C314" s="25"/>
      <c r="D314" s="25"/>
      <c r="E314" s="2"/>
      <c r="F314" s="2"/>
      <c r="G314" s="2"/>
      <c r="H314" s="2"/>
    </row>
    <row r="315" spans="2:8" ht="13" x14ac:dyDescent="0.15">
      <c r="B315" s="25"/>
      <c r="C315" s="25"/>
      <c r="D315" s="25"/>
      <c r="E315" s="2"/>
      <c r="F315" s="2"/>
      <c r="G315" s="2"/>
      <c r="H315" s="2"/>
    </row>
    <row r="316" spans="2:8" ht="13" x14ac:dyDescent="0.15">
      <c r="B316" s="25"/>
      <c r="C316" s="25"/>
      <c r="D316" s="25"/>
      <c r="E316" s="2"/>
      <c r="F316" s="2"/>
      <c r="G316" s="2"/>
      <c r="H316" s="2"/>
    </row>
    <row r="317" spans="2:8" ht="13" x14ac:dyDescent="0.15">
      <c r="B317" s="25"/>
      <c r="C317" s="25"/>
      <c r="D317" s="25"/>
      <c r="E317" s="2"/>
      <c r="F317" s="2"/>
      <c r="G317" s="2"/>
      <c r="H317" s="2"/>
    </row>
    <row r="318" spans="2:8" ht="13" x14ac:dyDescent="0.15">
      <c r="B318" s="25"/>
      <c r="C318" s="25"/>
      <c r="D318" s="25"/>
      <c r="E318" s="2"/>
      <c r="F318" s="2"/>
      <c r="G318" s="2"/>
      <c r="H318" s="2"/>
    </row>
    <row r="319" spans="2:8" ht="13" x14ac:dyDescent="0.15">
      <c r="B319" s="25"/>
      <c r="C319" s="25"/>
      <c r="D319" s="25"/>
      <c r="E319" s="2"/>
      <c r="F319" s="2"/>
      <c r="G319" s="2"/>
      <c r="H319" s="2"/>
    </row>
    <row r="320" spans="2:8" ht="13" x14ac:dyDescent="0.15">
      <c r="B320" s="25"/>
      <c r="C320" s="25"/>
      <c r="D320" s="25"/>
      <c r="E320" s="2"/>
      <c r="F320" s="2"/>
      <c r="G320" s="2"/>
      <c r="H320" s="2"/>
    </row>
    <row r="321" spans="2:8" ht="13" x14ac:dyDescent="0.15">
      <c r="B321" s="25"/>
      <c r="C321" s="25"/>
      <c r="D321" s="25"/>
      <c r="E321" s="2"/>
      <c r="F321" s="2"/>
      <c r="G321" s="2"/>
      <c r="H321" s="2"/>
    </row>
    <row r="322" spans="2:8" ht="13" x14ac:dyDescent="0.15">
      <c r="B322" s="25"/>
      <c r="C322" s="25"/>
      <c r="D322" s="25"/>
      <c r="E322" s="2"/>
      <c r="F322" s="2"/>
      <c r="G322" s="2"/>
      <c r="H322" s="2"/>
    </row>
    <row r="323" spans="2:8" ht="13" x14ac:dyDescent="0.15">
      <c r="B323" s="25"/>
      <c r="C323" s="25"/>
      <c r="D323" s="25"/>
      <c r="E323" s="2"/>
      <c r="F323" s="2"/>
      <c r="G323" s="2"/>
      <c r="H323" s="2"/>
    </row>
    <row r="324" spans="2:8" ht="13" x14ac:dyDescent="0.15">
      <c r="B324" s="25"/>
      <c r="C324" s="25"/>
      <c r="D324" s="25"/>
      <c r="E324" s="2"/>
      <c r="F324" s="2"/>
      <c r="G324" s="2"/>
      <c r="H324" s="2"/>
    </row>
    <row r="325" spans="2:8" ht="13" x14ac:dyDescent="0.15">
      <c r="B325" s="25"/>
      <c r="C325" s="25"/>
      <c r="D325" s="25"/>
      <c r="E325" s="2"/>
      <c r="F325" s="2"/>
      <c r="G325" s="2"/>
      <c r="H325" s="2"/>
    </row>
    <row r="326" spans="2:8" ht="13" x14ac:dyDescent="0.15">
      <c r="B326" s="25"/>
      <c r="C326" s="25"/>
      <c r="D326" s="25"/>
      <c r="E326" s="2"/>
      <c r="F326" s="2"/>
      <c r="G326" s="2"/>
      <c r="H326" s="2"/>
    </row>
    <row r="327" spans="2:8" ht="13" x14ac:dyDescent="0.15">
      <c r="B327" s="25"/>
      <c r="C327" s="25"/>
      <c r="D327" s="25"/>
      <c r="E327" s="2"/>
      <c r="F327" s="2"/>
      <c r="G327" s="2"/>
      <c r="H327" s="2"/>
    </row>
    <row r="328" spans="2:8" ht="13" x14ac:dyDescent="0.15">
      <c r="B328" s="25"/>
      <c r="C328" s="25"/>
      <c r="D328" s="25"/>
      <c r="E328" s="2"/>
      <c r="F328" s="2"/>
      <c r="G328" s="2"/>
      <c r="H328" s="2"/>
    </row>
    <row r="329" spans="2:8" ht="13" x14ac:dyDescent="0.15">
      <c r="B329" s="25"/>
      <c r="C329" s="25"/>
      <c r="D329" s="25"/>
      <c r="E329" s="2"/>
      <c r="F329" s="2"/>
      <c r="G329" s="2"/>
      <c r="H329" s="2"/>
    </row>
    <row r="330" spans="2:8" ht="13" x14ac:dyDescent="0.15">
      <c r="B330" s="25"/>
      <c r="C330" s="25"/>
      <c r="D330" s="25"/>
      <c r="E330" s="2"/>
      <c r="F330" s="2"/>
      <c r="G330" s="2"/>
      <c r="H330" s="2"/>
    </row>
    <row r="331" spans="2:8" ht="13" x14ac:dyDescent="0.15">
      <c r="B331" s="25"/>
      <c r="C331" s="25"/>
      <c r="D331" s="25"/>
      <c r="E331" s="2"/>
      <c r="F331" s="2"/>
      <c r="G331" s="2"/>
      <c r="H331" s="2"/>
    </row>
    <row r="332" spans="2:8" ht="13" x14ac:dyDescent="0.15">
      <c r="B332" s="25"/>
      <c r="C332" s="25"/>
      <c r="D332" s="25"/>
      <c r="E332" s="2"/>
      <c r="F332" s="2"/>
      <c r="G332" s="2"/>
      <c r="H332" s="2"/>
    </row>
    <row r="333" spans="2:8" ht="13" x14ac:dyDescent="0.15">
      <c r="B333" s="25"/>
      <c r="C333" s="25"/>
      <c r="D333" s="25"/>
      <c r="E333" s="2"/>
      <c r="F333" s="2"/>
      <c r="G333" s="2"/>
      <c r="H333" s="2"/>
    </row>
    <row r="334" spans="2:8" ht="13" x14ac:dyDescent="0.15">
      <c r="B334" s="25"/>
      <c r="C334" s="25"/>
      <c r="D334" s="25"/>
      <c r="E334" s="2"/>
      <c r="F334" s="2"/>
      <c r="G334" s="2"/>
      <c r="H334" s="2"/>
    </row>
    <row r="335" spans="2:8" ht="13" x14ac:dyDescent="0.15">
      <c r="B335" s="25"/>
      <c r="C335" s="25"/>
      <c r="D335" s="25"/>
      <c r="E335" s="2"/>
      <c r="F335" s="2"/>
      <c r="G335" s="2"/>
      <c r="H335" s="2"/>
    </row>
    <row r="336" spans="2:8" ht="13" x14ac:dyDescent="0.15">
      <c r="B336" s="25"/>
      <c r="C336" s="25"/>
      <c r="D336" s="25"/>
      <c r="E336" s="2"/>
      <c r="F336" s="2"/>
      <c r="G336" s="2"/>
      <c r="H336" s="2"/>
    </row>
    <row r="337" spans="2:8" ht="13" x14ac:dyDescent="0.15">
      <c r="B337" s="25"/>
      <c r="C337" s="25"/>
      <c r="D337" s="25"/>
      <c r="E337" s="2"/>
      <c r="F337" s="2"/>
      <c r="G337" s="2"/>
      <c r="H337" s="2"/>
    </row>
    <row r="338" spans="2:8" ht="13" x14ac:dyDescent="0.15">
      <c r="B338" s="25"/>
      <c r="C338" s="25"/>
      <c r="D338" s="25"/>
      <c r="E338" s="2"/>
      <c r="F338" s="2"/>
      <c r="G338" s="2"/>
      <c r="H338" s="2"/>
    </row>
    <row r="339" spans="2:8" ht="13" x14ac:dyDescent="0.15">
      <c r="B339" s="25"/>
      <c r="C339" s="25"/>
      <c r="D339" s="25"/>
      <c r="E339" s="2"/>
      <c r="F339" s="2"/>
      <c r="G339" s="2"/>
      <c r="H339" s="2"/>
    </row>
    <row r="340" spans="2:8" ht="13" x14ac:dyDescent="0.15">
      <c r="B340" s="25"/>
      <c r="C340" s="25"/>
      <c r="D340" s="25"/>
      <c r="E340" s="2"/>
      <c r="F340" s="2"/>
      <c r="G340" s="2"/>
      <c r="H340" s="2"/>
    </row>
    <row r="341" spans="2:8" ht="13" x14ac:dyDescent="0.15">
      <c r="B341" s="25"/>
      <c r="C341" s="25"/>
      <c r="D341" s="25"/>
      <c r="E341" s="2"/>
      <c r="F341" s="2"/>
      <c r="G341" s="2"/>
      <c r="H341" s="2"/>
    </row>
    <row r="342" spans="2:8" ht="13" x14ac:dyDescent="0.15">
      <c r="B342" s="25"/>
      <c r="C342" s="25"/>
      <c r="D342" s="25"/>
      <c r="E342" s="2"/>
      <c r="F342" s="2"/>
      <c r="G342" s="2"/>
      <c r="H342" s="2"/>
    </row>
    <row r="343" spans="2:8" ht="13" x14ac:dyDescent="0.15">
      <c r="B343" s="25"/>
      <c r="C343" s="25"/>
      <c r="D343" s="25"/>
      <c r="E343" s="2"/>
      <c r="F343" s="2"/>
      <c r="G343" s="2"/>
      <c r="H343" s="2"/>
    </row>
    <row r="344" spans="2:8" ht="13" x14ac:dyDescent="0.15">
      <c r="B344" s="25"/>
      <c r="C344" s="25"/>
      <c r="D344" s="25"/>
      <c r="E344" s="2"/>
      <c r="F344" s="2"/>
      <c r="G344" s="2"/>
      <c r="H344" s="2"/>
    </row>
    <row r="345" spans="2:8" ht="13" x14ac:dyDescent="0.15">
      <c r="B345" s="25"/>
      <c r="C345" s="25"/>
      <c r="D345" s="25"/>
      <c r="E345" s="2"/>
      <c r="F345" s="2"/>
      <c r="G345" s="2"/>
      <c r="H345" s="2"/>
    </row>
    <row r="346" spans="2:8" ht="13" x14ac:dyDescent="0.15">
      <c r="B346" s="25"/>
      <c r="C346" s="25"/>
      <c r="D346" s="25"/>
      <c r="E346" s="2"/>
      <c r="F346" s="2"/>
      <c r="G346" s="2"/>
      <c r="H346" s="2"/>
    </row>
    <row r="347" spans="2:8" ht="13" x14ac:dyDescent="0.15">
      <c r="B347" s="25"/>
      <c r="C347" s="25"/>
      <c r="D347" s="25"/>
      <c r="E347" s="2"/>
      <c r="F347" s="2"/>
      <c r="G347" s="2"/>
      <c r="H347" s="2"/>
    </row>
    <row r="348" spans="2:8" ht="13" x14ac:dyDescent="0.15">
      <c r="B348" s="25"/>
      <c r="C348" s="25"/>
      <c r="D348" s="25"/>
      <c r="E348" s="2"/>
      <c r="F348" s="2"/>
      <c r="G348" s="2"/>
      <c r="H348" s="2"/>
    </row>
    <row r="349" spans="2:8" ht="13" x14ac:dyDescent="0.15">
      <c r="B349" s="25"/>
      <c r="C349" s="25"/>
      <c r="D349" s="25"/>
      <c r="E349" s="2"/>
      <c r="F349" s="2"/>
      <c r="G349" s="2"/>
      <c r="H349" s="2"/>
    </row>
    <row r="350" spans="2:8" ht="13" x14ac:dyDescent="0.15">
      <c r="B350" s="25"/>
      <c r="C350" s="25"/>
      <c r="D350" s="25"/>
      <c r="E350" s="2"/>
      <c r="F350" s="2"/>
      <c r="G350" s="2"/>
      <c r="H350" s="2"/>
    </row>
    <row r="351" spans="2:8" ht="13" x14ac:dyDescent="0.15">
      <c r="B351" s="25"/>
      <c r="C351" s="25"/>
      <c r="D351" s="25"/>
      <c r="E351" s="2"/>
      <c r="F351" s="2"/>
      <c r="G351" s="2"/>
      <c r="H351" s="2"/>
    </row>
    <row r="352" spans="2:8" ht="13" x14ac:dyDescent="0.15">
      <c r="B352" s="25"/>
      <c r="C352" s="25"/>
      <c r="D352" s="25"/>
      <c r="E352" s="2"/>
      <c r="F352" s="2"/>
      <c r="G352" s="2"/>
      <c r="H352" s="2"/>
    </row>
    <row r="353" spans="2:8" ht="13" x14ac:dyDescent="0.15">
      <c r="B353" s="25"/>
      <c r="C353" s="25"/>
      <c r="D353" s="25"/>
      <c r="E353" s="2"/>
      <c r="F353" s="2"/>
      <c r="G353" s="2"/>
      <c r="H353" s="2"/>
    </row>
    <row r="354" spans="2:8" ht="13" x14ac:dyDescent="0.15">
      <c r="B354" s="25"/>
      <c r="C354" s="25"/>
      <c r="D354" s="25"/>
      <c r="E354" s="2"/>
      <c r="F354" s="2"/>
      <c r="G354" s="2"/>
      <c r="H354" s="2"/>
    </row>
    <row r="355" spans="2:8" ht="13" x14ac:dyDescent="0.15">
      <c r="B355" s="25"/>
      <c r="C355" s="25"/>
      <c r="D355" s="25"/>
      <c r="E355" s="2"/>
      <c r="F355" s="2"/>
      <c r="G355" s="2"/>
      <c r="H355" s="2"/>
    </row>
    <row r="356" spans="2:8" ht="13" x14ac:dyDescent="0.15">
      <c r="B356" s="25"/>
      <c r="C356" s="25"/>
      <c r="D356" s="25"/>
      <c r="E356" s="2"/>
      <c r="F356" s="2"/>
      <c r="G356" s="2"/>
      <c r="H356" s="2"/>
    </row>
    <row r="357" spans="2:8" ht="13" x14ac:dyDescent="0.15">
      <c r="B357" s="25"/>
      <c r="C357" s="25"/>
      <c r="D357" s="25"/>
      <c r="E357" s="2"/>
      <c r="F357" s="2"/>
      <c r="G357" s="2"/>
      <c r="H357" s="2"/>
    </row>
    <row r="358" spans="2:8" ht="13" x14ac:dyDescent="0.15">
      <c r="B358" s="25"/>
      <c r="C358" s="25"/>
      <c r="D358" s="25"/>
      <c r="E358" s="2"/>
      <c r="F358" s="2"/>
      <c r="G358" s="2"/>
      <c r="H358" s="2"/>
    </row>
    <row r="359" spans="2:8" ht="13" x14ac:dyDescent="0.15">
      <c r="B359" s="25"/>
      <c r="C359" s="25"/>
      <c r="D359" s="25"/>
      <c r="E359" s="2"/>
      <c r="F359" s="2"/>
      <c r="G359" s="2"/>
      <c r="H359" s="2"/>
    </row>
    <row r="360" spans="2:8" ht="13" x14ac:dyDescent="0.15">
      <c r="B360" s="25"/>
      <c r="C360" s="25"/>
      <c r="D360" s="25"/>
      <c r="E360" s="2"/>
      <c r="F360" s="2"/>
      <c r="G360" s="2"/>
      <c r="H360" s="2"/>
    </row>
    <row r="361" spans="2:8" ht="13" x14ac:dyDescent="0.15">
      <c r="B361" s="25"/>
      <c r="C361" s="25"/>
      <c r="D361" s="25"/>
      <c r="E361" s="2"/>
      <c r="F361" s="2"/>
      <c r="G361" s="2"/>
      <c r="H361" s="2"/>
    </row>
    <row r="362" spans="2:8" ht="13" x14ac:dyDescent="0.15">
      <c r="B362" s="25"/>
      <c r="C362" s="25"/>
      <c r="D362" s="25"/>
      <c r="E362" s="2"/>
      <c r="F362" s="2"/>
      <c r="G362" s="2"/>
      <c r="H362" s="2"/>
    </row>
    <row r="363" spans="2:8" ht="13" x14ac:dyDescent="0.15">
      <c r="B363" s="25"/>
      <c r="C363" s="25"/>
      <c r="D363" s="25"/>
      <c r="E363" s="2"/>
      <c r="F363" s="2"/>
      <c r="G363" s="2"/>
      <c r="H363" s="2"/>
    </row>
    <row r="364" spans="2:8" ht="13" x14ac:dyDescent="0.15">
      <c r="B364" s="25"/>
      <c r="C364" s="25"/>
      <c r="D364" s="25"/>
      <c r="E364" s="2"/>
      <c r="F364" s="2"/>
      <c r="G364" s="2"/>
      <c r="H364" s="2"/>
    </row>
    <row r="365" spans="2:8" ht="13" x14ac:dyDescent="0.15">
      <c r="B365" s="25"/>
      <c r="C365" s="25"/>
      <c r="D365" s="25"/>
      <c r="E365" s="2"/>
      <c r="F365" s="2"/>
      <c r="G365" s="2"/>
      <c r="H365" s="2"/>
    </row>
    <row r="366" spans="2:8" ht="13" x14ac:dyDescent="0.15">
      <c r="B366" s="25"/>
      <c r="C366" s="25"/>
      <c r="D366" s="25"/>
      <c r="E366" s="2"/>
      <c r="F366" s="2"/>
      <c r="G366" s="2"/>
      <c r="H366" s="2"/>
    </row>
    <row r="367" spans="2:8" ht="13" x14ac:dyDescent="0.15">
      <c r="B367" s="25"/>
      <c r="C367" s="25"/>
      <c r="D367" s="25"/>
      <c r="E367" s="2"/>
      <c r="F367" s="2"/>
      <c r="G367" s="2"/>
      <c r="H367" s="2"/>
    </row>
    <row r="368" spans="2:8" ht="13" x14ac:dyDescent="0.15">
      <c r="B368" s="25"/>
      <c r="C368" s="25"/>
      <c r="D368" s="25"/>
      <c r="E368" s="2"/>
      <c r="F368" s="2"/>
      <c r="G368" s="2"/>
      <c r="H368" s="2"/>
    </row>
    <row r="369" spans="2:8" ht="13" x14ac:dyDescent="0.15">
      <c r="B369" s="25"/>
      <c r="C369" s="25"/>
      <c r="D369" s="25"/>
      <c r="E369" s="2"/>
      <c r="F369" s="2"/>
      <c r="G369" s="2"/>
      <c r="H369" s="2"/>
    </row>
    <row r="370" spans="2:8" ht="13" x14ac:dyDescent="0.15">
      <c r="B370" s="25"/>
      <c r="C370" s="25"/>
      <c r="D370" s="25"/>
      <c r="E370" s="2"/>
      <c r="F370" s="2"/>
      <c r="G370" s="2"/>
      <c r="H370" s="2"/>
    </row>
    <row r="371" spans="2:8" ht="13" x14ac:dyDescent="0.15">
      <c r="B371" s="25"/>
      <c r="C371" s="25"/>
      <c r="D371" s="25"/>
      <c r="E371" s="2"/>
      <c r="F371" s="2"/>
      <c r="G371" s="2"/>
      <c r="H371" s="2"/>
    </row>
    <row r="372" spans="2:8" ht="13" x14ac:dyDescent="0.15">
      <c r="B372" s="25"/>
      <c r="C372" s="25"/>
      <c r="D372" s="25"/>
      <c r="E372" s="2"/>
      <c r="F372" s="2"/>
      <c r="G372" s="2"/>
      <c r="H372" s="2"/>
    </row>
    <row r="373" spans="2:8" ht="13" x14ac:dyDescent="0.15">
      <c r="B373" s="25"/>
      <c r="C373" s="25"/>
      <c r="D373" s="25"/>
      <c r="E373" s="2"/>
      <c r="F373" s="2"/>
      <c r="G373" s="2"/>
      <c r="H373" s="2"/>
    </row>
    <row r="374" spans="2:8" ht="13" x14ac:dyDescent="0.15">
      <c r="B374" s="25"/>
      <c r="C374" s="25"/>
      <c r="D374" s="25"/>
      <c r="E374" s="2"/>
      <c r="F374" s="2"/>
      <c r="G374" s="2"/>
      <c r="H374" s="2"/>
    </row>
    <row r="375" spans="2:8" ht="13" x14ac:dyDescent="0.15">
      <c r="B375" s="25"/>
      <c r="C375" s="25"/>
      <c r="D375" s="25"/>
      <c r="E375" s="2"/>
      <c r="F375" s="2"/>
      <c r="G375" s="2"/>
      <c r="H375" s="2"/>
    </row>
    <row r="376" spans="2:8" ht="13" x14ac:dyDescent="0.15">
      <c r="B376" s="25"/>
      <c r="C376" s="25"/>
      <c r="D376" s="25"/>
      <c r="E376" s="2"/>
      <c r="F376" s="2"/>
      <c r="G376" s="2"/>
      <c r="H376" s="2"/>
    </row>
    <row r="377" spans="2:8" ht="13" x14ac:dyDescent="0.15">
      <c r="B377" s="25"/>
      <c r="C377" s="25"/>
      <c r="D377" s="25"/>
      <c r="E377" s="2"/>
      <c r="F377" s="2"/>
      <c r="G377" s="2"/>
      <c r="H377" s="2"/>
    </row>
    <row r="378" spans="2:8" ht="13" x14ac:dyDescent="0.15">
      <c r="B378" s="25"/>
      <c r="C378" s="25"/>
      <c r="D378" s="25"/>
      <c r="E378" s="2"/>
      <c r="F378" s="2"/>
      <c r="G378" s="2"/>
      <c r="H378" s="2"/>
    </row>
    <row r="379" spans="2:8" ht="13" x14ac:dyDescent="0.15">
      <c r="B379" s="25"/>
      <c r="C379" s="25"/>
      <c r="D379" s="25"/>
      <c r="E379" s="2"/>
      <c r="F379" s="2"/>
      <c r="G379" s="2"/>
      <c r="H379" s="2"/>
    </row>
    <row r="380" spans="2:8" ht="13" x14ac:dyDescent="0.15">
      <c r="B380" s="25"/>
      <c r="C380" s="25"/>
      <c r="D380" s="25"/>
      <c r="E380" s="2"/>
      <c r="F380" s="2"/>
      <c r="G380" s="2"/>
      <c r="H380" s="2"/>
    </row>
    <row r="381" spans="2:8" ht="13" x14ac:dyDescent="0.15">
      <c r="B381" s="25"/>
      <c r="C381" s="25"/>
      <c r="D381" s="25"/>
      <c r="E381" s="2"/>
      <c r="F381" s="2"/>
      <c r="G381" s="2"/>
      <c r="H381" s="2"/>
    </row>
    <row r="382" spans="2:8" ht="13" x14ac:dyDescent="0.15">
      <c r="B382" s="25"/>
      <c r="C382" s="25"/>
      <c r="D382" s="25"/>
      <c r="E382" s="2"/>
      <c r="F382" s="2"/>
      <c r="G382" s="2"/>
      <c r="H382" s="2"/>
    </row>
    <row r="383" spans="2:8" ht="13" x14ac:dyDescent="0.15">
      <c r="B383" s="25"/>
      <c r="C383" s="25"/>
      <c r="D383" s="25"/>
      <c r="E383" s="2"/>
      <c r="F383" s="2"/>
      <c r="G383" s="2"/>
      <c r="H383" s="2"/>
    </row>
    <row r="384" spans="2:8" ht="13" x14ac:dyDescent="0.15">
      <c r="B384" s="25"/>
      <c r="C384" s="25"/>
      <c r="D384" s="25"/>
      <c r="E384" s="2"/>
      <c r="F384" s="2"/>
      <c r="G384" s="2"/>
      <c r="H384" s="2"/>
    </row>
    <row r="385" spans="2:8" ht="13" x14ac:dyDescent="0.15">
      <c r="B385" s="25"/>
      <c r="C385" s="25"/>
      <c r="D385" s="25"/>
      <c r="E385" s="2"/>
      <c r="F385" s="2"/>
      <c r="G385" s="2"/>
      <c r="H385" s="2"/>
    </row>
    <row r="386" spans="2:8" ht="13" x14ac:dyDescent="0.15">
      <c r="B386" s="25"/>
      <c r="C386" s="25"/>
      <c r="D386" s="25"/>
      <c r="E386" s="2"/>
      <c r="F386" s="2"/>
      <c r="G386" s="2"/>
      <c r="H386" s="2"/>
    </row>
    <row r="387" spans="2:8" ht="13" x14ac:dyDescent="0.15">
      <c r="B387" s="25"/>
      <c r="C387" s="25"/>
      <c r="D387" s="25"/>
      <c r="E387" s="2"/>
      <c r="F387" s="2"/>
      <c r="G387" s="2"/>
      <c r="H387" s="2"/>
    </row>
    <row r="388" spans="2:8" ht="13" x14ac:dyDescent="0.15">
      <c r="B388" s="25"/>
      <c r="C388" s="25"/>
      <c r="D388" s="25"/>
      <c r="E388" s="2"/>
      <c r="F388" s="2"/>
      <c r="G388" s="2"/>
      <c r="H388" s="2"/>
    </row>
    <row r="389" spans="2:8" ht="13" x14ac:dyDescent="0.15">
      <c r="B389" s="25"/>
      <c r="C389" s="25"/>
      <c r="D389" s="25"/>
      <c r="E389" s="2"/>
      <c r="F389" s="2"/>
      <c r="G389" s="2"/>
      <c r="H389" s="2"/>
    </row>
    <row r="390" spans="2:8" ht="13" x14ac:dyDescent="0.15">
      <c r="B390" s="25"/>
      <c r="C390" s="25"/>
      <c r="D390" s="25"/>
      <c r="E390" s="2"/>
      <c r="F390" s="2"/>
      <c r="G390" s="2"/>
      <c r="H390" s="2"/>
    </row>
    <row r="391" spans="2:8" ht="13" x14ac:dyDescent="0.15">
      <c r="B391" s="25"/>
      <c r="C391" s="25"/>
      <c r="D391" s="25"/>
      <c r="E391" s="2"/>
      <c r="F391" s="2"/>
      <c r="G391" s="2"/>
      <c r="H391" s="2"/>
    </row>
    <row r="392" spans="2:8" ht="13" x14ac:dyDescent="0.15">
      <c r="B392" s="25"/>
      <c r="C392" s="25"/>
      <c r="D392" s="25"/>
      <c r="E392" s="2"/>
      <c r="F392" s="2"/>
      <c r="G392" s="2"/>
      <c r="H392" s="2"/>
    </row>
    <row r="393" spans="2:8" ht="13" x14ac:dyDescent="0.15">
      <c r="B393" s="25"/>
      <c r="C393" s="25"/>
      <c r="D393" s="25"/>
      <c r="E393" s="2"/>
      <c r="F393" s="2"/>
      <c r="G393" s="2"/>
      <c r="H393" s="2"/>
    </row>
    <row r="394" spans="2:8" ht="13" x14ac:dyDescent="0.15">
      <c r="B394" s="25"/>
      <c r="C394" s="25"/>
      <c r="D394" s="25"/>
      <c r="E394" s="2"/>
      <c r="F394" s="2"/>
      <c r="G394" s="2"/>
      <c r="H394" s="2"/>
    </row>
    <row r="395" spans="2:8" ht="13" x14ac:dyDescent="0.15">
      <c r="B395" s="25"/>
      <c r="C395" s="25"/>
      <c r="D395" s="25"/>
      <c r="E395" s="2"/>
      <c r="F395" s="2"/>
      <c r="G395" s="2"/>
      <c r="H395" s="2"/>
    </row>
    <row r="396" spans="2:8" ht="13" x14ac:dyDescent="0.15">
      <c r="B396" s="25"/>
      <c r="C396" s="25"/>
      <c r="D396" s="25"/>
      <c r="E396" s="2"/>
      <c r="F396" s="2"/>
      <c r="G396" s="2"/>
      <c r="H396" s="2"/>
    </row>
    <row r="397" spans="2:8" ht="13" x14ac:dyDescent="0.15">
      <c r="B397" s="25"/>
      <c r="C397" s="25"/>
      <c r="D397" s="25"/>
      <c r="E397" s="2"/>
      <c r="F397" s="2"/>
      <c r="G397" s="2"/>
      <c r="H397" s="2"/>
    </row>
    <row r="398" spans="2:8" ht="13" x14ac:dyDescent="0.15">
      <c r="B398" s="25"/>
      <c r="C398" s="25"/>
      <c r="D398" s="25"/>
      <c r="E398" s="2"/>
      <c r="F398" s="2"/>
      <c r="G398" s="2"/>
      <c r="H398" s="2"/>
    </row>
    <row r="399" spans="2:8" ht="13" x14ac:dyDescent="0.15">
      <c r="B399" s="25"/>
      <c r="C399" s="25"/>
      <c r="D399" s="25"/>
      <c r="E399" s="2"/>
      <c r="F399" s="2"/>
      <c r="G399" s="2"/>
      <c r="H399" s="2"/>
    </row>
    <row r="400" spans="2:8" ht="13" x14ac:dyDescent="0.15">
      <c r="B400" s="25"/>
      <c r="C400" s="25"/>
      <c r="D400" s="25"/>
      <c r="E400" s="2"/>
      <c r="F400" s="2"/>
      <c r="G400" s="2"/>
      <c r="H400" s="2"/>
    </row>
    <row r="401" spans="2:8" ht="13" x14ac:dyDescent="0.15">
      <c r="B401" s="25"/>
      <c r="C401" s="25"/>
      <c r="D401" s="25"/>
      <c r="E401" s="2"/>
      <c r="F401" s="2"/>
      <c r="G401" s="2"/>
      <c r="H401" s="2"/>
    </row>
    <row r="402" spans="2:8" ht="13" x14ac:dyDescent="0.15">
      <c r="B402" s="25"/>
      <c r="C402" s="25"/>
      <c r="D402" s="25"/>
      <c r="E402" s="2"/>
      <c r="F402" s="2"/>
      <c r="G402" s="2"/>
      <c r="H402" s="2"/>
    </row>
    <row r="403" spans="2:8" ht="13" x14ac:dyDescent="0.15">
      <c r="B403" s="25"/>
      <c r="C403" s="25"/>
      <c r="D403" s="25"/>
      <c r="E403" s="2"/>
      <c r="F403" s="2"/>
      <c r="G403" s="2"/>
      <c r="H403" s="2"/>
    </row>
    <row r="404" spans="2:8" ht="13" x14ac:dyDescent="0.15">
      <c r="B404" s="25"/>
      <c r="C404" s="25"/>
      <c r="D404" s="25"/>
      <c r="E404" s="2"/>
      <c r="F404" s="2"/>
      <c r="G404" s="2"/>
      <c r="H404" s="2"/>
    </row>
    <row r="405" spans="2:8" ht="13" x14ac:dyDescent="0.15">
      <c r="B405" s="25"/>
      <c r="C405" s="25"/>
      <c r="D405" s="25"/>
      <c r="E405" s="2"/>
      <c r="F405" s="2"/>
      <c r="G405" s="2"/>
      <c r="H405" s="2"/>
    </row>
    <row r="406" spans="2:8" ht="13" x14ac:dyDescent="0.15">
      <c r="B406" s="25"/>
      <c r="C406" s="25"/>
      <c r="D406" s="25"/>
      <c r="E406" s="2"/>
      <c r="F406" s="2"/>
      <c r="G406" s="2"/>
      <c r="H406" s="2"/>
    </row>
    <row r="407" spans="2:8" ht="13" x14ac:dyDescent="0.15">
      <c r="B407" s="25"/>
      <c r="C407" s="25"/>
      <c r="D407" s="25"/>
      <c r="E407" s="2"/>
      <c r="F407" s="2"/>
      <c r="G407" s="2"/>
      <c r="H407" s="2"/>
    </row>
    <row r="408" spans="2:8" ht="13" x14ac:dyDescent="0.15">
      <c r="B408" s="25"/>
      <c r="C408" s="25"/>
      <c r="D408" s="25"/>
      <c r="E408" s="2"/>
      <c r="F408" s="2"/>
      <c r="G408" s="2"/>
      <c r="H408" s="2"/>
    </row>
    <row r="409" spans="2:8" ht="13" x14ac:dyDescent="0.15">
      <c r="B409" s="25"/>
      <c r="C409" s="25"/>
      <c r="D409" s="25"/>
      <c r="E409" s="2"/>
      <c r="F409" s="2"/>
      <c r="G409" s="2"/>
      <c r="H409" s="2"/>
    </row>
    <row r="410" spans="2:8" ht="13" x14ac:dyDescent="0.15">
      <c r="B410" s="25"/>
      <c r="C410" s="25"/>
      <c r="D410" s="25"/>
      <c r="E410" s="2"/>
      <c r="F410" s="2"/>
      <c r="G410" s="2"/>
      <c r="H410" s="2"/>
    </row>
    <row r="411" spans="2:8" ht="13" x14ac:dyDescent="0.15">
      <c r="B411" s="25"/>
      <c r="C411" s="25"/>
      <c r="D411" s="25"/>
      <c r="E411" s="2"/>
      <c r="F411" s="2"/>
      <c r="G411" s="2"/>
      <c r="H411" s="2"/>
    </row>
    <row r="412" spans="2:8" ht="13" x14ac:dyDescent="0.15">
      <c r="B412" s="25"/>
      <c r="C412" s="25"/>
      <c r="D412" s="25"/>
      <c r="E412" s="2"/>
      <c r="F412" s="2"/>
      <c r="G412" s="2"/>
      <c r="H412" s="2"/>
    </row>
    <row r="413" spans="2:8" ht="13" x14ac:dyDescent="0.15">
      <c r="B413" s="25"/>
      <c r="C413" s="25"/>
      <c r="D413" s="25"/>
      <c r="E413" s="2"/>
      <c r="F413" s="2"/>
      <c r="G413" s="2"/>
      <c r="H413" s="2"/>
    </row>
    <row r="414" spans="2:8" ht="13" x14ac:dyDescent="0.15">
      <c r="B414" s="25"/>
      <c r="C414" s="25"/>
      <c r="D414" s="25"/>
      <c r="E414" s="2"/>
      <c r="F414" s="2"/>
      <c r="G414" s="2"/>
      <c r="H414" s="2"/>
    </row>
    <row r="415" spans="2:8" ht="13" x14ac:dyDescent="0.15">
      <c r="B415" s="25"/>
      <c r="C415" s="25"/>
      <c r="D415" s="25"/>
      <c r="E415" s="2"/>
      <c r="F415" s="2"/>
      <c r="G415" s="2"/>
      <c r="H415" s="2"/>
    </row>
    <row r="416" spans="2:8" ht="13" x14ac:dyDescent="0.15">
      <c r="B416" s="25"/>
      <c r="C416" s="25"/>
      <c r="D416" s="25"/>
      <c r="E416" s="2"/>
      <c r="F416" s="2"/>
      <c r="G416" s="2"/>
      <c r="H416" s="2"/>
    </row>
    <row r="417" spans="2:8" ht="13" x14ac:dyDescent="0.15">
      <c r="B417" s="25"/>
      <c r="C417" s="25"/>
      <c r="D417" s="25"/>
      <c r="E417" s="2"/>
      <c r="F417" s="2"/>
      <c r="G417" s="2"/>
      <c r="H417" s="2"/>
    </row>
    <row r="418" spans="2:8" ht="13" x14ac:dyDescent="0.15">
      <c r="B418" s="25"/>
      <c r="C418" s="25"/>
      <c r="D418" s="25"/>
      <c r="E418" s="2"/>
      <c r="F418" s="2"/>
      <c r="G418" s="2"/>
      <c r="H418" s="2"/>
    </row>
    <row r="419" spans="2:8" ht="13" x14ac:dyDescent="0.15">
      <c r="B419" s="25"/>
      <c r="C419" s="25"/>
      <c r="D419" s="25"/>
      <c r="E419" s="2"/>
      <c r="F419" s="2"/>
      <c r="G419" s="2"/>
      <c r="H419" s="2"/>
    </row>
    <row r="420" spans="2:8" ht="13" x14ac:dyDescent="0.15">
      <c r="B420" s="25"/>
      <c r="C420" s="25"/>
      <c r="D420" s="25"/>
      <c r="E420" s="2"/>
      <c r="F420" s="2"/>
      <c r="G420" s="2"/>
      <c r="H420" s="2"/>
    </row>
    <row r="421" spans="2:8" ht="13" x14ac:dyDescent="0.15">
      <c r="B421" s="25"/>
      <c r="C421" s="25"/>
      <c r="D421" s="25"/>
      <c r="E421" s="2"/>
      <c r="F421" s="2"/>
      <c r="G421" s="2"/>
      <c r="H421" s="2"/>
    </row>
    <row r="422" spans="2:8" ht="13" x14ac:dyDescent="0.15">
      <c r="B422" s="25"/>
      <c r="C422" s="25"/>
      <c r="D422" s="25"/>
      <c r="E422" s="2"/>
      <c r="F422" s="2"/>
      <c r="G422" s="2"/>
      <c r="H422" s="2"/>
    </row>
    <row r="423" spans="2:8" ht="13" x14ac:dyDescent="0.15">
      <c r="B423" s="25"/>
      <c r="C423" s="25"/>
      <c r="D423" s="25"/>
      <c r="E423" s="2"/>
      <c r="F423" s="2"/>
      <c r="G423" s="2"/>
      <c r="H423" s="2"/>
    </row>
    <row r="424" spans="2:8" ht="13" x14ac:dyDescent="0.15">
      <c r="B424" s="25"/>
      <c r="C424" s="25"/>
      <c r="D424" s="25"/>
      <c r="E424" s="2"/>
      <c r="F424" s="2"/>
      <c r="G424" s="2"/>
      <c r="H424" s="2"/>
    </row>
    <row r="425" spans="2:8" ht="13" x14ac:dyDescent="0.15">
      <c r="B425" s="25"/>
      <c r="C425" s="25"/>
      <c r="D425" s="25"/>
      <c r="E425" s="2"/>
      <c r="F425" s="2"/>
      <c r="G425" s="2"/>
      <c r="H425" s="2"/>
    </row>
    <row r="426" spans="2:8" ht="13" x14ac:dyDescent="0.15">
      <c r="B426" s="25"/>
      <c r="C426" s="25"/>
      <c r="D426" s="25"/>
      <c r="E426" s="2"/>
      <c r="F426" s="2"/>
      <c r="G426" s="2"/>
      <c r="H426" s="2"/>
    </row>
    <row r="427" spans="2:8" ht="13" x14ac:dyDescent="0.15">
      <c r="B427" s="25"/>
      <c r="C427" s="25"/>
      <c r="D427" s="25"/>
      <c r="E427" s="2"/>
      <c r="F427" s="2"/>
      <c r="G427" s="2"/>
      <c r="H427" s="2"/>
    </row>
    <row r="428" spans="2:8" ht="13" x14ac:dyDescent="0.15">
      <c r="B428" s="25"/>
      <c r="C428" s="25"/>
      <c r="D428" s="25"/>
      <c r="E428" s="2"/>
      <c r="F428" s="2"/>
      <c r="G428" s="2"/>
      <c r="H428" s="2"/>
    </row>
    <row r="429" spans="2:8" ht="13" x14ac:dyDescent="0.15">
      <c r="B429" s="25"/>
      <c r="C429" s="25"/>
      <c r="D429" s="25"/>
      <c r="E429" s="2"/>
      <c r="F429" s="2"/>
      <c r="G429" s="2"/>
      <c r="H429" s="2"/>
    </row>
    <row r="430" spans="2:8" ht="13" x14ac:dyDescent="0.15">
      <c r="B430" s="25"/>
      <c r="C430" s="25"/>
      <c r="D430" s="25"/>
      <c r="E430" s="2"/>
      <c r="F430" s="2"/>
      <c r="G430" s="2"/>
      <c r="H430" s="2"/>
    </row>
    <row r="431" spans="2:8" ht="13" x14ac:dyDescent="0.15">
      <c r="B431" s="25"/>
      <c r="C431" s="25"/>
      <c r="D431" s="25"/>
      <c r="E431" s="2"/>
      <c r="F431" s="2"/>
      <c r="G431" s="2"/>
      <c r="H431" s="2"/>
    </row>
    <row r="432" spans="2:8" ht="13" x14ac:dyDescent="0.15">
      <c r="B432" s="25"/>
      <c r="C432" s="25"/>
      <c r="D432" s="25"/>
      <c r="E432" s="2"/>
      <c r="F432" s="2"/>
      <c r="G432" s="2"/>
      <c r="H432" s="2"/>
    </row>
    <row r="433" spans="2:8" ht="13" x14ac:dyDescent="0.15">
      <c r="B433" s="25"/>
      <c r="C433" s="25"/>
      <c r="D433" s="25"/>
      <c r="E433" s="2"/>
      <c r="F433" s="2"/>
      <c r="G433" s="2"/>
      <c r="H433" s="2"/>
    </row>
    <row r="434" spans="2:8" ht="13" x14ac:dyDescent="0.15">
      <c r="B434" s="25"/>
      <c r="C434" s="25"/>
      <c r="D434" s="25"/>
      <c r="E434" s="2"/>
      <c r="F434" s="2"/>
      <c r="G434" s="2"/>
      <c r="H434" s="2"/>
    </row>
    <row r="435" spans="2:8" ht="13" x14ac:dyDescent="0.15">
      <c r="B435" s="25"/>
      <c r="C435" s="25"/>
      <c r="D435" s="25"/>
      <c r="E435" s="2"/>
      <c r="F435" s="2"/>
      <c r="G435" s="2"/>
      <c r="H435" s="2"/>
    </row>
    <row r="436" spans="2:8" ht="13" x14ac:dyDescent="0.15">
      <c r="B436" s="25"/>
      <c r="C436" s="25"/>
      <c r="D436" s="25"/>
      <c r="E436" s="2"/>
      <c r="F436" s="2"/>
      <c r="G436" s="2"/>
      <c r="H436" s="2"/>
    </row>
    <row r="437" spans="2:8" ht="13" x14ac:dyDescent="0.15">
      <c r="B437" s="25"/>
      <c r="C437" s="25"/>
      <c r="D437" s="25"/>
      <c r="E437" s="2"/>
      <c r="F437" s="2"/>
      <c r="G437" s="2"/>
      <c r="H437" s="2"/>
    </row>
    <row r="438" spans="2:8" ht="13" x14ac:dyDescent="0.15">
      <c r="B438" s="25"/>
      <c r="C438" s="25"/>
      <c r="D438" s="25"/>
      <c r="E438" s="2"/>
      <c r="F438" s="2"/>
      <c r="G438" s="2"/>
      <c r="H438" s="2"/>
    </row>
    <row r="439" spans="2:8" ht="13" x14ac:dyDescent="0.15">
      <c r="B439" s="25"/>
      <c r="C439" s="25"/>
      <c r="D439" s="25"/>
      <c r="E439" s="2"/>
      <c r="F439" s="2"/>
      <c r="G439" s="2"/>
      <c r="H439" s="2"/>
    </row>
    <row r="440" spans="2:8" ht="13" x14ac:dyDescent="0.15">
      <c r="B440" s="25"/>
      <c r="C440" s="25"/>
      <c r="D440" s="25"/>
      <c r="E440" s="2"/>
      <c r="F440" s="2"/>
      <c r="G440" s="2"/>
      <c r="H440" s="2"/>
    </row>
    <row r="441" spans="2:8" ht="13" x14ac:dyDescent="0.15">
      <c r="B441" s="25"/>
      <c r="C441" s="25"/>
      <c r="D441" s="25"/>
      <c r="E441" s="2"/>
      <c r="F441" s="2"/>
      <c r="G441" s="2"/>
      <c r="H441" s="2"/>
    </row>
    <row r="442" spans="2:8" ht="13" x14ac:dyDescent="0.15">
      <c r="B442" s="25"/>
      <c r="C442" s="25"/>
      <c r="D442" s="25"/>
      <c r="E442" s="2"/>
      <c r="F442" s="2"/>
      <c r="G442" s="2"/>
      <c r="H442" s="2"/>
    </row>
    <row r="443" spans="2:8" ht="13" x14ac:dyDescent="0.15">
      <c r="B443" s="25"/>
      <c r="C443" s="25"/>
      <c r="D443" s="25"/>
      <c r="E443" s="2"/>
      <c r="F443" s="2"/>
      <c r="G443" s="2"/>
      <c r="H443" s="2"/>
    </row>
    <row r="444" spans="2:8" ht="13" x14ac:dyDescent="0.15">
      <c r="B444" s="25"/>
      <c r="C444" s="25"/>
      <c r="D444" s="25"/>
      <c r="E444" s="2"/>
      <c r="F444" s="2"/>
      <c r="G444" s="2"/>
      <c r="H444" s="2"/>
    </row>
    <row r="445" spans="2:8" ht="13" x14ac:dyDescent="0.15">
      <c r="B445" s="25"/>
      <c r="C445" s="25"/>
      <c r="D445" s="25"/>
      <c r="E445" s="2"/>
      <c r="F445" s="2"/>
      <c r="G445" s="2"/>
      <c r="H445" s="2"/>
    </row>
    <row r="446" spans="2:8" ht="13" x14ac:dyDescent="0.15">
      <c r="B446" s="25"/>
      <c r="C446" s="25"/>
      <c r="D446" s="25"/>
      <c r="E446" s="2"/>
      <c r="F446" s="2"/>
      <c r="G446" s="2"/>
      <c r="H446" s="2"/>
    </row>
    <row r="447" spans="2:8" ht="13" x14ac:dyDescent="0.15">
      <c r="B447" s="25"/>
      <c r="C447" s="25"/>
      <c r="D447" s="25"/>
      <c r="E447" s="2"/>
      <c r="F447" s="2"/>
      <c r="G447" s="2"/>
      <c r="H447" s="2"/>
    </row>
    <row r="448" spans="2:8" ht="13" x14ac:dyDescent="0.15">
      <c r="B448" s="25"/>
      <c r="C448" s="25"/>
      <c r="D448" s="25"/>
      <c r="E448" s="2"/>
      <c r="F448" s="2"/>
      <c r="G448" s="2"/>
      <c r="H448" s="2"/>
    </row>
    <row r="449" spans="2:8" ht="13" x14ac:dyDescent="0.15">
      <c r="B449" s="25"/>
      <c r="C449" s="25"/>
      <c r="D449" s="25"/>
      <c r="E449" s="2"/>
      <c r="F449" s="2"/>
      <c r="G449" s="2"/>
      <c r="H449" s="2"/>
    </row>
    <row r="450" spans="2:8" ht="13" x14ac:dyDescent="0.15">
      <c r="B450" s="25"/>
      <c r="C450" s="25"/>
      <c r="D450" s="25"/>
      <c r="E450" s="2"/>
      <c r="F450" s="2"/>
      <c r="G450" s="2"/>
      <c r="H450" s="2"/>
    </row>
    <row r="451" spans="2:8" ht="13" x14ac:dyDescent="0.15">
      <c r="B451" s="25"/>
      <c r="C451" s="25"/>
      <c r="D451" s="25"/>
      <c r="E451" s="2"/>
      <c r="F451" s="2"/>
      <c r="G451" s="2"/>
      <c r="H451" s="2"/>
    </row>
    <row r="452" spans="2:8" ht="13" x14ac:dyDescent="0.15">
      <c r="B452" s="25"/>
      <c r="C452" s="25"/>
      <c r="D452" s="25"/>
      <c r="E452" s="2"/>
      <c r="F452" s="2"/>
      <c r="G452" s="2"/>
      <c r="H452" s="2"/>
    </row>
    <row r="453" spans="2:8" ht="13" x14ac:dyDescent="0.15">
      <c r="B453" s="25"/>
      <c r="C453" s="25"/>
      <c r="D453" s="25"/>
      <c r="E453" s="2"/>
      <c r="F453" s="2"/>
      <c r="G453" s="2"/>
      <c r="H453" s="2"/>
    </row>
    <row r="454" spans="2:8" ht="13" x14ac:dyDescent="0.15">
      <c r="B454" s="25"/>
      <c r="C454" s="25"/>
      <c r="D454" s="25"/>
      <c r="E454" s="2"/>
      <c r="F454" s="2"/>
      <c r="G454" s="2"/>
      <c r="H454" s="2"/>
    </row>
    <row r="455" spans="2:8" ht="13" x14ac:dyDescent="0.15">
      <c r="B455" s="25"/>
      <c r="C455" s="25"/>
      <c r="D455" s="25"/>
      <c r="E455" s="2"/>
      <c r="F455" s="2"/>
      <c r="G455" s="2"/>
      <c r="H455" s="2"/>
    </row>
    <row r="456" spans="2:8" ht="13" x14ac:dyDescent="0.15">
      <c r="B456" s="25"/>
      <c r="C456" s="25"/>
      <c r="D456" s="25"/>
      <c r="E456" s="2"/>
      <c r="F456" s="2"/>
      <c r="G456" s="2"/>
      <c r="H456" s="2"/>
    </row>
    <row r="457" spans="2:8" ht="13" x14ac:dyDescent="0.15">
      <c r="B457" s="25"/>
      <c r="C457" s="25"/>
      <c r="D457" s="25"/>
      <c r="E457" s="2"/>
      <c r="F457" s="2"/>
      <c r="G457" s="2"/>
      <c r="H457" s="2"/>
    </row>
    <row r="458" spans="2:8" ht="13" x14ac:dyDescent="0.15">
      <c r="B458" s="25"/>
      <c r="C458" s="25"/>
      <c r="D458" s="25"/>
      <c r="E458" s="2"/>
      <c r="F458" s="2"/>
      <c r="G458" s="2"/>
      <c r="H458" s="2"/>
    </row>
    <row r="459" spans="2:8" ht="13" x14ac:dyDescent="0.15">
      <c r="B459" s="25"/>
      <c r="C459" s="25"/>
      <c r="D459" s="25"/>
      <c r="E459" s="2"/>
      <c r="F459" s="2"/>
      <c r="G459" s="2"/>
      <c r="H459" s="2"/>
    </row>
    <row r="460" spans="2:8" ht="13" x14ac:dyDescent="0.15">
      <c r="B460" s="25"/>
      <c r="C460" s="25"/>
      <c r="D460" s="25"/>
      <c r="E460" s="2"/>
      <c r="F460" s="2"/>
      <c r="G460" s="2"/>
      <c r="H460" s="2"/>
    </row>
    <row r="461" spans="2:8" ht="13" x14ac:dyDescent="0.15">
      <c r="B461" s="25"/>
      <c r="C461" s="25"/>
      <c r="D461" s="25"/>
      <c r="E461" s="2"/>
      <c r="F461" s="2"/>
      <c r="G461" s="2"/>
      <c r="H461" s="2"/>
    </row>
    <row r="462" spans="2:8" ht="13" x14ac:dyDescent="0.15">
      <c r="B462" s="25"/>
      <c r="C462" s="25"/>
      <c r="D462" s="25"/>
      <c r="E462" s="2"/>
      <c r="F462" s="2"/>
      <c r="G462" s="2"/>
      <c r="H462" s="2"/>
    </row>
    <row r="463" spans="2:8" ht="13" x14ac:dyDescent="0.15">
      <c r="B463" s="25"/>
      <c r="C463" s="25"/>
      <c r="D463" s="25"/>
      <c r="E463" s="2"/>
      <c r="F463" s="2"/>
      <c r="G463" s="2"/>
      <c r="H463" s="2"/>
    </row>
    <row r="464" spans="2:8" ht="13" x14ac:dyDescent="0.15">
      <c r="B464" s="25"/>
      <c r="C464" s="25"/>
      <c r="D464" s="25"/>
      <c r="E464" s="2"/>
      <c r="F464" s="2"/>
      <c r="G464" s="2"/>
      <c r="H464" s="2"/>
    </row>
    <row r="465" spans="2:8" ht="13" x14ac:dyDescent="0.15">
      <c r="B465" s="25"/>
      <c r="C465" s="25"/>
      <c r="D465" s="25"/>
      <c r="E465" s="2"/>
      <c r="F465" s="2"/>
      <c r="G465" s="2"/>
      <c r="H465" s="2"/>
    </row>
    <row r="466" spans="2:8" ht="13" x14ac:dyDescent="0.15">
      <c r="B466" s="25"/>
      <c r="C466" s="25"/>
      <c r="D466" s="25"/>
      <c r="E466" s="2"/>
      <c r="F466" s="2"/>
      <c r="G466" s="2"/>
      <c r="H466" s="2"/>
    </row>
    <row r="467" spans="2:8" ht="13" x14ac:dyDescent="0.15">
      <c r="B467" s="25"/>
      <c r="C467" s="25"/>
      <c r="D467" s="25"/>
      <c r="E467" s="2"/>
      <c r="F467" s="2"/>
      <c r="G467" s="2"/>
      <c r="H467" s="2"/>
    </row>
    <row r="468" spans="2:8" ht="13" x14ac:dyDescent="0.15">
      <c r="B468" s="25"/>
      <c r="C468" s="25"/>
      <c r="D468" s="25"/>
      <c r="E468" s="2"/>
      <c r="F468" s="2"/>
      <c r="G468" s="2"/>
      <c r="H468" s="2"/>
    </row>
    <row r="469" spans="2:8" ht="13" x14ac:dyDescent="0.15">
      <c r="B469" s="25"/>
      <c r="C469" s="25"/>
      <c r="D469" s="25"/>
      <c r="E469" s="2"/>
      <c r="F469" s="2"/>
      <c r="G469" s="2"/>
      <c r="H469" s="2"/>
    </row>
    <row r="470" spans="2:8" ht="13" x14ac:dyDescent="0.15">
      <c r="B470" s="25"/>
      <c r="C470" s="25"/>
      <c r="D470" s="25"/>
      <c r="E470" s="2"/>
      <c r="F470" s="2"/>
      <c r="G470" s="2"/>
      <c r="H470" s="2"/>
    </row>
    <row r="471" spans="2:8" ht="13" x14ac:dyDescent="0.15">
      <c r="B471" s="25"/>
      <c r="C471" s="25"/>
      <c r="D471" s="25"/>
      <c r="E471" s="2"/>
      <c r="F471" s="2"/>
      <c r="G471" s="2"/>
      <c r="H471" s="2"/>
    </row>
    <row r="472" spans="2:8" ht="13" x14ac:dyDescent="0.15">
      <c r="B472" s="25"/>
      <c r="C472" s="25"/>
      <c r="D472" s="25"/>
      <c r="E472" s="2"/>
      <c r="F472" s="2"/>
      <c r="G472" s="2"/>
      <c r="H472" s="2"/>
    </row>
    <row r="473" spans="2:8" ht="13" x14ac:dyDescent="0.15">
      <c r="B473" s="25"/>
      <c r="C473" s="25"/>
      <c r="D473" s="25"/>
      <c r="E473" s="2"/>
      <c r="F473" s="2"/>
      <c r="G473" s="2"/>
      <c r="H473" s="2"/>
    </row>
    <row r="474" spans="2:8" ht="13" x14ac:dyDescent="0.15">
      <c r="B474" s="25"/>
      <c r="C474" s="25"/>
      <c r="D474" s="25"/>
      <c r="E474" s="2"/>
      <c r="F474" s="2"/>
      <c r="G474" s="2"/>
      <c r="H474" s="2"/>
    </row>
    <row r="475" spans="2:8" ht="13" x14ac:dyDescent="0.15">
      <c r="B475" s="25"/>
      <c r="C475" s="25"/>
      <c r="D475" s="25"/>
      <c r="E475" s="2"/>
      <c r="F475" s="2"/>
      <c r="G475" s="2"/>
      <c r="H475" s="2"/>
    </row>
    <row r="476" spans="2:8" ht="13" x14ac:dyDescent="0.15">
      <c r="B476" s="25"/>
      <c r="C476" s="25"/>
      <c r="D476" s="25"/>
      <c r="E476" s="2"/>
      <c r="F476" s="2"/>
      <c r="G476" s="2"/>
      <c r="H476" s="2"/>
    </row>
    <row r="477" spans="2:8" ht="13" x14ac:dyDescent="0.15">
      <c r="B477" s="25"/>
      <c r="C477" s="25"/>
      <c r="D477" s="25"/>
      <c r="E477" s="2"/>
      <c r="F477" s="2"/>
      <c r="G477" s="2"/>
      <c r="H477" s="2"/>
    </row>
    <row r="478" spans="2:8" ht="13" x14ac:dyDescent="0.15">
      <c r="B478" s="25"/>
      <c r="C478" s="25"/>
      <c r="D478" s="25"/>
      <c r="E478" s="2"/>
      <c r="F478" s="2"/>
      <c r="G478" s="2"/>
      <c r="H478" s="2"/>
    </row>
    <row r="479" spans="2:8" ht="13" x14ac:dyDescent="0.15">
      <c r="B479" s="25"/>
      <c r="C479" s="25"/>
      <c r="D479" s="25"/>
      <c r="E479" s="2"/>
      <c r="F479" s="2"/>
      <c r="G479" s="2"/>
      <c r="H479" s="2"/>
    </row>
    <row r="480" spans="2:8" ht="13" x14ac:dyDescent="0.15">
      <c r="B480" s="25"/>
      <c r="C480" s="25"/>
      <c r="D480" s="25"/>
      <c r="E480" s="2"/>
      <c r="F480" s="2"/>
      <c r="G480" s="2"/>
      <c r="H480" s="2"/>
    </row>
    <row r="481" spans="2:8" ht="13" x14ac:dyDescent="0.15">
      <c r="B481" s="25"/>
      <c r="C481" s="25"/>
      <c r="D481" s="25"/>
      <c r="E481" s="2"/>
      <c r="F481" s="2"/>
      <c r="G481" s="2"/>
      <c r="H481" s="2"/>
    </row>
    <row r="482" spans="2:8" ht="13" x14ac:dyDescent="0.15">
      <c r="B482" s="25"/>
      <c r="C482" s="25"/>
      <c r="D482" s="25"/>
      <c r="E482" s="2"/>
      <c r="F482" s="2"/>
      <c r="G482" s="2"/>
      <c r="H482" s="2"/>
    </row>
    <row r="483" spans="2:8" ht="13" x14ac:dyDescent="0.15">
      <c r="B483" s="25"/>
      <c r="C483" s="25"/>
      <c r="D483" s="25"/>
      <c r="E483" s="2"/>
      <c r="F483" s="2"/>
      <c r="G483" s="2"/>
      <c r="H483" s="2"/>
    </row>
    <row r="484" spans="2:8" ht="13" x14ac:dyDescent="0.15">
      <c r="B484" s="25"/>
      <c r="C484" s="25"/>
      <c r="D484" s="25"/>
      <c r="E484" s="2"/>
      <c r="F484" s="2"/>
      <c r="G484" s="2"/>
      <c r="H484" s="2"/>
    </row>
    <row r="485" spans="2:8" ht="13" x14ac:dyDescent="0.15">
      <c r="B485" s="25"/>
      <c r="C485" s="25"/>
      <c r="D485" s="25"/>
      <c r="E485" s="2"/>
      <c r="F485" s="2"/>
      <c r="G485" s="2"/>
      <c r="H485" s="2"/>
    </row>
    <row r="486" spans="2:8" ht="13" x14ac:dyDescent="0.15">
      <c r="B486" s="25"/>
      <c r="C486" s="25"/>
      <c r="D486" s="25"/>
      <c r="E486" s="2"/>
      <c r="F486" s="2"/>
      <c r="G486" s="2"/>
      <c r="H486" s="2"/>
    </row>
    <row r="487" spans="2:8" ht="13" x14ac:dyDescent="0.15">
      <c r="B487" s="25"/>
      <c r="C487" s="25"/>
      <c r="D487" s="25"/>
      <c r="E487" s="2"/>
      <c r="F487" s="2"/>
      <c r="G487" s="2"/>
      <c r="H487" s="2"/>
    </row>
    <row r="488" spans="2:8" ht="13" x14ac:dyDescent="0.15">
      <c r="B488" s="25"/>
      <c r="C488" s="25"/>
      <c r="D488" s="25"/>
      <c r="E488" s="2"/>
      <c r="F488" s="2"/>
      <c r="G488" s="2"/>
      <c r="H488" s="2"/>
    </row>
    <row r="489" spans="2:8" ht="13" x14ac:dyDescent="0.15">
      <c r="B489" s="25"/>
      <c r="C489" s="25"/>
      <c r="D489" s="25"/>
      <c r="E489" s="2"/>
      <c r="F489" s="2"/>
      <c r="G489" s="2"/>
      <c r="H489" s="2"/>
    </row>
    <row r="490" spans="2:8" ht="13" x14ac:dyDescent="0.15">
      <c r="B490" s="25"/>
      <c r="C490" s="25"/>
      <c r="D490" s="25"/>
      <c r="E490" s="2"/>
      <c r="F490" s="2"/>
      <c r="G490" s="2"/>
      <c r="H490" s="2"/>
    </row>
    <row r="491" spans="2:8" ht="13" x14ac:dyDescent="0.15">
      <c r="B491" s="25"/>
      <c r="C491" s="25"/>
      <c r="D491" s="25"/>
      <c r="E491" s="2"/>
      <c r="F491" s="2"/>
      <c r="G491" s="2"/>
      <c r="H491" s="2"/>
    </row>
    <row r="492" spans="2:8" ht="13" x14ac:dyDescent="0.15">
      <c r="B492" s="25"/>
      <c r="C492" s="25"/>
      <c r="D492" s="25"/>
      <c r="E492" s="2"/>
      <c r="F492" s="2"/>
      <c r="G492" s="2"/>
      <c r="H492" s="2"/>
    </row>
    <row r="493" spans="2:8" ht="13" x14ac:dyDescent="0.15">
      <c r="B493" s="25"/>
      <c r="C493" s="25"/>
      <c r="D493" s="25"/>
      <c r="E493" s="2"/>
      <c r="F493" s="2"/>
      <c r="G493" s="2"/>
      <c r="H493" s="2"/>
    </row>
    <row r="494" spans="2:8" ht="13" x14ac:dyDescent="0.15">
      <c r="B494" s="25"/>
      <c r="C494" s="25"/>
      <c r="D494" s="25"/>
      <c r="E494" s="2"/>
      <c r="F494" s="2"/>
      <c r="G494" s="2"/>
      <c r="H494" s="2"/>
    </row>
    <row r="495" spans="2:8" ht="13" x14ac:dyDescent="0.15">
      <c r="B495" s="25"/>
      <c r="C495" s="25"/>
      <c r="D495" s="25"/>
      <c r="E495" s="2"/>
      <c r="F495" s="2"/>
      <c r="G495" s="2"/>
      <c r="H495" s="2"/>
    </row>
    <row r="496" spans="2:8" ht="13" x14ac:dyDescent="0.15">
      <c r="B496" s="25"/>
      <c r="C496" s="25"/>
      <c r="D496" s="25"/>
      <c r="E496" s="2"/>
      <c r="F496" s="2"/>
      <c r="G496" s="2"/>
      <c r="H496" s="2"/>
    </row>
    <row r="497" spans="2:8" ht="13" x14ac:dyDescent="0.15">
      <c r="B497" s="25"/>
      <c r="C497" s="25"/>
      <c r="D497" s="25"/>
      <c r="E497" s="2"/>
      <c r="F497" s="2"/>
      <c r="G497" s="2"/>
      <c r="H497" s="2"/>
    </row>
    <row r="498" spans="2:8" ht="13" x14ac:dyDescent="0.15">
      <c r="B498" s="25"/>
      <c r="C498" s="25"/>
      <c r="D498" s="25"/>
      <c r="E498" s="2"/>
      <c r="F498" s="2"/>
      <c r="G498" s="2"/>
      <c r="H498" s="2"/>
    </row>
    <row r="499" spans="2:8" ht="13" x14ac:dyDescent="0.15">
      <c r="B499" s="25"/>
      <c r="C499" s="25"/>
      <c r="D499" s="25"/>
      <c r="E499" s="2"/>
      <c r="F499" s="2"/>
      <c r="G499" s="2"/>
      <c r="H499" s="2"/>
    </row>
    <row r="500" spans="2:8" ht="13" x14ac:dyDescent="0.15">
      <c r="B500" s="25"/>
      <c r="C500" s="25"/>
      <c r="D500" s="25"/>
      <c r="E500" s="2"/>
      <c r="F500" s="2"/>
      <c r="G500" s="2"/>
      <c r="H500" s="2"/>
    </row>
    <row r="501" spans="2:8" ht="13" x14ac:dyDescent="0.15">
      <c r="B501" s="25"/>
      <c r="C501" s="25"/>
      <c r="D501" s="25"/>
      <c r="E501" s="2"/>
      <c r="F501" s="2"/>
      <c r="G501" s="2"/>
      <c r="H501" s="2"/>
    </row>
    <row r="502" spans="2:8" ht="13" x14ac:dyDescent="0.15">
      <c r="B502" s="25"/>
      <c r="C502" s="25"/>
      <c r="D502" s="25"/>
      <c r="E502" s="2"/>
      <c r="F502" s="2"/>
      <c r="G502" s="2"/>
      <c r="H502" s="2"/>
    </row>
    <row r="503" spans="2:8" ht="13" x14ac:dyDescent="0.15">
      <c r="B503" s="25"/>
      <c r="C503" s="25"/>
      <c r="D503" s="25"/>
      <c r="E503" s="2"/>
      <c r="F503" s="2"/>
      <c r="G503" s="2"/>
      <c r="H503" s="2"/>
    </row>
    <row r="504" spans="2:8" ht="13" x14ac:dyDescent="0.15">
      <c r="B504" s="25"/>
      <c r="C504" s="25"/>
      <c r="D504" s="25"/>
      <c r="E504" s="2"/>
      <c r="F504" s="2"/>
      <c r="G504" s="2"/>
      <c r="H504" s="2"/>
    </row>
    <row r="505" spans="2:8" ht="13" x14ac:dyDescent="0.15">
      <c r="B505" s="25"/>
      <c r="C505" s="25"/>
      <c r="D505" s="25"/>
      <c r="E505" s="2"/>
      <c r="F505" s="2"/>
      <c r="G505" s="2"/>
      <c r="H505" s="2"/>
    </row>
    <row r="506" spans="2:8" ht="13" x14ac:dyDescent="0.15">
      <c r="B506" s="25"/>
      <c r="C506" s="25"/>
      <c r="D506" s="25"/>
      <c r="E506" s="2"/>
      <c r="F506" s="2"/>
      <c r="G506" s="2"/>
      <c r="H506" s="2"/>
    </row>
    <row r="507" spans="2:8" ht="13" x14ac:dyDescent="0.15">
      <c r="B507" s="25"/>
      <c r="C507" s="25"/>
      <c r="D507" s="25"/>
      <c r="E507" s="2"/>
      <c r="F507" s="2"/>
      <c r="G507" s="2"/>
      <c r="H507" s="2"/>
    </row>
    <row r="508" spans="2:8" ht="13" x14ac:dyDescent="0.15">
      <c r="B508" s="25"/>
      <c r="C508" s="25"/>
      <c r="D508" s="25"/>
      <c r="E508" s="2"/>
      <c r="F508" s="2"/>
      <c r="G508" s="2"/>
      <c r="H508" s="2"/>
    </row>
    <row r="509" spans="2:8" ht="13" x14ac:dyDescent="0.15">
      <c r="B509" s="25"/>
      <c r="C509" s="25"/>
      <c r="D509" s="25"/>
      <c r="E509" s="2"/>
      <c r="F509" s="2"/>
      <c r="G509" s="2"/>
      <c r="H509" s="2"/>
    </row>
    <row r="510" spans="2:8" ht="13" x14ac:dyDescent="0.15">
      <c r="B510" s="25"/>
      <c r="C510" s="25"/>
      <c r="D510" s="25"/>
      <c r="E510" s="2"/>
      <c r="F510" s="2"/>
      <c r="G510" s="2"/>
      <c r="H510" s="2"/>
    </row>
    <row r="511" spans="2:8" ht="13" x14ac:dyDescent="0.15">
      <c r="B511" s="25"/>
      <c r="C511" s="25"/>
      <c r="D511" s="25"/>
      <c r="E511" s="2"/>
      <c r="F511" s="2"/>
      <c r="G511" s="2"/>
      <c r="H511" s="2"/>
    </row>
    <row r="512" spans="2:8" ht="13" x14ac:dyDescent="0.15">
      <c r="B512" s="25"/>
      <c r="C512" s="25"/>
      <c r="D512" s="25"/>
      <c r="E512" s="2"/>
      <c r="F512" s="2"/>
      <c r="G512" s="2"/>
      <c r="H512" s="2"/>
    </row>
    <row r="513" spans="2:8" ht="13" x14ac:dyDescent="0.15">
      <c r="B513" s="25"/>
      <c r="C513" s="25"/>
      <c r="D513" s="25"/>
      <c r="E513" s="2"/>
      <c r="F513" s="2"/>
      <c r="G513" s="2"/>
      <c r="H513" s="2"/>
    </row>
    <row r="514" spans="2:8" ht="13" x14ac:dyDescent="0.15">
      <c r="B514" s="25"/>
      <c r="C514" s="25"/>
      <c r="D514" s="25"/>
      <c r="E514" s="2"/>
      <c r="F514" s="2"/>
      <c r="G514" s="2"/>
      <c r="H514" s="2"/>
    </row>
    <row r="515" spans="2:8" ht="13" x14ac:dyDescent="0.15">
      <c r="B515" s="25"/>
      <c r="C515" s="25"/>
      <c r="D515" s="25"/>
      <c r="E515" s="2"/>
      <c r="F515" s="2"/>
      <c r="G515" s="2"/>
      <c r="H515" s="2"/>
    </row>
    <row r="516" spans="2:8" ht="13" x14ac:dyDescent="0.15">
      <c r="B516" s="25"/>
      <c r="C516" s="25"/>
      <c r="D516" s="25"/>
      <c r="E516" s="2"/>
      <c r="F516" s="2"/>
      <c r="G516" s="2"/>
      <c r="H516" s="2"/>
    </row>
    <row r="517" spans="2:8" ht="13" x14ac:dyDescent="0.15">
      <c r="B517" s="25"/>
      <c r="C517" s="25"/>
      <c r="D517" s="25"/>
      <c r="E517" s="2"/>
      <c r="F517" s="2"/>
      <c r="G517" s="2"/>
      <c r="H517" s="2"/>
    </row>
    <row r="518" spans="2:8" ht="13" x14ac:dyDescent="0.15">
      <c r="B518" s="25"/>
      <c r="C518" s="25"/>
      <c r="D518" s="25"/>
      <c r="E518" s="2"/>
      <c r="F518" s="2"/>
      <c r="G518" s="2"/>
      <c r="H518" s="2"/>
    </row>
    <row r="519" spans="2:8" ht="13" x14ac:dyDescent="0.15">
      <c r="B519" s="25"/>
      <c r="C519" s="25"/>
      <c r="D519" s="25"/>
      <c r="E519" s="2"/>
      <c r="F519" s="2"/>
      <c r="G519" s="2"/>
      <c r="H519" s="2"/>
    </row>
    <row r="520" spans="2:8" ht="13" x14ac:dyDescent="0.15">
      <c r="B520" s="25"/>
      <c r="C520" s="25"/>
      <c r="D520" s="25"/>
      <c r="E520" s="2"/>
      <c r="F520" s="2"/>
      <c r="G520" s="2"/>
      <c r="H520" s="2"/>
    </row>
    <row r="521" spans="2:8" ht="13" x14ac:dyDescent="0.15">
      <c r="B521" s="25"/>
      <c r="C521" s="25"/>
      <c r="D521" s="25"/>
      <c r="E521" s="2"/>
      <c r="F521" s="2"/>
      <c r="G521" s="2"/>
      <c r="H521" s="2"/>
    </row>
    <row r="522" spans="2:8" ht="13" x14ac:dyDescent="0.15">
      <c r="B522" s="25"/>
      <c r="C522" s="25"/>
      <c r="D522" s="25"/>
      <c r="E522" s="2"/>
      <c r="F522" s="2"/>
      <c r="G522" s="2"/>
      <c r="H522" s="2"/>
    </row>
    <row r="523" spans="2:8" ht="13" x14ac:dyDescent="0.15">
      <c r="B523" s="25"/>
      <c r="C523" s="25"/>
      <c r="D523" s="25"/>
      <c r="E523" s="2"/>
      <c r="F523" s="2"/>
      <c r="G523" s="2"/>
      <c r="H523" s="2"/>
    </row>
    <row r="524" spans="2:8" ht="13" x14ac:dyDescent="0.15">
      <c r="B524" s="25"/>
      <c r="C524" s="25"/>
      <c r="D524" s="25"/>
      <c r="E524" s="2"/>
      <c r="F524" s="2"/>
      <c r="G524" s="2"/>
      <c r="H524" s="2"/>
    </row>
    <row r="525" spans="2:8" ht="13" x14ac:dyDescent="0.15">
      <c r="B525" s="25"/>
      <c r="C525" s="25"/>
      <c r="D525" s="25"/>
      <c r="E525" s="2"/>
      <c r="F525" s="2"/>
      <c r="G525" s="2"/>
      <c r="H525" s="2"/>
    </row>
    <row r="526" spans="2:8" ht="13" x14ac:dyDescent="0.15">
      <c r="B526" s="25"/>
      <c r="C526" s="25"/>
      <c r="D526" s="25"/>
      <c r="E526" s="2"/>
      <c r="F526" s="2"/>
      <c r="G526" s="2"/>
      <c r="H526" s="2"/>
    </row>
    <row r="527" spans="2:8" ht="13" x14ac:dyDescent="0.15">
      <c r="B527" s="25"/>
      <c r="C527" s="25"/>
      <c r="D527" s="25"/>
      <c r="E527" s="2"/>
      <c r="F527" s="2"/>
      <c r="G527" s="2"/>
      <c r="H527" s="2"/>
    </row>
    <row r="528" spans="2:8" ht="13" x14ac:dyDescent="0.15">
      <c r="B528" s="25"/>
      <c r="C528" s="25"/>
      <c r="D528" s="25"/>
      <c r="E528" s="2"/>
      <c r="F528" s="2"/>
      <c r="G528" s="2"/>
      <c r="H528" s="2"/>
    </row>
    <row r="529" spans="2:8" ht="13" x14ac:dyDescent="0.15">
      <c r="B529" s="25"/>
      <c r="C529" s="25"/>
      <c r="D529" s="25"/>
      <c r="E529" s="2"/>
      <c r="F529" s="2"/>
      <c r="G529" s="2"/>
      <c r="H529" s="2"/>
    </row>
    <row r="530" spans="2:8" ht="13" x14ac:dyDescent="0.15">
      <c r="B530" s="25"/>
      <c r="C530" s="25"/>
      <c r="D530" s="25"/>
      <c r="E530" s="2"/>
      <c r="F530" s="2"/>
      <c r="G530" s="2"/>
      <c r="H530" s="2"/>
    </row>
    <row r="531" spans="2:8" ht="13" x14ac:dyDescent="0.15">
      <c r="B531" s="25"/>
      <c r="C531" s="25"/>
      <c r="D531" s="25"/>
      <c r="E531" s="2"/>
      <c r="F531" s="2"/>
      <c r="G531" s="2"/>
      <c r="H531" s="2"/>
    </row>
    <row r="532" spans="2:8" ht="13" x14ac:dyDescent="0.15">
      <c r="B532" s="25"/>
      <c r="C532" s="25"/>
      <c r="D532" s="25"/>
      <c r="E532" s="2"/>
      <c r="F532" s="2"/>
      <c r="G532" s="2"/>
      <c r="H532" s="2"/>
    </row>
    <row r="533" spans="2:8" ht="13" x14ac:dyDescent="0.15">
      <c r="B533" s="25"/>
      <c r="C533" s="25"/>
      <c r="D533" s="25"/>
      <c r="E533" s="2"/>
      <c r="F533" s="2"/>
      <c r="G533" s="2"/>
      <c r="H533" s="2"/>
    </row>
    <row r="534" spans="2:8" ht="13" x14ac:dyDescent="0.15">
      <c r="B534" s="25"/>
      <c r="C534" s="25"/>
      <c r="D534" s="25"/>
      <c r="E534" s="2"/>
      <c r="F534" s="2"/>
      <c r="G534" s="2"/>
      <c r="H534" s="2"/>
    </row>
    <row r="535" spans="2:8" ht="13" x14ac:dyDescent="0.15">
      <c r="B535" s="25"/>
      <c r="C535" s="25"/>
      <c r="D535" s="25"/>
      <c r="E535" s="2"/>
      <c r="F535" s="2"/>
      <c r="G535" s="2"/>
      <c r="H535" s="2"/>
    </row>
    <row r="536" spans="2:8" ht="13" x14ac:dyDescent="0.15">
      <c r="B536" s="25"/>
      <c r="C536" s="25"/>
      <c r="D536" s="25"/>
      <c r="E536" s="2"/>
      <c r="F536" s="2"/>
      <c r="G536" s="2"/>
      <c r="H536" s="2"/>
    </row>
    <row r="537" spans="2:8" ht="13" x14ac:dyDescent="0.15">
      <c r="B537" s="25"/>
      <c r="C537" s="25"/>
      <c r="D537" s="25"/>
      <c r="E537" s="2"/>
      <c r="F537" s="2"/>
      <c r="G537" s="2"/>
      <c r="H537" s="2"/>
    </row>
    <row r="538" spans="2:8" ht="13" x14ac:dyDescent="0.15">
      <c r="B538" s="25"/>
      <c r="C538" s="25"/>
      <c r="D538" s="25"/>
      <c r="E538" s="2"/>
      <c r="F538" s="2"/>
      <c r="G538" s="2"/>
      <c r="H538" s="2"/>
    </row>
    <row r="539" spans="2:8" ht="13" x14ac:dyDescent="0.15">
      <c r="B539" s="25"/>
      <c r="C539" s="25"/>
      <c r="D539" s="25"/>
      <c r="E539" s="2"/>
      <c r="F539" s="2"/>
      <c r="G539" s="2"/>
      <c r="H539" s="2"/>
    </row>
    <row r="540" spans="2:8" ht="13" x14ac:dyDescent="0.15">
      <c r="B540" s="25"/>
      <c r="C540" s="25"/>
      <c r="D540" s="25"/>
      <c r="E540" s="2"/>
      <c r="F540" s="2"/>
      <c r="G540" s="2"/>
      <c r="H540" s="2"/>
    </row>
    <row r="541" spans="2:8" ht="13" x14ac:dyDescent="0.15">
      <c r="B541" s="25"/>
      <c r="C541" s="25"/>
      <c r="D541" s="25"/>
      <c r="E541" s="2"/>
      <c r="F541" s="2"/>
      <c r="G541" s="2"/>
      <c r="H541" s="2"/>
    </row>
    <row r="542" spans="2:8" ht="13" x14ac:dyDescent="0.15">
      <c r="B542" s="25"/>
      <c r="C542" s="25"/>
      <c r="D542" s="25"/>
      <c r="E542" s="2"/>
      <c r="F542" s="2"/>
      <c r="G542" s="2"/>
      <c r="H542" s="2"/>
    </row>
    <row r="543" spans="2:8" ht="13" x14ac:dyDescent="0.15">
      <c r="B543" s="25"/>
      <c r="C543" s="25"/>
      <c r="D543" s="25"/>
      <c r="E543" s="2"/>
      <c r="F543" s="2"/>
      <c r="G543" s="2"/>
      <c r="H543" s="2"/>
    </row>
    <row r="544" spans="2:8" ht="13" x14ac:dyDescent="0.15">
      <c r="B544" s="25"/>
      <c r="C544" s="25"/>
      <c r="D544" s="25"/>
      <c r="E544" s="2"/>
      <c r="F544" s="2"/>
      <c r="G544" s="2"/>
      <c r="H544" s="2"/>
    </row>
    <row r="545" spans="2:8" ht="13" x14ac:dyDescent="0.15">
      <c r="B545" s="25"/>
      <c r="C545" s="25"/>
      <c r="D545" s="25"/>
      <c r="E545" s="2"/>
      <c r="F545" s="2"/>
      <c r="G545" s="2"/>
      <c r="H545" s="2"/>
    </row>
    <row r="546" spans="2:8" ht="13" x14ac:dyDescent="0.15">
      <c r="B546" s="25"/>
      <c r="C546" s="25"/>
      <c r="D546" s="25"/>
      <c r="E546" s="2"/>
      <c r="F546" s="2"/>
      <c r="G546" s="2"/>
      <c r="H546" s="2"/>
    </row>
    <row r="547" spans="2:8" ht="13" x14ac:dyDescent="0.15">
      <c r="B547" s="25"/>
      <c r="C547" s="25"/>
      <c r="D547" s="25"/>
      <c r="E547" s="2"/>
      <c r="F547" s="2"/>
      <c r="G547" s="2"/>
      <c r="H547" s="2"/>
    </row>
    <row r="548" spans="2:8" ht="13" x14ac:dyDescent="0.15">
      <c r="B548" s="25"/>
      <c r="C548" s="25"/>
      <c r="D548" s="25"/>
      <c r="E548" s="2"/>
      <c r="F548" s="2"/>
      <c r="G548" s="2"/>
      <c r="H548" s="2"/>
    </row>
    <row r="549" spans="2:8" ht="13" x14ac:dyDescent="0.15">
      <c r="B549" s="25"/>
      <c r="C549" s="25"/>
      <c r="D549" s="25"/>
      <c r="E549" s="2"/>
      <c r="F549" s="2"/>
      <c r="G549" s="2"/>
      <c r="H549" s="2"/>
    </row>
    <row r="550" spans="2:8" ht="13" x14ac:dyDescent="0.15">
      <c r="B550" s="25"/>
      <c r="C550" s="25"/>
      <c r="D550" s="25"/>
      <c r="E550" s="2"/>
      <c r="F550" s="2"/>
      <c r="G550" s="2"/>
      <c r="H550" s="2"/>
    </row>
    <row r="551" spans="2:8" ht="13" x14ac:dyDescent="0.15">
      <c r="B551" s="25"/>
      <c r="C551" s="25"/>
      <c r="D551" s="25"/>
      <c r="E551" s="2"/>
      <c r="F551" s="2"/>
      <c r="G551" s="2"/>
      <c r="H551" s="2"/>
    </row>
    <row r="552" spans="2:8" ht="13" x14ac:dyDescent="0.15">
      <c r="B552" s="25"/>
      <c r="C552" s="25"/>
      <c r="D552" s="25"/>
      <c r="E552" s="2"/>
      <c r="F552" s="2"/>
      <c r="G552" s="2"/>
      <c r="H552" s="2"/>
    </row>
    <row r="553" spans="2:8" ht="13" x14ac:dyDescent="0.15">
      <c r="B553" s="25"/>
      <c r="C553" s="25"/>
      <c r="D553" s="25"/>
      <c r="E553" s="2"/>
      <c r="F553" s="2"/>
      <c r="G553" s="2"/>
      <c r="H553" s="2"/>
    </row>
    <row r="554" spans="2:8" ht="13" x14ac:dyDescent="0.15">
      <c r="B554" s="25"/>
      <c r="C554" s="25"/>
      <c r="D554" s="25"/>
      <c r="E554" s="2"/>
      <c r="F554" s="2"/>
      <c r="G554" s="2"/>
      <c r="H554" s="2"/>
    </row>
    <row r="555" spans="2:8" ht="13" x14ac:dyDescent="0.15">
      <c r="B555" s="25"/>
      <c r="C555" s="25"/>
      <c r="D555" s="25"/>
      <c r="E555" s="2"/>
      <c r="F555" s="2"/>
      <c r="G555" s="2"/>
      <c r="H555" s="2"/>
    </row>
    <row r="556" spans="2:8" ht="13" x14ac:dyDescent="0.15">
      <c r="B556" s="25"/>
      <c r="C556" s="25"/>
      <c r="D556" s="25"/>
      <c r="E556" s="2"/>
      <c r="F556" s="2"/>
      <c r="G556" s="2"/>
      <c r="H556" s="2"/>
    </row>
    <row r="557" spans="2:8" ht="13" x14ac:dyDescent="0.15">
      <c r="B557" s="25"/>
      <c r="C557" s="25"/>
      <c r="D557" s="25"/>
      <c r="E557" s="2"/>
      <c r="F557" s="2"/>
      <c r="G557" s="2"/>
      <c r="H557" s="2"/>
    </row>
    <row r="558" spans="2:8" ht="13" x14ac:dyDescent="0.15">
      <c r="B558" s="25"/>
      <c r="C558" s="25"/>
      <c r="D558" s="25"/>
      <c r="E558" s="2"/>
      <c r="F558" s="2"/>
      <c r="G558" s="2"/>
      <c r="H558" s="2"/>
    </row>
    <row r="559" spans="2:8" ht="13" x14ac:dyDescent="0.15">
      <c r="B559" s="25"/>
      <c r="C559" s="25"/>
      <c r="D559" s="25"/>
      <c r="E559" s="2"/>
      <c r="F559" s="2"/>
      <c r="G559" s="2"/>
      <c r="H559" s="2"/>
    </row>
    <row r="560" spans="2:8" ht="13" x14ac:dyDescent="0.15">
      <c r="B560" s="25"/>
      <c r="C560" s="25"/>
      <c r="D560" s="25"/>
      <c r="E560" s="2"/>
      <c r="F560" s="2"/>
      <c r="G560" s="2"/>
      <c r="H560" s="2"/>
    </row>
    <row r="561" spans="2:8" ht="13" x14ac:dyDescent="0.15">
      <c r="B561" s="25"/>
      <c r="C561" s="25"/>
      <c r="D561" s="25"/>
      <c r="E561" s="2"/>
      <c r="F561" s="2"/>
      <c r="G561" s="2"/>
      <c r="H561" s="2"/>
    </row>
    <row r="562" spans="2:8" ht="13" x14ac:dyDescent="0.15">
      <c r="B562" s="25"/>
      <c r="C562" s="25"/>
      <c r="D562" s="25"/>
      <c r="E562" s="2"/>
      <c r="F562" s="2"/>
      <c r="G562" s="2"/>
      <c r="H562" s="2"/>
    </row>
    <row r="563" spans="2:8" ht="13" x14ac:dyDescent="0.15">
      <c r="B563" s="25"/>
      <c r="C563" s="25"/>
      <c r="D563" s="25"/>
      <c r="E563" s="2"/>
      <c r="F563" s="2"/>
      <c r="G563" s="2"/>
      <c r="H563" s="2"/>
    </row>
    <row r="564" spans="2:8" ht="13" x14ac:dyDescent="0.15">
      <c r="B564" s="25"/>
      <c r="C564" s="25"/>
      <c r="D564" s="25"/>
      <c r="E564" s="2"/>
      <c r="F564" s="2"/>
      <c r="G564" s="2"/>
      <c r="H564" s="2"/>
    </row>
    <row r="565" spans="2:8" ht="13" x14ac:dyDescent="0.15">
      <c r="B565" s="25"/>
      <c r="C565" s="25"/>
      <c r="D565" s="25"/>
      <c r="E565" s="2"/>
      <c r="F565" s="2"/>
      <c r="G565" s="2"/>
      <c r="H565" s="2"/>
    </row>
    <row r="566" spans="2:8" ht="13" x14ac:dyDescent="0.15">
      <c r="B566" s="25"/>
      <c r="C566" s="25"/>
      <c r="D566" s="25"/>
      <c r="E566" s="2"/>
      <c r="F566" s="2"/>
      <c r="G566" s="2"/>
      <c r="H566" s="2"/>
    </row>
    <row r="567" spans="2:8" ht="13" x14ac:dyDescent="0.15">
      <c r="B567" s="25"/>
      <c r="C567" s="25"/>
      <c r="D567" s="25"/>
      <c r="E567" s="2"/>
      <c r="F567" s="2"/>
      <c r="G567" s="2"/>
      <c r="H567" s="2"/>
    </row>
    <row r="568" spans="2:8" ht="13" x14ac:dyDescent="0.15">
      <c r="B568" s="25"/>
      <c r="C568" s="25"/>
      <c r="D568" s="25"/>
      <c r="E568" s="2"/>
      <c r="F568" s="2"/>
      <c r="G568" s="2"/>
      <c r="H568" s="2"/>
    </row>
    <row r="569" spans="2:8" ht="13" x14ac:dyDescent="0.15">
      <c r="B569" s="25"/>
      <c r="C569" s="25"/>
      <c r="D569" s="25"/>
      <c r="E569" s="2"/>
      <c r="F569" s="2"/>
      <c r="G569" s="2"/>
      <c r="H569" s="2"/>
    </row>
    <row r="570" spans="2:8" ht="13" x14ac:dyDescent="0.15">
      <c r="B570" s="25"/>
      <c r="C570" s="25"/>
      <c r="D570" s="25"/>
      <c r="E570" s="2"/>
      <c r="F570" s="2"/>
      <c r="G570" s="2"/>
      <c r="H570" s="2"/>
    </row>
    <row r="571" spans="2:8" ht="13" x14ac:dyDescent="0.15">
      <c r="B571" s="25"/>
      <c r="C571" s="25"/>
      <c r="D571" s="25"/>
      <c r="E571" s="2"/>
      <c r="F571" s="2"/>
      <c r="G571" s="2"/>
      <c r="H571" s="2"/>
    </row>
    <row r="572" spans="2:8" ht="13" x14ac:dyDescent="0.15">
      <c r="B572" s="25"/>
      <c r="C572" s="25"/>
      <c r="D572" s="25"/>
      <c r="E572" s="2"/>
      <c r="F572" s="2"/>
      <c r="G572" s="2"/>
      <c r="H572" s="2"/>
    </row>
    <row r="573" spans="2:8" ht="13" x14ac:dyDescent="0.15">
      <c r="B573" s="25"/>
      <c r="C573" s="25"/>
      <c r="D573" s="25"/>
      <c r="E573" s="2"/>
      <c r="F573" s="2"/>
      <c r="G573" s="2"/>
      <c r="H573" s="2"/>
    </row>
    <row r="574" spans="2:8" ht="13" x14ac:dyDescent="0.15">
      <c r="B574" s="25"/>
      <c r="C574" s="25"/>
      <c r="D574" s="25"/>
      <c r="E574" s="2"/>
      <c r="F574" s="2"/>
      <c r="G574" s="2"/>
      <c r="H574" s="2"/>
    </row>
    <row r="575" spans="2:8" ht="13" x14ac:dyDescent="0.15">
      <c r="B575" s="25"/>
      <c r="C575" s="25"/>
      <c r="D575" s="25"/>
      <c r="E575" s="2"/>
      <c r="F575" s="2"/>
      <c r="G575" s="2"/>
      <c r="H575" s="2"/>
    </row>
    <row r="576" spans="2:8" ht="13" x14ac:dyDescent="0.15">
      <c r="B576" s="25"/>
      <c r="C576" s="25"/>
      <c r="D576" s="25"/>
      <c r="E576" s="2"/>
      <c r="F576" s="2"/>
      <c r="G576" s="2"/>
      <c r="H576" s="2"/>
    </row>
    <row r="577" spans="2:8" ht="13" x14ac:dyDescent="0.15">
      <c r="B577" s="25"/>
      <c r="C577" s="25"/>
      <c r="D577" s="25"/>
      <c r="E577" s="2"/>
      <c r="F577" s="2"/>
      <c r="G577" s="2"/>
      <c r="H577" s="2"/>
    </row>
    <row r="578" spans="2:8" ht="13" x14ac:dyDescent="0.15">
      <c r="B578" s="25"/>
      <c r="C578" s="25"/>
      <c r="D578" s="25"/>
      <c r="E578" s="2"/>
      <c r="F578" s="2"/>
      <c r="G578" s="2"/>
      <c r="H578" s="2"/>
    </row>
    <row r="579" spans="2:8" ht="13" x14ac:dyDescent="0.15">
      <c r="B579" s="25"/>
      <c r="C579" s="25"/>
      <c r="D579" s="25"/>
      <c r="E579" s="2"/>
      <c r="F579" s="2"/>
      <c r="G579" s="2"/>
      <c r="H579" s="2"/>
    </row>
    <row r="580" spans="2:8" ht="13" x14ac:dyDescent="0.15">
      <c r="B580" s="25"/>
      <c r="C580" s="25"/>
      <c r="D580" s="25"/>
      <c r="E580" s="2"/>
      <c r="F580" s="2"/>
      <c r="G580" s="2"/>
      <c r="H580" s="2"/>
    </row>
    <row r="581" spans="2:8" ht="13" x14ac:dyDescent="0.15">
      <c r="B581" s="25"/>
      <c r="C581" s="25"/>
      <c r="D581" s="25"/>
      <c r="E581" s="2"/>
      <c r="F581" s="2"/>
      <c r="G581" s="2"/>
      <c r="H581" s="2"/>
    </row>
    <row r="582" spans="2:8" ht="13" x14ac:dyDescent="0.15">
      <c r="B582" s="25"/>
      <c r="C582" s="25"/>
      <c r="D582" s="25"/>
      <c r="E582" s="2"/>
      <c r="F582" s="2"/>
      <c r="G582" s="2"/>
      <c r="H582" s="2"/>
    </row>
    <row r="583" spans="2:8" ht="13" x14ac:dyDescent="0.15">
      <c r="B583" s="25"/>
      <c r="C583" s="25"/>
      <c r="D583" s="25"/>
      <c r="E583" s="2"/>
      <c r="F583" s="2"/>
      <c r="G583" s="2"/>
      <c r="H583" s="2"/>
    </row>
    <row r="584" spans="2:8" ht="13" x14ac:dyDescent="0.15">
      <c r="B584" s="25"/>
      <c r="C584" s="25"/>
      <c r="D584" s="25"/>
      <c r="E584" s="2"/>
      <c r="F584" s="2"/>
      <c r="G584" s="2"/>
      <c r="H584" s="2"/>
    </row>
    <row r="585" spans="2:8" ht="13" x14ac:dyDescent="0.15">
      <c r="B585" s="25"/>
      <c r="C585" s="25"/>
      <c r="D585" s="25"/>
      <c r="E585" s="2"/>
      <c r="F585" s="2"/>
      <c r="G585" s="2"/>
      <c r="H585" s="2"/>
    </row>
    <row r="586" spans="2:8" ht="13" x14ac:dyDescent="0.15">
      <c r="B586" s="25"/>
      <c r="C586" s="25"/>
      <c r="D586" s="25"/>
      <c r="E586" s="2"/>
      <c r="F586" s="2"/>
      <c r="G586" s="2"/>
      <c r="H586" s="2"/>
    </row>
    <row r="587" spans="2:8" ht="13" x14ac:dyDescent="0.15">
      <c r="B587" s="25"/>
      <c r="C587" s="25"/>
      <c r="D587" s="25"/>
      <c r="E587" s="2"/>
      <c r="F587" s="2"/>
      <c r="G587" s="2"/>
      <c r="H587" s="2"/>
    </row>
    <row r="588" spans="2:8" ht="13" x14ac:dyDescent="0.15">
      <c r="B588" s="25"/>
      <c r="C588" s="25"/>
      <c r="D588" s="25"/>
      <c r="E588" s="2"/>
      <c r="F588" s="2"/>
      <c r="G588" s="2"/>
      <c r="H588" s="2"/>
    </row>
    <row r="589" spans="2:8" ht="13" x14ac:dyDescent="0.15">
      <c r="B589" s="25"/>
      <c r="C589" s="25"/>
      <c r="D589" s="25"/>
      <c r="E589" s="2"/>
      <c r="F589" s="2"/>
      <c r="G589" s="2"/>
      <c r="H589" s="2"/>
    </row>
    <row r="590" spans="2:8" ht="13" x14ac:dyDescent="0.15">
      <c r="B590" s="25"/>
      <c r="C590" s="25"/>
      <c r="D590" s="25"/>
      <c r="E590" s="2"/>
      <c r="F590" s="2"/>
      <c r="G590" s="2"/>
      <c r="H590" s="2"/>
    </row>
    <row r="591" spans="2:8" ht="13" x14ac:dyDescent="0.15">
      <c r="B591" s="25"/>
      <c r="C591" s="25"/>
      <c r="D591" s="25"/>
      <c r="E591" s="2"/>
      <c r="F591" s="2"/>
      <c r="G591" s="2"/>
      <c r="H591" s="2"/>
    </row>
    <row r="592" spans="2:8" ht="13" x14ac:dyDescent="0.15">
      <c r="B592" s="25"/>
      <c r="C592" s="25"/>
      <c r="D592" s="25"/>
      <c r="E592" s="2"/>
      <c r="F592" s="2"/>
      <c r="G592" s="2"/>
      <c r="H592" s="2"/>
    </row>
    <row r="593" spans="2:8" ht="13" x14ac:dyDescent="0.15">
      <c r="B593" s="25"/>
      <c r="C593" s="25"/>
      <c r="D593" s="25"/>
      <c r="E593" s="2"/>
      <c r="F593" s="2"/>
      <c r="G593" s="2"/>
      <c r="H593" s="2"/>
    </row>
    <row r="594" spans="2:8" ht="13" x14ac:dyDescent="0.15">
      <c r="B594" s="25"/>
      <c r="C594" s="25"/>
      <c r="D594" s="25"/>
      <c r="E594" s="2"/>
      <c r="F594" s="2"/>
      <c r="G594" s="2"/>
      <c r="H594" s="2"/>
    </row>
    <row r="595" spans="2:8" ht="13" x14ac:dyDescent="0.15">
      <c r="B595" s="25"/>
      <c r="C595" s="25"/>
      <c r="D595" s="25"/>
      <c r="E595" s="2"/>
      <c r="F595" s="2"/>
      <c r="G595" s="2"/>
      <c r="H595" s="2"/>
    </row>
    <row r="596" spans="2:8" ht="13" x14ac:dyDescent="0.15">
      <c r="B596" s="25"/>
      <c r="C596" s="25"/>
      <c r="D596" s="25"/>
      <c r="E596" s="2"/>
      <c r="F596" s="2"/>
      <c r="G596" s="2"/>
      <c r="H596" s="2"/>
    </row>
    <row r="597" spans="2:8" ht="13" x14ac:dyDescent="0.15">
      <c r="B597" s="25"/>
      <c r="C597" s="25"/>
      <c r="D597" s="25"/>
      <c r="E597" s="2"/>
      <c r="F597" s="2"/>
      <c r="G597" s="2"/>
      <c r="H597" s="2"/>
    </row>
    <row r="598" spans="2:8" ht="13" x14ac:dyDescent="0.15">
      <c r="B598" s="25"/>
      <c r="C598" s="25"/>
      <c r="D598" s="25"/>
      <c r="E598" s="2"/>
      <c r="F598" s="2"/>
      <c r="G598" s="2"/>
      <c r="H598" s="2"/>
    </row>
    <row r="599" spans="2:8" ht="13" x14ac:dyDescent="0.15">
      <c r="B599" s="25"/>
      <c r="C599" s="25"/>
      <c r="D599" s="25"/>
      <c r="E599" s="2"/>
      <c r="F599" s="2"/>
      <c r="G599" s="2"/>
      <c r="H599" s="2"/>
    </row>
    <row r="600" spans="2:8" ht="13" x14ac:dyDescent="0.15">
      <c r="B600" s="25"/>
      <c r="C600" s="25"/>
      <c r="D600" s="25"/>
      <c r="E600" s="2"/>
      <c r="F600" s="2"/>
      <c r="G600" s="2"/>
      <c r="H600" s="2"/>
    </row>
    <row r="601" spans="2:8" ht="13" x14ac:dyDescent="0.15">
      <c r="B601" s="25"/>
      <c r="C601" s="25"/>
      <c r="D601" s="25"/>
      <c r="E601" s="2"/>
      <c r="F601" s="2"/>
      <c r="G601" s="2"/>
      <c r="H601" s="2"/>
    </row>
    <row r="602" spans="2:8" ht="13" x14ac:dyDescent="0.15">
      <c r="B602" s="25"/>
      <c r="C602" s="25"/>
      <c r="D602" s="25"/>
      <c r="E602" s="2"/>
      <c r="F602" s="2"/>
      <c r="G602" s="2"/>
      <c r="H602" s="2"/>
    </row>
    <row r="603" spans="2:8" ht="13" x14ac:dyDescent="0.15">
      <c r="B603" s="25"/>
      <c r="C603" s="25"/>
      <c r="D603" s="25"/>
      <c r="E603" s="2"/>
      <c r="F603" s="2"/>
      <c r="G603" s="2"/>
      <c r="H603" s="2"/>
    </row>
    <row r="604" spans="2:8" ht="13" x14ac:dyDescent="0.15">
      <c r="B604" s="25"/>
      <c r="C604" s="25"/>
      <c r="D604" s="25"/>
      <c r="E604" s="2"/>
      <c r="F604" s="2"/>
      <c r="G604" s="2"/>
      <c r="H604" s="2"/>
    </row>
    <row r="605" spans="2:8" ht="13" x14ac:dyDescent="0.15">
      <c r="B605" s="25"/>
      <c r="C605" s="25"/>
      <c r="D605" s="25"/>
      <c r="E605" s="2"/>
      <c r="F605" s="2"/>
      <c r="G605" s="2"/>
      <c r="H605" s="2"/>
    </row>
    <row r="606" spans="2:8" ht="13" x14ac:dyDescent="0.15">
      <c r="B606" s="25"/>
      <c r="C606" s="25"/>
      <c r="D606" s="25"/>
      <c r="E606" s="2"/>
      <c r="F606" s="2"/>
      <c r="G606" s="2"/>
      <c r="H606" s="2"/>
    </row>
    <row r="607" spans="2:8" ht="13" x14ac:dyDescent="0.15">
      <c r="B607" s="25"/>
      <c r="C607" s="25"/>
      <c r="D607" s="25"/>
      <c r="E607" s="2"/>
      <c r="F607" s="2"/>
      <c r="G607" s="2"/>
      <c r="H607" s="2"/>
    </row>
    <row r="608" spans="2:8" ht="13" x14ac:dyDescent="0.15">
      <c r="B608" s="25"/>
      <c r="C608" s="25"/>
      <c r="D608" s="25"/>
      <c r="E608" s="2"/>
      <c r="F608" s="2"/>
      <c r="G608" s="2"/>
      <c r="H608" s="2"/>
    </row>
    <row r="609" spans="2:8" ht="13" x14ac:dyDescent="0.15">
      <c r="B609" s="25"/>
      <c r="C609" s="25"/>
      <c r="D609" s="25"/>
      <c r="E609" s="2"/>
      <c r="F609" s="2"/>
      <c r="G609" s="2"/>
      <c r="H609" s="2"/>
    </row>
    <row r="610" spans="2:8" ht="13" x14ac:dyDescent="0.15">
      <c r="B610" s="25"/>
      <c r="C610" s="25"/>
      <c r="D610" s="25"/>
      <c r="E610" s="2"/>
      <c r="F610" s="2"/>
      <c r="G610" s="2"/>
      <c r="H610" s="2"/>
    </row>
    <row r="611" spans="2:8" ht="13" x14ac:dyDescent="0.15">
      <c r="B611" s="25"/>
      <c r="C611" s="25"/>
      <c r="D611" s="25"/>
      <c r="E611" s="2"/>
      <c r="F611" s="2"/>
      <c r="G611" s="2"/>
      <c r="H611" s="2"/>
    </row>
    <row r="612" spans="2:8" ht="13" x14ac:dyDescent="0.15">
      <c r="B612" s="25"/>
      <c r="C612" s="25"/>
      <c r="D612" s="25"/>
      <c r="E612" s="2"/>
      <c r="F612" s="2"/>
      <c r="G612" s="2"/>
      <c r="H612" s="2"/>
    </row>
    <row r="613" spans="2:8" ht="13" x14ac:dyDescent="0.15">
      <c r="B613" s="25"/>
      <c r="C613" s="25"/>
      <c r="D613" s="25"/>
      <c r="E613" s="2"/>
      <c r="F613" s="2"/>
      <c r="G613" s="2"/>
      <c r="H613" s="2"/>
    </row>
    <row r="614" spans="2:8" ht="13" x14ac:dyDescent="0.15">
      <c r="B614" s="25"/>
      <c r="C614" s="25"/>
      <c r="D614" s="25"/>
      <c r="E614" s="2"/>
      <c r="F614" s="2"/>
      <c r="G614" s="2"/>
      <c r="H614" s="2"/>
    </row>
    <row r="615" spans="2:8" ht="13" x14ac:dyDescent="0.15">
      <c r="B615" s="25"/>
      <c r="C615" s="25"/>
      <c r="D615" s="25"/>
      <c r="E615" s="2"/>
      <c r="F615" s="2"/>
      <c r="G615" s="2"/>
      <c r="H615" s="2"/>
    </row>
    <row r="616" spans="2:8" ht="13" x14ac:dyDescent="0.15">
      <c r="B616" s="25"/>
      <c r="C616" s="25"/>
      <c r="D616" s="25"/>
      <c r="E616" s="2"/>
      <c r="F616" s="2"/>
      <c r="G616" s="2"/>
      <c r="H616" s="2"/>
    </row>
    <row r="617" spans="2:8" ht="13" x14ac:dyDescent="0.15">
      <c r="B617" s="25"/>
      <c r="C617" s="25"/>
      <c r="D617" s="25"/>
      <c r="E617" s="2"/>
      <c r="F617" s="2"/>
      <c r="G617" s="2"/>
      <c r="H617" s="2"/>
    </row>
    <row r="618" spans="2:8" ht="13" x14ac:dyDescent="0.15">
      <c r="B618" s="25"/>
      <c r="C618" s="25"/>
      <c r="D618" s="25"/>
      <c r="E618" s="2"/>
      <c r="F618" s="2"/>
      <c r="G618" s="2"/>
      <c r="H618" s="2"/>
    </row>
    <row r="619" spans="2:8" ht="13" x14ac:dyDescent="0.15">
      <c r="B619" s="25"/>
      <c r="C619" s="25"/>
      <c r="D619" s="25"/>
      <c r="E619" s="2"/>
      <c r="F619" s="2"/>
      <c r="G619" s="2"/>
      <c r="H619" s="2"/>
    </row>
    <row r="620" spans="2:8" ht="13" x14ac:dyDescent="0.15">
      <c r="B620" s="25"/>
      <c r="C620" s="25"/>
      <c r="D620" s="25"/>
      <c r="E620" s="2"/>
      <c r="F620" s="2"/>
      <c r="G620" s="2"/>
      <c r="H620" s="2"/>
    </row>
    <row r="621" spans="2:8" ht="13" x14ac:dyDescent="0.15">
      <c r="B621" s="25"/>
      <c r="C621" s="25"/>
      <c r="D621" s="25"/>
      <c r="E621" s="2"/>
      <c r="F621" s="2"/>
      <c r="G621" s="2"/>
      <c r="H621" s="2"/>
    </row>
    <row r="622" spans="2:8" ht="13" x14ac:dyDescent="0.15">
      <c r="B622" s="25"/>
      <c r="C622" s="25"/>
      <c r="D622" s="25"/>
      <c r="E622" s="2"/>
      <c r="F622" s="2"/>
      <c r="G622" s="2"/>
      <c r="H622" s="2"/>
    </row>
    <row r="623" spans="2:8" ht="13" x14ac:dyDescent="0.15">
      <c r="B623" s="25"/>
      <c r="C623" s="25"/>
      <c r="D623" s="25"/>
      <c r="E623" s="2"/>
      <c r="F623" s="2"/>
      <c r="G623" s="2"/>
      <c r="H623" s="2"/>
    </row>
    <row r="624" spans="2:8" ht="13" x14ac:dyDescent="0.15">
      <c r="B624" s="25"/>
      <c r="C624" s="25"/>
      <c r="D624" s="25"/>
      <c r="E624" s="2"/>
      <c r="F624" s="2"/>
      <c r="G624" s="2"/>
      <c r="H624" s="2"/>
    </row>
    <row r="625" spans="2:8" ht="13" x14ac:dyDescent="0.15">
      <c r="B625" s="25"/>
      <c r="C625" s="25"/>
      <c r="D625" s="25"/>
      <c r="E625" s="2"/>
      <c r="F625" s="2"/>
      <c r="G625" s="2"/>
      <c r="H625" s="2"/>
    </row>
    <row r="626" spans="2:8" ht="13" x14ac:dyDescent="0.15">
      <c r="B626" s="25"/>
      <c r="C626" s="25"/>
      <c r="D626" s="25"/>
      <c r="E626" s="2"/>
      <c r="F626" s="2"/>
      <c r="G626" s="2"/>
      <c r="H626" s="2"/>
    </row>
    <row r="627" spans="2:8" ht="13" x14ac:dyDescent="0.15">
      <c r="B627" s="25"/>
      <c r="C627" s="25"/>
      <c r="D627" s="25"/>
      <c r="E627" s="2"/>
      <c r="F627" s="2"/>
      <c r="G627" s="2"/>
      <c r="H627" s="2"/>
    </row>
    <row r="628" spans="2:8" ht="13" x14ac:dyDescent="0.15">
      <c r="B628" s="25"/>
      <c r="C628" s="25"/>
      <c r="D628" s="25"/>
      <c r="E628" s="2"/>
      <c r="F628" s="2"/>
      <c r="G628" s="2"/>
      <c r="H628" s="2"/>
    </row>
    <row r="629" spans="2:8" ht="13" x14ac:dyDescent="0.15">
      <c r="B629" s="25"/>
      <c r="C629" s="25"/>
      <c r="D629" s="25"/>
      <c r="E629" s="2"/>
      <c r="F629" s="2"/>
      <c r="G629" s="2"/>
      <c r="H629" s="2"/>
    </row>
    <row r="630" spans="2:8" ht="13" x14ac:dyDescent="0.15">
      <c r="B630" s="25"/>
      <c r="C630" s="25"/>
      <c r="D630" s="25"/>
      <c r="E630" s="2"/>
      <c r="F630" s="2"/>
      <c r="G630" s="2"/>
      <c r="H630" s="2"/>
    </row>
    <row r="631" spans="2:8" ht="13" x14ac:dyDescent="0.15">
      <c r="B631" s="25"/>
      <c r="C631" s="25"/>
      <c r="D631" s="25"/>
      <c r="E631" s="2"/>
      <c r="F631" s="2"/>
      <c r="G631" s="2"/>
      <c r="H631" s="2"/>
    </row>
    <row r="632" spans="2:8" ht="13" x14ac:dyDescent="0.15">
      <c r="B632" s="25"/>
      <c r="C632" s="25"/>
      <c r="D632" s="25"/>
      <c r="E632" s="2"/>
      <c r="F632" s="2"/>
      <c r="G632" s="2"/>
      <c r="H632" s="2"/>
    </row>
    <row r="633" spans="2:8" ht="13" x14ac:dyDescent="0.15">
      <c r="B633" s="25"/>
      <c r="C633" s="25"/>
      <c r="D633" s="25"/>
      <c r="E633" s="2"/>
      <c r="F633" s="2"/>
      <c r="G633" s="2"/>
      <c r="H633" s="2"/>
    </row>
    <row r="634" spans="2:8" ht="13" x14ac:dyDescent="0.15">
      <c r="B634" s="25"/>
      <c r="C634" s="25"/>
      <c r="D634" s="25"/>
      <c r="E634" s="2"/>
      <c r="F634" s="2"/>
      <c r="G634" s="2"/>
      <c r="H634" s="2"/>
    </row>
    <row r="635" spans="2:8" ht="13" x14ac:dyDescent="0.15">
      <c r="B635" s="25"/>
      <c r="C635" s="25"/>
      <c r="D635" s="25"/>
      <c r="E635" s="2"/>
      <c r="F635" s="2"/>
      <c r="G635" s="2"/>
      <c r="H635" s="2"/>
    </row>
    <row r="636" spans="2:8" ht="13" x14ac:dyDescent="0.15">
      <c r="B636" s="25"/>
      <c r="C636" s="25"/>
      <c r="D636" s="25"/>
      <c r="E636" s="2"/>
      <c r="F636" s="2"/>
      <c r="G636" s="2"/>
      <c r="H636" s="2"/>
    </row>
    <row r="637" spans="2:8" ht="13" x14ac:dyDescent="0.15">
      <c r="B637" s="25"/>
      <c r="C637" s="25"/>
      <c r="D637" s="25"/>
      <c r="E637" s="2"/>
      <c r="F637" s="2"/>
      <c r="G637" s="2"/>
      <c r="H637" s="2"/>
    </row>
    <row r="638" spans="2:8" ht="13" x14ac:dyDescent="0.15">
      <c r="B638" s="25"/>
      <c r="C638" s="25"/>
      <c r="D638" s="25"/>
      <c r="E638" s="2"/>
      <c r="F638" s="2"/>
      <c r="G638" s="2"/>
      <c r="H638" s="2"/>
    </row>
    <row r="639" spans="2:8" ht="13" x14ac:dyDescent="0.15">
      <c r="B639" s="25"/>
      <c r="C639" s="25"/>
      <c r="D639" s="25"/>
      <c r="E639" s="2"/>
      <c r="F639" s="2"/>
      <c r="G639" s="2"/>
      <c r="H639" s="2"/>
    </row>
    <row r="640" spans="2:8" ht="13" x14ac:dyDescent="0.15">
      <c r="B640" s="25"/>
      <c r="C640" s="25"/>
      <c r="D640" s="25"/>
      <c r="E640" s="2"/>
      <c r="F640" s="2"/>
      <c r="G640" s="2"/>
      <c r="H640" s="2"/>
    </row>
    <row r="641" spans="2:8" ht="13" x14ac:dyDescent="0.15">
      <c r="B641" s="25"/>
      <c r="C641" s="25"/>
      <c r="D641" s="25"/>
      <c r="E641" s="2"/>
      <c r="F641" s="2"/>
      <c r="G641" s="2"/>
      <c r="H641" s="2"/>
    </row>
    <row r="642" spans="2:8" ht="13" x14ac:dyDescent="0.15">
      <c r="B642" s="25"/>
      <c r="C642" s="25"/>
      <c r="D642" s="25"/>
      <c r="E642" s="2"/>
      <c r="F642" s="2"/>
      <c r="G642" s="2"/>
      <c r="H642" s="2"/>
    </row>
    <row r="643" spans="2:8" ht="13" x14ac:dyDescent="0.15">
      <c r="B643" s="25"/>
      <c r="C643" s="25"/>
      <c r="D643" s="25"/>
      <c r="E643" s="2"/>
      <c r="F643" s="2"/>
      <c r="G643" s="2"/>
      <c r="H643" s="2"/>
    </row>
    <row r="644" spans="2:8" ht="13" x14ac:dyDescent="0.15">
      <c r="B644" s="25"/>
      <c r="C644" s="25"/>
      <c r="D644" s="25"/>
      <c r="E644" s="2"/>
      <c r="F644" s="2"/>
      <c r="G644" s="2"/>
      <c r="H644" s="2"/>
    </row>
    <row r="645" spans="2:8" ht="13" x14ac:dyDescent="0.15">
      <c r="B645" s="25"/>
      <c r="C645" s="25"/>
      <c r="D645" s="25"/>
      <c r="E645" s="2"/>
      <c r="F645" s="2"/>
      <c r="G645" s="2"/>
      <c r="H645" s="2"/>
    </row>
    <row r="646" spans="2:8" ht="13" x14ac:dyDescent="0.15">
      <c r="B646" s="25"/>
      <c r="C646" s="25"/>
      <c r="D646" s="25"/>
      <c r="E646" s="2"/>
      <c r="F646" s="2"/>
      <c r="G646" s="2"/>
      <c r="H646" s="2"/>
    </row>
    <row r="647" spans="2:8" ht="13" x14ac:dyDescent="0.15">
      <c r="B647" s="25"/>
      <c r="C647" s="25"/>
      <c r="D647" s="25"/>
      <c r="E647" s="2"/>
      <c r="F647" s="2"/>
      <c r="G647" s="2"/>
      <c r="H647" s="2"/>
    </row>
    <row r="648" spans="2:8" ht="13" x14ac:dyDescent="0.15">
      <c r="B648" s="25"/>
      <c r="C648" s="25"/>
      <c r="D648" s="25"/>
      <c r="E648" s="2"/>
      <c r="F648" s="2"/>
      <c r="G648" s="2"/>
      <c r="H648" s="2"/>
    </row>
    <row r="649" spans="2:8" ht="13" x14ac:dyDescent="0.15">
      <c r="B649" s="25"/>
      <c r="C649" s="25"/>
      <c r="D649" s="25"/>
      <c r="E649" s="2"/>
      <c r="F649" s="2"/>
      <c r="G649" s="2"/>
      <c r="H649" s="2"/>
    </row>
    <row r="650" spans="2:8" ht="13" x14ac:dyDescent="0.15">
      <c r="B650" s="25"/>
      <c r="C650" s="25"/>
      <c r="D650" s="25"/>
      <c r="E650" s="2"/>
      <c r="F650" s="2"/>
      <c r="G650" s="2"/>
      <c r="H650" s="2"/>
    </row>
    <row r="651" spans="2:8" ht="13" x14ac:dyDescent="0.15">
      <c r="B651" s="25"/>
      <c r="C651" s="25"/>
      <c r="D651" s="25"/>
      <c r="E651" s="2"/>
      <c r="F651" s="2"/>
      <c r="G651" s="2"/>
      <c r="H651" s="2"/>
    </row>
    <row r="652" spans="2:8" ht="13" x14ac:dyDescent="0.15">
      <c r="B652" s="25"/>
      <c r="C652" s="25"/>
      <c r="D652" s="25"/>
      <c r="E652" s="2"/>
      <c r="F652" s="2"/>
      <c r="G652" s="2"/>
      <c r="H652" s="2"/>
    </row>
    <row r="653" spans="2:8" ht="13" x14ac:dyDescent="0.15">
      <c r="B653" s="25"/>
      <c r="C653" s="25"/>
      <c r="D653" s="25"/>
      <c r="E653" s="2"/>
      <c r="F653" s="2"/>
      <c r="G653" s="2"/>
      <c r="H653" s="2"/>
    </row>
    <row r="654" spans="2:8" ht="13" x14ac:dyDescent="0.15">
      <c r="B654" s="25"/>
      <c r="C654" s="25"/>
      <c r="D654" s="25"/>
      <c r="E654" s="2"/>
      <c r="F654" s="2"/>
      <c r="G654" s="2"/>
      <c r="H654" s="2"/>
    </row>
    <row r="655" spans="2:8" ht="13" x14ac:dyDescent="0.15">
      <c r="B655" s="25"/>
      <c r="C655" s="25"/>
      <c r="D655" s="25"/>
      <c r="E655" s="2"/>
      <c r="F655" s="2"/>
      <c r="G655" s="2"/>
      <c r="H655" s="2"/>
    </row>
    <row r="656" spans="2:8" ht="13" x14ac:dyDescent="0.15">
      <c r="B656" s="25"/>
      <c r="C656" s="25"/>
      <c r="D656" s="25"/>
      <c r="E656" s="2"/>
      <c r="F656" s="2"/>
      <c r="G656" s="2"/>
      <c r="H656" s="2"/>
    </row>
    <row r="657" spans="2:8" ht="13" x14ac:dyDescent="0.15">
      <c r="B657" s="25"/>
      <c r="C657" s="25"/>
      <c r="D657" s="25"/>
      <c r="E657" s="2"/>
      <c r="F657" s="2"/>
      <c r="G657" s="2"/>
      <c r="H657" s="2"/>
    </row>
    <row r="658" spans="2:8" ht="13" x14ac:dyDescent="0.15">
      <c r="B658" s="25"/>
      <c r="C658" s="25"/>
      <c r="D658" s="25"/>
      <c r="E658" s="2"/>
      <c r="F658" s="2"/>
      <c r="G658" s="2"/>
      <c r="H658" s="2"/>
    </row>
    <row r="659" spans="2:8" ht="13" x14ac:dyDescent="0.15">
      <c r="B659" s="25"/>
      <c r="C659" s="25"/>
      <c r="D659" s="25"/>
      <c r="E659" s="2"/>
      <c r="F659" s="2"/>
      <c r="G659" s="2"/>
      <c r="H659" s="2"/>
    </row>
    <row r="660" spans="2:8" ht="13" x14ac:dyDescent="0.15">
      <c r="B660" s="25"/>
      <c r="C660" s="25"/>
      <c r="D660" s="25"/>
      <c r="E660" s="2"/>
      <c r="F660" s="2"/>
      <c r="G660" s="2"/>
      <c r="H660" s="2"/>
    </row>
    <row r="661" spans="2:8" ht="13" x14ac:dyDescent="0.15">
      <c r="B661" s="25"/>
      <c r="C661" s="25"/>
      <c r="D661" s="25"/>
      <c r="E661" s="2"/>
      <c r="F661" s="2"/>
      <c r="G661" s="2"/>
      <c r="H661" s="2"/>
    </row>
    <row r="662" spans="2:8" ht="13" x14ac:dyDescent="0.15">
      <c r="B662" s="25"/>
      <c r="C662" s="25"/>
      <c r="D662" s="25"/>
      <c r="E662" s="2"/>
      <c r="F662" s="2"/>
      <c r="G662" s="2"/>
      <c r="H662" s="2"/>
    </row>
    <row r="663" spans="2:8" ht="13" x14ac:dyDescent="0.15">
      <c r="B663" s="25"/>
      <c r="C663" s="25"/>
      <c r="D663" s="25"/>
      <c r="E663" s="2"/>
      <c r="F663" s="2"/>
      <c r="G663" s="2"/>
      <c r="H663" s="2"/>
    </row>
    <row r="664" spans="2:8" ht="13" x14ac:dyDescent="0.15">
      <c r="B664" s="25"/>
      <c r="C664" s="25"/>
      <c r="D664" s="25"/>
      <c r="E664" s="2"/>
      <c r="F664" s="2"/>
      <c r="G664" s="2"/>
      <c r="H664" s="2"/>
    </row>
    <row r="665" spans="2:8" ht="13" x14ac:dyDescent="0.15">
      <c r="B665" s="25"/>
      <c r="C665" s="25"/>
      <c r="D665" s="25"/>
      <c r="E665" s="2"/>
      <c r="F665" s="2"/>
      <c r="G665" s="2"/>
      <c r="H665" s="2"/>
    </row>
    <row r="666" spans="2:8" ht="13" x14ac:dyDescent="0.15">
      <c r="B666" s="25"/>
      <c r="C666" s="25"/>
      <c r="D666" s="25"/>
      <c r="E666" s="2"/>
      <c r="F666" s="2"/>
      <c r="G666" s="2"/>
      <c r="H666" s="2"/>
    </row>
    <row r="667" spans="2:8" ht="13" x14ac:dyDescent="0.15">
      <c r="B667" s="25"/>
      <c r="C667" s="25"/>
      <c r="D667" s="25"/>
      <c r="E667" s="2"/>
      <c r="F667" s="2"/>
      <c r="G667" s="2"/>
      <c r="H667" s="2"/>
    </row>
    <row r="668" spans="2:8" ht="13" x14ac:dyDescent="0.15">
      <c r="B668" s="25"/>
      <c r="C668" s="25"/>
      <c r="D668" s="25"/>
      <c r="E668" s="2"/>
      <c r="F668" s="2"/>
      <c r="G668" s="2"/>
      <c r="H668" s="2"/>
    </row>
    <row r="669" spans="2:8" ht="13" x14ac:dyDescent="0.15">
      <c r="B669" s="25"/>
      <c r="C669" s="25"/>
      <c r="D669" s="25"/>
      <c r="E669" s="2"/>
      <c r="F669" s="2"/>
      <c r="G669" s="2"/>
      <c r="H669" s="2"/>
    </row>
    <row r="670" spans="2:8" ht="13" x14ac:dyDescent="0.15">
      <c r="B670" s="25"/>
      <c r="C670" s="25"/>
      <c r="D670" s="25"/>
      <c r="E670" s="2"/>
      <c r="F670" s="2"/>
      <c r="G670" s="2"/>
      <c r="H670" s="2"/>
    </row>
    <row r="671" spans="2:8" ht="13" x14ac:dyDescent="0.15">
      <c r="B671" s="25"/>
      <c r="C671" s="25"/>
      <c r="D671" s="25"/>
      <c r="E671" s="2"/>
      <c r="F671" s="2"/>
      <c r="G671" s="2"/>
      <c r="H671" s="2"/>
    </row>
    <row r="672" spans="2:8" ht="13" x14ac:dyDescent="0.15">
      <c r="B672" s="25"/>
      <c r="C672" s="25"/>
      <c r="D672" s="25"/>
      <c r="E672" s="2"/>
      <c r="F672" s="2"/>
      <c r="G672" s="2"/>
      <c r="H672" s="2"/>
    </row>
    <row r="673" spans="2:8" ht="13" x14ac:dyDescent="0.15">
      <c r="B673" s="25"/>
      <c r="C673" s="25"/>
      <c r="D673" s="25"/>
      <c r="E673" s="2"/>
      <c r="F673" s="2"/>
      <c r="G673" s="2"/>
      <c r="H673" s="2"/>
    </row>
    <row r="674" spans="2:8" ht="13" x14ac:dyDescent="0.15">
      <c r="B674" s="25"/>
      <c r="C674" s="25"/>
      <c r="D674" s="25"/>
      <c r="E674" s="2"/>
      <c r="F674" s="2"/>
      <c r="G674" s="2"/>
      <c r="H674" s="2"/>
    </row>
    <row r="675" spans="2:8" ht="13" x14ac:dyDescent="0.15">
      <c r="B675" s="25"/>
      <c r="C675" s="25"/>
      <c r="D675" s="25"/>
      <c r="E675" s="2"/>
      <c r="F675" s="2"/>
      <c r="G675" s="2"/>
      <c r="H675" s="2"/>
    </row>
    <row r="676" spans="2:8" ht="13" x14ac:dyDescent="0.15">
      <c r="B676" s="25"/>
      <c r="C676" s="25"/>
      <c r="D676" s="25"/>
      <c r="E676" s="2"/>
      <c r="F676" s="2"/>
      <c r="G676" s="2"/>
      <c r="H676" s="2"/>
    </row>
    <row r="677" spans="2:8" ht="13" x14ac:dyDescent="0.15">
      <c r="B677" s="25"/>
      <c r="C677" s="25"/>
      <c r="D677" s="25"/>
      <c r="E677" s="2"/>
      <c r="F677" s="2"/>
      <c r="G677" s="2"/>
      <c r="H677" s="2"/>
    </row>
    <row r="678" spans="2:8" ht="13" x14ac:dyDescent="0.15">
      <c r="B678" s="25"/>
      <c r="C678" s="25"/>
      <c r="D678" s="25"/>
      <c r="E678" s="2"/>
      <c r="F678" s="2"/>
      <c r="G678" s="2"/>
      <c r="H678" s="2"/>
    </row>
    <row r="679" spans="2:8" ht="13" x14ac:dyDescent="0.15">
      <c r="B679" s="25"/>
      <c r="C679" s="25"/>
      <c r="D679" s="25"/>
      <c r="E679" s="2"/>
      <c r="F679" s="2"/>
      <c r="G679" s="2"/>
      <c r="H679" s="2"/>
    </row>
    <row r="680" spans="2:8" ht="13" x14ac:dyDescent="0.15">
      <c r="B680" s="25"/>
      <c r="C680" s="25"/>
      <c r="D680" s="25"/>
      <c r="E680" s="2"/>
      <c r="F680" s="2"/>
      <c r="G680" s="2"/>
      <c r="H680" s="2"/>
    </row>
    <row r="681" spans="2:8" ht="13" x14ac:dyDescent="0.15">
      <c r="B681" s="25"/>
      <c r="C681" s="25"/>
      <c r="D681" s="25"/>
      <c r="E681" s="2"/>
      <c r="F681" s="2"/>
      <c r="G681" s="2"/>
      <c r="H681" s="2"/>
    </row>
    <row r="682" spans="2:8" ht="13" x14ac:dyDescent="0.15">
      <c r="B682" s="25"/>
      <c r="C682" s="25"/>
      <c r="D682" s="25"/>
      <c r="E682" s="2"/>
      <c r="F682" s="2"/>
      <c r="G682" s="2"/>
      <c r="H682" s="2"/>
    </row>
    <row r="683" spans="2:8" ht="13" x14ac:dyDescent="0.15">
      <c r="B683" s="25"/>
      <c r="C683" s="25"/>
      <c r="D683" s="25"/>
      <c r="E683" s="2"/>
      <c r="F683" s="2"/>
      <c r="G683" s="2"/>
      <c r="H683" s="2"/>
    </row>
    <row r="684" spans="2:8" ht="13" x14ac:dyDescent="0.15">
      <c r="B684" s="25"/>
      <c r="C684" s="25"/>
      <c r="D684" s="25"/>
      <c r="E684" s="2"/>
      <c r="F684" s="2"/>
      <c r="G684" s="2"/>
      <c r="H684" s="2"/>
    </row>
    <row r="685" spans="2:8" ht="13" x14ac:dyDescent="0.15">
      <c r="B685" s="25"/>
      <c r="C685" s="25"/>
      <c r="D685" s="25"/>
      <c r="E685" s="2"/>
      <c r="F685" s="2"/>
      <c r="G685" s="2"/>
      <c r="H685" s="2"/>
    </row>
    <row r="686" spans="2:8" ht="13" x14ac:dyDescent="0.15">
      <c r="B686" s="25"/>
      <c r="C686" s="25"/>
      <c r="D686" s="25"/>
      <c r="E686" s="2"/>
      <c r="F686" s="2"/>
      <c r="G686" s="2"/>
      <c r="H686" s="2"/>
    </row>
    <row r="687" spans="2:8" ht="13" x14ac:dyDescent="0.15">
      <c r="B687" s="25"/>
      <c r="C687" s="25"/>
      <c r="D687" s="25"/>
      <c r="E687" s="2"/>
      <c r="F687" s="2"/>
      <c r="G687" s="2"/>
      <c r="H687" s="2"/>
    </row>
    <row r="688" spans="2:8" ht="13" x14ac:dyDescent="0.15">
      <c r="B688" s="25"/>
      <c r="C688" s="25"/>
      <c r="D688" s="25"/>
      <c r="E688" s="2"/>
      <c r="F688" s="2"/>
      <c r="G688" s="2"/>
      <c r="H688" s="2"/>
    </row>
    <row r="689" spans="2:8" ht="13" x14ac:dyDescent="0.15">
      <c r="B689" s="25"/>
      <c r="C689" s="25"/>
      <c r="D689" s="25"/>
      <c r="E689" s="2"/>
      <c r="F689" s="2"/>
      <c r="G689" s="2"/>
      <c r="H689" s="2"/>
    </row>
    <row r="690" spans="2:8" ht="13" x14ac:dyDescent="0.15">
      <c r="B690" s="25"/>
      <c r="C690" s="25"/>
      <c r="D690" s="25"/>
      <c r="E690" s="2"/>
      <c r="F690" s="2"/>
      <c r="G690" s="2"/>
      <c r="H690" s="2"/>
    </row>
    <row r="691" spans="2:8" ht="13" x14ac:dyDescent="0.15">
      <c r="B691" s="25"/>
      <c r="C691" s="25"/>
      <c r="D691" s="25"/>
      <c r="E691" s="2"/>
      <c r="F691" s="2"/>
      <c r="G691" s="2"/>
      <c r="H691" s="2"/>
    </row>
    <row r="692" spans="2:8" ht="13" x14ac:dyDescent="0.15">
      <c r="B692" s="25"/>
      <c r="C692" s="25"/>
      <c r="D692" s="25"/>
      <c r="E692" s="2"/>
      <c r="F692" s="2"/>
      <c r="G692" s="2"/>
      <c r="H692" s="2"/>
    </row>
    <row r="693" spans="2:8" ht="13" x14ac:dyDescent="0.15">
      <c r="B693" s="25"/>
      <c r="C693" s="25"/>
      <c r="D693" s="25"/>
      <c r="E693" s="2"/>
      <c r="F693" s="2"/>
      <c r="G693" s="2"/>
      <c r="H693" s="2"/>
    </row>
    <row r="694" spans="2:8" ht="13" x14ac:dyDescent="0.15">
      <c r="B694" s="25"/>
      <c r="C694" s="25"/>
      <c r="D694" s="25"/>
      <c r="E694" s="2"/>
      <c r="F694" s="2"/>
      <c r="G694" s="2"/>
      <c r="H694" s="2"/>
    </row>
    <row r="695" spans="2:8" ht="13" x14ac:dyDescent="0.15">
      <c r="B695" s="25"/>
      <c r="C695" s="25"/>
      <c r="D695" s="25"/>
      <c r="E695" s="2"/>
      <c r="F695" s="2"/>
      <c r="G695" s="2"/>
      <c r="H695" s="2"/>
    </row>
    <row r="696" spans="2:8" ht="13" x14ac:dyDescent="0.15">
      <c r="B696" s="25"/>
      <c r="C696" s="25"/>
      <c r="D696" s="25"/>
      <c r="E696" s="2"/>
      <c r="F696" s="2"/>
      <c r="G696" s="2"/>
      <c r="H696" s="2"/>
    </row>
    <row r="697" spans="2:8" ht="13" x14ac:dyDescent="0.15">
      <c r="B697" s="25"/>
      <c r="C697" s="25"/>
      <c r="D697" s="25"/>
      <c r="E697" s="2"/>
      <c r="F697" s="2"/>
      <c r="G697" s="2"/>
      <c r="H697" s="2"/>
    </row>
    <row r="698" spans="2:8" ht="13" x14ac:dyDescent="0.15">
      <c r="B698" s="25"/>
      <c r="C698" s="25"/>
      <c r="D698" s="25"/>
      <c r="E698" s="2"/>
      <c r="F698" s="2"/>
      <c r="G698" s="2"/>
      <c r="H698" s="2"/>
    </row>
    <row r="699" spans="2:8" ht="13" x14ac:dyDescent="0.15">
      <c r="B699" s="25"/>
      <c r="C699" s="25"/>
      <c r="D699" s="25"/>
      <c r="E699" s="2"/>
      <c r="F699" s="2"/>
      <c r="G699" s="2"/>
      <c r="H699" s="2"/>
    </row>
    <row r="700" spans="2:8" ht="13" x14ac:dyDescent="0.15">
      <c r="B700" s="25"/>
      <c r="C700" s="25"/>
      <c r="D700" s="25"/>
      <c r="E700" s="2"/>
      <c r="F700" s="2"/>
      <c r="G700" s="2"/>
      <c r="H700" s="2"/>
    </row>
    <row r="701" spans="2:8" ht="13" x14ac:dyDescent="0.15">
      <c r="B701" s="25"/>
      <c r="C701" s="25"/>
      <c r="D701" s="25"/>
      <c r="E701" s="2"/>
      <c r="F701" s="2"/>
      <c r="G701" s="2"/>
      <c r="H701" s="2"/>
    </row>
    <row r="702" spans="2:8" ht="13" x14ac:dyDescent="0.15">
      <c r="B702" s="25"/>
      <c r="C702" s="25"/>
      <c r="D702" s="25"/>
      <c r="E702" s="2"/>
      <c r="F702" s="2"/>
      <c r="G702" s="2"/>
      <c r="H702" s="2"/>
    </row>
    <row r="703" spans="2:8" ht="13" x14ac:dyDescent="0.15">
      <c r="B703" s="25"/>
      <c r="C703" s="25"/>
      <c r="D703" s="25"/>
      <c r="E703" s="2"/>
      <c r="F703" s="2"/>
      <c r="G703" s="2"/>
      <c r="H703" s="2"/>
    </row>
    <row r="704" spans="2:8" ht="13" x14ac:dyDescent="0.15">
      <c r="B704" s="25"/>
      <c r="C704" s="25"/>
      <c r="D704" s="25"/>
      <c r="E704" s="2"/>
      <c r="F704" s="2"/>
      <c r="G704" s="2"/>
      <c r="H704" s="2"/>
    </row>
    <row r="705" spans="2:8" ht="13" x14ac:dyDescent="0.15">
      <c r="B705" s="25"/>
      <c r="C705" s="25"/>
      <c r="D705" s="25"/>
      <c r="E705" s="2"/>
      <c r="F705" s="2"/>
      <c r="G705" s="2"/>
      <c r="H705" s="2"/>
    </row>
    <row r="706" spans="2:8" ht="13" x14ac:dyDescent="0.15">
      <c r="B706" s="25"/>
      <c r="C706" s="25"/>
      <c r="D706" s="25"/>
      <c r="E706" s="2"/>
      <c r="F706" s="2"/>
      <c r="G706" s="2"/>
      <c r="H706" s="2"/>
    </row>
    <row r="707" spans="2:8" ht="13" x14ac:dyDescent="0.15">
      <c r="B707" s="25"/>
      <c r="C707" s="25"/>
      <c r="D707" s="25"/>
      <c r="E707" s="2"/>
      <c r="F707" s="2"/>
      <c r="G707" s="2"/>
      <c r="H707" s="2"/>
    </row>
    <row r="708" spans="2:8" ht="13" x14ac:dyDescent="0.15">
      <c r="B708" s="25"/>
      <c r="C708" s="25"/>
      <c r="D708" s="25"/>
      <c r="E708" s="2"/>
      <c r="F708" s="2"/>
      <c r="G708" s="2"/>
      <c r="H708" s="2"/>
    </row>
    <row r="709" spans="2:8" ht="13" x14ac:dyDescent="0.15">
      <c r="B709" s="25"/>
      <c r="C709" s="25"/>
      <c r="D709" s="25"/>
      <c r="E709" s="2"/>
      <c r="F709" s="2"/>
      <c r="G709" s="2"/>
      <c r="H709" s="2"/>
    </row>
    <row r="710" spans="2:8" ht="13" x14ac:dyDescent="0.15">
      <c r="B710" s="25"/>
      <c r="C710" s="25"/>
      <c r="D710" s="25"/>
      <c r="E710" s="2"/>
      <c r="F710" s="2"/>
      <c r="G710" s="2"/>
      <c r="H710" s="2"/>
    </row>
    <row r="711" spans="2:8" ht="13" x14ac:dyDescent="0.15">
      <c r="B711" s="25"/>
      <c r="C711" s="25"/>
      <c r="D711" s="25"/>
      <c r="E711" s="2"/>
      <c r="F711" s="2"/>
      <c r="G711" s="2"/>
      <c r="H711" s="2"/>
    </row>
    <row r="712" spans="2:8" ht="13" x14ac:dyDescent="0.15">
      <c r="B712" s="25"/>
      <c r="C712" s="25"/>
      <c r="D712" s="25"/>
      <c r="E712" s="2"/>
      <c r="F712" s="2"/>
      <c r="G712" s="2"/>
      <c r="H712" s="2"/>
    </row>
    <row r="713" spans="2:8" ht="13" x14ac:dyDescent="0.15">
      <c r="B713" s="25"/>
      <c r="C713" s="25"/>
      <c r="D713" s="25"/>
      <c r="E713" s="2"/>
      <c r="F713" s="2"/>
      <c r="G713" s="2"/>
      <c r="H713" s="2"/>
    </row>
    <row r="714" spans="2:8" ht="13" x14ac:dyDescent="0.15">
      <c r="B714" s="25"/>
      <c r="C714" s="25"/>
      <c r="D714" s="25"/>
      <c r="E714" s="2"/>
      <c r="F714" s="2"/>
      <c r="G714" s="2"/>
      <c r="H714" s="2"/>
    </row>
    <row r="715" spans="2:8" ht="13" x14ac:dyDescent="0.15">
      <c r="B715" s="25"/>
      <c r="C715" s="25"/>
      <c r="D715" s="25"/>
      <c r="E715" s="2"/>
      <c r="F715" s="2"/>
      <c r="G715" s="2"/>
      <c r="H715" s="2"/>
    </row>
    <row r="716" spans="2:8" ht="13" x14ac:dyDescent="0.15">
      <c r="B716" s="25"/>
      <c r="C716" s="25"/>
      <c r="D716" s="25"/>
      <c r="E716" s="2"/>
      <c r="F716" s="2"/>
      <c r="G716" s="2"/>
      <c r="H716" s="2"/>
    </row>
    <row r="717" spans="2:8" ht="13" x14ac:dyDescent="0.15">
      <c r="B717" s="25"/>
      <c r="C717" s="25"/>
      <c r="D717" s="25"/>
      <c r="E717" s="2"/>
      <c r="F717" s="2"/>
      <c r="G717" s="2"/>
      <c r="H717" s="2"/>
    </row>
    <row r="718" spans="2:8" ht="13" x14ac:dyDescent="0.15">
      <c r="B718" s="25"/>
      <c r="C718" s="25"/>
      <c r="D718" s="25"/>
      <c r="E718" s="2"/>
      <c r="F718" s="2"/>
      <c r="G718" s="2"/>
      <c r="H718" s="2"/>
    </row>
    <row r="719" spans="2:8" ht="13" x14ac:dyDescent="0.15">
      <c r="B719" s="25"/>
      <c r="C719" s="25"/>
      <c r="D719" s="25"/>
      <c r="E719" s="2"/>
      <c r="F719" s="2"/>
      <c r="G719" s="2"/>
      <c r="H719" s="2"/>
    </row>
    <row r="720" spans="2:8" ht="13" x14ac:dyDescent="0.15">
      <c r="B720" s="25"/>
      <c r="C720" s="25"/>
      <c r="D720" s="25"/>
      <c r="E720" s="2"/>
      <c r="F720" s="2"/>
      <c r="G720" s="2"/>
      <c r="H720" s="2"/>
    </row>
    <row r="721" spans="2:8" ht="13" x14ac:dyDescent="0.15">
      <c r="B721" s="25"/>
      <c r="C721" s="25"/>
      <c r="D721" s="25"/>
      <c r="E721" s="2"/>
      <c r="F721" s="2"/>
      <c r="G721" s="2"/>
      <c r="H721" s="2"/>
    </row>
    <row r="722" spans="2:8" ht="13" x14ac:dyDescent="0.15">
      <c r="B722" s="25"/>
      <c r="C722" s="25"/>
      <c r="D722" s="25"/>
      <c r="E722" s="2"/>
      <c r="F722" s="2"/>
      <c r="G722" s="2"/>
      <c r="H722" s="2"/>
    </row>
    <row r="723" spans="2:8" ht="13" x14ac:dyDescent="0.15">
      <c r="B723" s="25"/>
      <c r="C723" s="25"/>
      <c r="D723" s="25"/>
      <c r="E723" s="2"/>
      <c r="F723" s="2"/>
      <c r="G723" s="2"/>
      <c r="H723" s="2"/>
    </row>
    <row r="724" spans="2:8" ht="13" x14ac:dyDescent="0.15">
      <c r="B724" s="25"/>
      <c r="C724" s="25"/>
      <c r="D724" s="25"/>
      <c r="E724" s="2"/>
      <c r="F724" s="2"/>
      <c r="G724" s="2"/>
      <c r="H724" s="2"/>
    </row>
    <row r="725" spans="2:8" ht="13" x14ac:dyDescent="0.15">
      <c r="B725" s="25"/>
      <c r="C725" s="25"/>
      <c r="D725" s="25"/>
      <c r="E725" s="2"/>
      <c r="F725" s="2"/>
      <c r="G725" s="2"/>
      <c r="H725" s="2"/>
    </row>
    <row r="726" spans="2:8" ht="13" x14ac:dyDescent="0.15">
      <c r="B726" s="25"/>
      <c r="C726" s="25"/>
      <c r="D726" s="25"/>
      <c r="E726" s="2"/>
      <c r="F726" s="2"/>
      <c r="G726" s="2"/>
      <c r="H726" s="2"/>
    </row>
    <row r="727" spans="2:8" ht="13" x14ac:dyDescent="0.15">
      <c r="B727" s="25"/>
      <c r="C727" s="25"/>
      <c r="D727" s="25"/>
      <c r="E727" s="2"/>
      <c r="F727" s="2"/>
      <c r="G727" s="2"/>
      <c r="H727" s="2"/>
    </row>
    <row r="728" spans="2:8" ht="13" x14ac:dyDescent="0.15">
      <c r="B728" s="25"/>
      <c r="C728" s="25"/>
      <c r="D728" s="25"/>
      <c r="E728" s="2"/>
      <c r="F728" s="2"/>
      <c r="G728" s="2"/>
      <c r="H728" s="2"/>
    </row>
    <row r="729" spans="2:8" ht="13" x14ac:dyDescent="0.15">
      <c r="B729" s="25"/>
      <c r="C729" s="25"/>
      <c r="D729" s="25"/>
      <c r="E729" s="2"/>
      <c r="F729" s="2"/>
      <c r="G729" s="2"/>
      <c r="H729" s="2"/>
    </row>
    <row r="730" spans="2:8" ht="13" x14ac:dyDescent="0.15">
      <c r="B730" s="25"/>
      <c r="C730" s="25"/>
      <c r="D730" s="25"/>
      <c r="E730" s="2"/>
      <c r="F730" s="2"/>
      <c r="G730" s="2"/>
      <c r="H730" s="2"/>
    </row>
    <row r="731" spans="2:8" ht="13" x14ac:dyDescent="0.15">
      <c r="B731" s="25"/>
      <c r="C731" s="25"/>
      <c r="D731" s="25"/>
      <c r="E731" s="2"/>
      <c r="F731" s="2"/>
      <c r="G731" s="2"/>
      <c r="H731" s="2"/>
    </row>
    <row r="732" spans="2:8" ht="13" x14ac:dyDescent="0.15">
      <c r="B732" s="25"/>
      <c r="C732" s="25"/>
      <c r="D732" s="25"/>
      <c r="E732" s="2"/>
      <c r="F732" s="2"/>
      <c r="G732" s="2"/>
      <c r="H732" s="2"/>
    </row>
    <row r="733" spans="2:8" ht="13" x14ac:dyDescent="0.15">
      <c r="B733" s="25"/>
      <c r="C733" s="25"/>
      <c r="D733" s="25"/>
      <c r="E733" s="2"/>
      <c r="F733" s="2"/>
      <c r="G733" s="2"/>
      <c r="H733" s="2"/>
    </row>
    <row r="734" spans="2:8" ht="13" x14ac:dyDescent="0.15">
      <c r="B734" s="25"/>
      <c r="C734" s="25"/>
      <c r="D734" s="25"/>
      <c r="E734" s="2"/>
      <c r="F734" s="2"/>
      <c r="G734" s="2"/>
      <c r="H734" s="2"/>
    </row>
    <row r="735" spans="2:8" ht="13" x14ac:dyDescent="0.15">
      <c r="B735" s="25"/>
      <c r="C735" s="25"/>
      <c r="D735" s="25"/>
      <c r="E735" s="2"/>
      <c r="F735" s="2"/>
      <c r="G735" s="2"/>
      <c r="H735" s="2"/>
    </row>
    <row r="736" spans="2:8" ht="13" x14ac:dyDescent="0.15">
      <c r="B736" s="25"/>
      <c r="C736" s="25"/>
      <c r="D736" s="25"/>
      <c r="E736" s="2"/>
      <c r="F736" s="2"/>
      <c r="G736" s="2"/>
      <c r="H736" s="2"/>
    </row>
    <row r="737" spans="2:8" ht="13" x14ac:dyDescent="0.15">
      <c r="B737" s="25"/>
      <c r="C737" s="25"/>
      <c r="D737" s="25"/>
      <c r="E737" s="2"/>
      <c r="F737" s="2"/>
      <c r="G737" s="2"/>
      <c r="H737" s="2"/>
    </row>
    <row r="738" spans="2:8" ht="13" x14ac:dyDescent="0.15">
      <c r="B738" s="25"/>
      <c r="C738" s="25"/>
      <c r="D738" s="25"/>
      <c r="E738" s="2"/>
      <c r="F738" s="2"/>
      <c r="G738" s="2"/>
      <c r="H738" s="2"/>
    </row>
    <row r="739" spans="2:8" ht="13" x14ac:dyDescent="0.15">
      <c r="B739" s="25"/>
      <c r="C739" s="25"/>
      <c r="D739" s="25"/>
      <c r="E739" s="2"/>
      <c r="F739" s="2"/>
      <c r="G739" s="2"/>
      <c r="H739" s="2"/>
    </row>
    <row r="740" spans="2:8" ht="13" x14ac:dyDescent="0.15">
      <c r="B740" s="25"/>
      <c r="C740" s="25"/>
      <c r="D740" s="25"/>
      <c r="E740" s="2"/>
      <c r="F740" s="2"/>
      <c r="G740" s="2"/>
      <c r="H740" s="2"/>
    </row>
    <row r="741" spans="2:8" ht="13" x14ac:dyDescent="0.15">
      <c r="B741" s="25"/>
      <c r="C741" s="25"/>
      <c r="D741" s="25"/>
      <c r="E741" s="2"/>
      <c r="F741" s="2"/>
      <c r="G741" s="2"/>
      <c r="H741" s="2"/>
    </row>
    <row r="742" spans="2:8" ht="13" x14ac:dyDescent="0.15">
      <c r="B742" s="25"/>
      <c r="C742" s="25"/>
      <c r="D742" s="25"/>
      <c r="E742" s="2"/>
      <c r="F742" s="2"/>
      <c r="G742" s="2"/>
      <c r="H742" s="2"/>
    </row>
    <row r="743" spans="2:8" ht="13" x14ac:dyDescent="0.15">
      <c r="B743" s="25"/>
      <c r="C743" s="25"/>
      <c r="D743" s="25"/>
      <c r="E743" s="2"/>
      <c r="F743" s="2"/>
      <c r="G743" s="2"/>
      <c r="H743" s="2"/>
    </row>
    <row r="744" spans="2:8" ht="13" x14ac:dyDescent="0.15">
      <c r="B744" s="25"/>
      <c r="C744" s="25"/>
      <c r="D744" s="25"/>
      <c r="E744" s="2"/>
      <c r="F744" s="2"/>
      <c r="G744" s="2"/>
      <c r="H744" s="2"/>
    </row>
    <row r="745" spans="2:8" ht="13" x14ac:dyDescent="0.15">
      <c r="B745" s="25"/>
      <c r="C745" s="25"/>
      <c r="D745" s="25"/>
      <c r="E745" s="2"/>
      <c r="F745" s="2"/>
      <c r="G745" s="2"/>
      <c r="H745" s="2"/>
    </row>
    <row r="746" spans="2:8" ht="13" x14ac:dyDescent="0.15">
      <c r="B746" s="25"/>
      <c r="C746" s="25"/>
      <c r="D746" s="25"/>
      <c r="E746" s="2"/>
      <c r="F746" s="2"/>
      <c r="G746" s="2"/>
      <c r="H746" s="2"/>
    </row>
    <row r="747" spans="2:8" ht="13" x14ac:dyDescent="0.15">
      <c r="B747" s="25"/>
      <c r="C747" s="25"/>
      <c r="D747" s="25"/>
      <c r="E747" s="2"/>
      <c r="F747" s="2"/>
      <c r="G747" s="2"/>
      <c r="H747" s="2"/>
    </row>
    <row r="748" spans="2:8" ht="13" x14ac:dyDescent="0.15">
      <c r="B748" s="25"/>
      <c r="C748" s="25"/>
      <c r="D748" s="25"/>
      <c r="E748" s="2"/>
      <c r="F748" s="2"/>
      <c r="G748" s="2"/>
      <c r="H748" s="2"/>
    </row>
    <row r="749" spans="2:8" ht="13" x14ac:dyDescent="0.15">
      <c r="B749" s="25"/>
      <c r="C749" s="25"/>
      <c r="D749" s="25"/>
      <c r="E749" s="2"/>
      <c r="F749" s="2"/>
      <c r="G749" s="2"/>
      <c r="H749" s="2"/>
    </row>
    <row r="750" spans="2:8" ht="13" x14ac:dyDescent="0.15">
      <c r="B750" s="25"/>
      <c r="C750" s="25"/>
      <c r="D750" s="25"/>
      <c r="E750" s="2"/>
      <c r="F750" s="2"/>
      <c r="G750" s="2"/>
      <c r="H750" s="2"/>
    </row>
    <row r="751" spans="2:8" ht="13" x14ac:dyDescent="0.15">
      <c r="B751" s="25"/>
      <c r="C751" s="25"/>
      <c r="D751" s="25"/>
      <c r="E751" s="2"/>
      <c r="F751" s="2"/>
      <c r="G751" s="2"/>
      <c r="H751" s="2"/>
    </row>
    <row r="752" spans="2:8" ht="13" x14ac:dyDescent="0.15">
      <c r="B752" s="25"/>
      <c r="C752" s="25"/>
      <c r="D752" s="25"/>
      <c r="E752" s="2"/>
      <c r="F752" s="2"/>
      <c r="G752" s="2"/>
      <c r="H752" s="2"/>
    </row>
    <row r="753" spans="2:8" ht="13" x14ac:dyDescent="0.15">
      <c r="B753" s="25"/>
      <c r="C753" s="25"/>
      <c r="D753" s="25"/>
      <c r="E753" s="2"/>
      <c r="F753" s="2"/>
      <c r="G753" s="2"/>
      <c r="H753" s="2"/>
    </row>
    <row r="754" spans="2:8" ht="13" x14ac:dyDescent="0.15">
      <c r="B754" s="25"/>
      <c r="C754" s="25"/>
      <c r="D754" s="25"/>
      <c r="E754" s="2"/>
      <c r="F754" s="2"/>
      <c r="G754" s="2"/>
      <c r="H754" s="2"/>
    </row>
    <row r="755" spans="2:8" ht="13" x14ac:dyDescent="0.15">
      <c r="B755" s="25"/>
      <c r="C755" s="25"/>
      <c r="D755" s="25"/>
      <c r="E755" s="2"/>
      <c r="F755" s="2"/>
      <c r="G755" s="2"/>
      <c r="H755" s="2"/>
    </row>
    <row r="756" spans="2:8" ht="13" x14ac:dyDescent="0.15">
      <c r="B756" s="25"/>
      <c r="C756" s="25"/>
      <c r="D756" s="25"/>
      <c r="E756" s="2"/>
      <c r="F756" s="2"/>
      <c r="G756" s="2"/>
      <c r="H756" s="2"/>
    </row>
    <row r="757" spans="2:8" ht="13" x14ac:dyDescent="0.15">
      <c r="B757" s="25"/>
      <c r="C757" s="25"/>
      <c r="D757" s="25"/>
      <c r="E757" s="2"/>
      <c r="F757" s="2"/>
      <c r="G757" s="2"/>
      <c r="H757" s="2"/>
    </row>
    <row r="758" spans="2:8" ht="13" x14ac:dyDescent="0.15">
      <c r="B758" s="25"/>
      <c r="C758" s="25"/>
      <c r="D758" s="25"/>
      <c r="E758" s="2"/>
      <c r="F758" s="2"/>
      <c r="G758" s="2"/>
      <c r="H758" s="2"/>
    </row>
    <row r="759" spans="2:8" ht="13" x14ac:dyDescent="0.15">
      <c r="B759" s="25"/>
      <c r="C759" s="25"/>
      <c r="D759" s="25"/>
      <c r="E759" s="2"/>
      <c r="F759" s="2"/>
      <c r="G759" s="2"/>
      <c r="H759" s="2"/>
    </row>
    <row r="760" spans="2:8" ht="13" x14ac:dyDescent="0.15">
      <c r="B760" s="25"/>
      <c r="C760" s="25"/>
      <c r="D760" s="25"/>
      <c r="E760" s="2"/>
      <c r="F760" s="2"/>
      <c r="G760" s="2"/>
      <c r="H760" s="2"/>
    </row>
    <row r="761" spans="2:8" ht="13" x14ac:dyDescent="0.15">
      <c r="B761" s="25"/>
      <c r="C761" s="25"/>
      <c r="D761" s="25"/>
      <c r="E761" s="2"/>
      <c r="F761" s="2"/>
      <c r="G761" s="2"/>
      <c r="H761" s="2"/>
    </row>
    <row r="762" spans="2:8" ht="13" x14ac:dyDescent="0.15">
      <c r="B762" s="25"/>
      <c r="C762" s="25"/>
      <c r="D762" s="25"/>
      <c r="E762" s="2"/>
      <c r="F762" s="2"/>
      <c r="G762" s="2"/>
      <c r="H762" s="2"/>
    </row>
    <row r="763" spans="2:8" ht="13" x14ac:dyDescent="0.15">
      <c r="B763" s="25"/>
      <c r="C763" s="25"/>
      <c r="D763" s="25"/>
      <c r="E763" s="2"/>
      <c r="F763" s="2"/>
      <c r="G763" s="2"/>
      <c r="H763" s="2"/>
    </row>
    <row r="764" spans="2:8" ht="13" x14ac:dyDescent="0.15">
      <c r="B764" s="25"/>
      <c r="C764" s="25"/>
      <c r="D764" s="25"/>
      <c r="E764" s="2"/>
      <c r="F764" s="2"/>
      <c r="G764" s="2"/>
      <c r="H764" s="2"/>
    </row>
    <row r="765" spans="2:8" ht="13" x14ac:dyDescent="0.15">
      <c r="B765" s="25"/>
      <c r="C765" s="25"/>
      <c r="D765" s="25"/>
      <c r="E765" s="2"/>
      <c r="F765" s="2"/>
      <c r="G765" s="2"/>
      <c r="H765" s="2"/>
    </row>
    <row r="766" spans="2:8" ht="13" x14ac:dyDescent="0.15">
      <c r="B766" s="25"/>
      <c r="C766" s="25"/>
      <c r="D766" s="25"/>
      <c r="E766" s="2"/>
      <c r="F766" s="2"/>
      <c r="G766" s="2"/>
      <c r="H766" s="2"/>
    </row>
    <row r="767" spans="2:8" ht="13" x14ac:dyDescent="0.15">
      <c r="B767" s="25"/>
      <c r="C767" s="25"/>
      <c r="D767" s="25"/>
      <c r="E767" s="2"/>
      <c r="F767" s="2"/>
      <c r="G767" s="2"/>
      <c r="H767" s="2"/>
    </row>
    <row r="768" spans="2:8" ht="13" x14ac:dyDescent="0.15">
      <c r="B768" s="25"/>
      <c r="C768" s="25"/>
      <c r="D768" s="25"/>
      <c r="E768" s="2"/>
      <c r="F768" s="2"/>
      <c r="G768" s="2"/>
      <c r="H768" s="2"/>
    </row>
    <row r="769" spans="2:8" ht="13" x14ac:dyDescent="0.15">
      <c r="B769" s="25"/>
      <c r="C769" s="25"/>
      <c r="D769" s="25"/>
      <c r="E769" s="2"/>
      <c r="F769" s="2"/>
      <c r="G769" s="2"/>
      <c r="H769" s="2"/>
    </row>
    <row r="770" spans="2:8" ht="13" x14ac:dyDescent="0.15">
      <c r="B770" s="25"/>
      <c r="C770" s="25"/>
      <c r="D770" s="25"/>
      <c r="E770" s="2"/>
      <c r="F770" s="2"/>
      <c r="G770" s="2"/>
      <c r="H770" s="2"/>
    </row>
    <row r="771" spans="2:8" ht="13" x14ac:dyDescent="0.15">
      <c r="B771" s="25"/>
      <c r="C771" s="25"/>
      <c r="D771" s="25"/>
      <c r="E771" s="2"/>
      <c r="F771" s="2"/>
      <c r="G771" s="2"/>
      <c r="H771" s="2"/>
    </row>
    <row r="772" spans="2:8" ht="13" x14ac:dyDescent="0.15">
      <c r="B772" s="25"/>
      <c r="C772" s="25"/>
      <c r="D772" s="25"/>
      <c r="E772" s="2"/>
      <c r="F772" s="2"/>
      <c r="G772" s="2"/>
      <c r="H772" s="2"/>
    </row>
    <row r="773" spans="2:8" ht="13" x14ac:dyDescent="0.15">
      <c r="B773" s="25"/>
      <c r="C773" s="25"/>
      <c r="D773" s="25"/>
      <c r="E773" s="2"/>
      <c r="F773" s="2"/>
      <c r="G773" s="2"/>
      <c r="H773" s="2"/>
    </row>
    <row r="774" spans="2:8" ht="13" x14ac:dyDescent="0.15">
      <c r="B774" s="25"/>
      <c r="C774" s="25"/>
      <c r="D774" s="25"/>
      <c r="E774" s="2"/>
      <c r="F774" s="2"/>
      <c r="G774" s="2"/>
      <c r="H774" s="2"/>
    </row>
    <row r="775" spans="2:8" ht="13" x14ac:dyDescent="0.15">
      <c r="B775" s="25"/>
      <c r="C775" s="25"/>
      <c r="D775" s="25"/>
      <c r="E775" s="2"/>
      <c r="F775" s="2"/>
      <c r="G775" s="2"/>
      <c r="H775" s="2"/>
    </row>
    <row r="776" spans="2:8" ht="13" x14ac:dyDescent="0.15">
      <c r="B776" s="25"/>
      <c r="C776" s="25"/>
      <c r="D776" s="25"/>
      <c r="E776" s="2"/>
      <c r="F776" s="2"/>
      <c r="G776" s="2"/>
      <c r="H776" s="2"/>
    </row>
    <row r="777" spans="2:8" ht="13" x14ac:dyDescent="0.15">
      <c r="B777" s="25"/>
      <c r="C777" s="25"/>
      <c r="D777" s="25"/>
      <c r="E777" s="2"/>
      <c r="F777" s="2"/>
      <c r="G777" s="2"/>
      <c r="H777" s="2"/>
    </row>
    <row r="778" spans="2:8" ht="13" x14ac:dyDescent="0.15">
      <c r="B778" s="25"/>
      <c r="C778" s="25"/>
      <c r="D778" s="25"/>
      <c r="E778" s="2"/>
      <c r="F778" s="2"/>
      <c r="G778" s="2"/>
      <c r="H778" s="2"/>
    </row>
    <row r="779" spans="2:8" ht="13" x14ac:dyDescent="0.15">
      <c r="B779" s="25"/>
      <c r="C779" s="25"/>
      <c r="D779" s="25"/>
      <c r="E779" s="2"/>
      <c r="F779" s="2"/>
      <c r="G779" s="2"/>
      <c r="H779" s="2"/>
    </row>
    <row r="780" spans="2:8" ht="13" x14ac:dyDescent="0.15">
      <c r="B780" s="25"/>
      <c r="C780" s="25"/>
      <c r="D780" s="25"/>
      <c r="E780" s="2"/>
      <c r="F780" s="2"/>
      <c r="G780" s="2"/>
      <c r="H780" s="2"/>
    </row>
    <row r="781" spans="2:8" ht="13" x14ac:dyDescent="0.15">
      <c r="B781" s="25"/>
      <c r="C781" s="25"/>
      <c r="D781" s="25"/>
      <c r="E781" s="2"/>
      <c r="F781" s="2"/>
      <c r="G781" s="2"/>
      <c r="H781" s="2"/>
    </row>
    <row r="782" spans="2:8" ht="13" x14ac:dyDescent="0.15">
      <c r="B782" s="25"/>
      <c r="C782" s="25"/>
      <c r="D782" s="25"/>
      <c r="E782" s="2"/>
      <c r="F782" s="2"/>
      <c r="G782" s="2"/>
      <c r="H782" s="2"/>
    </row>
    <row r="783" spans="2:8" ht="13" x14ac:dyDescent="0.15">
      <c r="B783" s="25"/>
      <c r="C783" s="25"/>
      <c r="D783" s="25"/>
      <c r="E783" s="2"/>
      <c r="F783" s="2"/>
      <c r="G783" s="2"/>
      <c r="H783" s="2"/>
    </row>
    <row r="784" spans="2:8" ht="13" x14ac:dyDescent="0.15">
      <c r="B784" s="25"/>
      <c r="C784" s="25"/>
      <c r="D784" s="25"/>
      <c r="E784" s="2"/>
      <c r="F784" s="2"/>
      <c r="G784" s="2"/>
      <c r="H784" s="2"/>
    </row>
    <row r="785" spans="2:8" ht="13" x14ac:dyDescent="0.15">
      <c r="B785" s="25"/>
      <c r="C785" s="25"/>
      <c r="D785" s="25"/>
      <c r="E785" s="2"/>
      <c r="F785" s="2"/>
      <c r="G785" s="2"/>
      <c r="H785" s="2"/>
    </row>
    <row r="786" spans="2:8" ht="13" x14ac:dyDescent="0.15">
      <c r="B786" s="25"/>
      <c r="C786" s="25"/>
      <c r="D786" s="25"/>
      <c r="E786" s="2"/>
      <c r="F786" s="2"/>
      <c r="G786" s="2"/>
      <c r="H786" s="2"/>
    </row>
    <row r="787" spans="2:8" ht="13" x14ac:dyDescent="0.15">
      <c r="B787" s="25"/>
      <c r="C787" s="25"/>
      <c r="D787" s="25"/>
      <c r="E787" s="2"/>
      <c r="F787" s="2"/>
      <c r="G787" s="2"/>
      <c r="H787" s="2"/>
    </row>
    <row r="788" spans="2:8" ht="13" x14ac:dyDescent="0.15">
      <c r="B788" s="25"/>
      <c r="C788" s="25"/>
      <c r="D788" s="25"/>
      <c r="E788" s="2"/>
      <c r="F788" s="2"/>
      <c r="G788" s="2"/>
      <c r="H788" s="2"/>
    </row>
    <row r="789" spans="2:8" ht="13" x14ac:dyDescent="0.15">
      <c r="B789" s="25"/>
      <c r="C789" s="25"/>
      <c r="D789" s="25"/>
      <c r="E789" s="2"/>
      <c r="F789" s="2"/>
      <c r="G789" s="2"/>
      <c r="H789" s="2"/>
    </row>
    <row r="790" spans="2:8" ht="13" x14ac:dyDescent="0.15">
      <c r="B790" s="25"/>
      <c r="C790" s="25"/>
      <c r="D790" s="25"/>
      <c r="E790" s="2"/>
      <c r="F790" s="2"/>
      <c r="G790" s="2"/>
      <c r="H790" s="2"/>
    </row>
    <row r="791" spans="2:8" ht="13" x14ac:dyDescent="0.15">
      <c r="B791" s="25"/>
      <c r="C791" s="25"/>
      <c r="D791" s="25"/>
      <c r="E791" s="2"/>
      <c r="F791" s="2"/>
      <c r="G791" s="2"/>
      <c r="H791" s="2"/>
    </row>
    <row r="792" spans="2:8" ht="13" x14ac:dyDescent="0.15">
      <c r="B792" s="25"/>
      <c r="C792" s="25"/>
      <c r="D792" s="25"/>
      <c r="E792" s="2"/>
      <c r="F792" s="2"/>
      <c r="G792" s="2"/>
      <c r="H792" s="2"/>
    </row>
    <row r="793" spans="2:8" ht="13" x14ac:dyDescent="0.15">
      <c r="B793" s="25"/>
      <c r="C793" s="25"/>
      <c r="D793" s="25"/>
      <c r="E793" s="2"/>
      <c r="F793" s="2"/>
      <c r="G793" s="2"/>
      <c r="H793" s="2"/>
    </row>
    <row r="794" spans="2:8" ht="13" x14ac:dyDescent="0.15">
      <c r="B794" s="25"/>
      <c r="C794" s="25"/>
      <c r="D794" s="25"/>
      <c r="E794" s="2"/>
      <c r="F794" s="2"/>
      <c r="G794" s="2"/>
      <c r="H794" s="2"/>
    </row>
    <row r="795" spans="2:8" ht="13" x14ac:dyDescent="0.15">
      <c r="B795" s="25"/>
      <c r="C795" s="25"/>
      <c r="D795" s="25"/>
      <c r="E795" s="2"/>
      <c r="F795" s="2"/>
      <c r="G795" s="2"/>
      <c r="H795" s="2"/>
    </row>
    <row r="796" spans="2:8" ht="13" x14ac:dyDescent="0.15">
      <c r="B796" s="25"/>
      <c r="C796" s="25"/>
      <c r="D796" s="25"/>
      <c r="E796" s="2"/>
      <c r="F796" s="2"/>
      <c r="G796" s="2"/>
      <c r="H796" s="2"/>
    </row>
    <row r="797" spans="2:8" ht="13" x14ac:dyDescent="0.15">
      <c r="B797" s="25"/>
      <c r="C797" s="25"/>
      <c r="D797" s="25"/>
      <c r="E797" s="2"/>
      <c r="F797" s="2"/>
      <c r="G797" s="2"/>
      <c r="H797" s="2"/>
    </row>
    <row r="798" spans="2:8" ht="13" x14ac:dyDescent="0.15">
      <c r="B798" s="25"/>
      <c r="C798" s="25"/>
      <c r="D798" s="25"/>
      <c r="E798" s="2"/>
      <c r="F798" s="2"/>
      <c r="G798" s="2"/>
      <c r="H798" s="2"/>
    </row>
    <row r="799" spans="2:8" ht="13" x14ac:dyDescent="0.15">
      <c r="B799" s="25"/>
      <c r="C799" s="25"/>
      <c r="D799" s="25"/>
      <c r="E799" s="2"/>
      <c r="F799" s="2"/>
      <c r="G799" s="2"/>
      <c r="H799" s="2"/>
    </row>
    <row r="800" spans="2:8" ht="13" x14ac:dyDescent="0.15">
      <c r="B800" s="25"/>
      <c r="C800" s="25"/>
      <c r="D800" s="25"/>
      <c r="E800" s="2"/>
      <c r="F800" s="2"/>
      <c r="G800" s="2"/>
      <c r="H800" s="2"/>
    </row>
    <row r="801" spans="2:8" ht="13" x14ac:dyDescent="0.15">
      <c r="B801" s="25"/>
      <c r="C801" s="25"/>
      <c r="D801" s="25"/>
      <c r="E801" s="2"/>
      <c r="F801" s="2"/>
      <c r="G801" s="2"/>
      <c r="H801" s="2"/>
    </row>
    <row r="802" spans="2:8" ht="13" x14ac:dyDescent="0.15">
      <c r="B802" s="25"/>
      <c r="C802" s="25"/>
      <c r="D802" s="25"/>
      <c r="E802" s="2"/>
      <c r="F802" s="2"/>
      <c r="G802" s="2"/>
      <c r="H802" s="2"/>
    </row>
    <row r="803" spans="2:8" ht="13" x14ac:dyDescent="0.15">
      <c r="B803" s="25"/>
      <c r="C803" s="25"/>
      <c r="D803" s="25"/>
      <c r="E803" s="2"/>
      <c r="F803" s="2"/>
      <c r="G803" s="2"/>
      <c r="H803" s="2"/>
    </row>
    <row r="804" spans="2:8" ht="13" x14ac:dyDescent="0.15">
      <c r="B804" s="25"/>
      <c r="C804" s="25"/>
      <c r="D804" s="25"/>
      <c r="E804" s="2"/>
      <c r="F804" s="2"/>
      <c r="G804" s="2"/>
      <c r="H804" s="2"/>
    </row>
    <row r="805" spans="2:8" ht="13" x14ac:dyDescent="0.15">
      <c r="B805" s="25"/>
      <c r="C805" s="25"/>
      <c r="D805" s="25"/>
      <c r="E805" s="2"/>
      <c r="F805" s="2"/>
      <c r="G805" s="2"/>
      <c r="H805" s="2"/>
    </row>
    <row r="806" spans="2:8" ht="13" x14ac:dyDescent="0.15">
      <c r="B806" s="25"/>
      <c r="C806" s="25"/>
      <c r="D806" s="25"/>
      <c r="E806" s="2"/>
      <c r="F806" s="2"/>
      <c r="G806" s="2"/>
      <c r="H806" s="2"/>
    </row>
    <row r="807" spans="2:8" ht="13" x14ac:dyDescent="0.15">
      <c r="B807" s="25"/>
      <c r="C807" s="25"/>
      <c r="D807" s="25"/>
      <c r="E807" s="2"/>
      <c r="F807" s="2"/>
      <c r="G807" s="2"/>
      <c r="H807" s="2"/>
    </row>
    <row r="808" spans="2:8" ht="13" x14ac:dyDescent="0.15">
      <c r="B808" s="25"/>
      <c r="C808" s="25"/>
      <c r="D808" s="25"/>
      <c r="E808" s="2"/>
      <c r="F808" s="2"/>
      <c r="G808" s="2"/>
      <c r="H808" s="2"/>
    </row>
    <row r="809" spans="2:8" ht="13" x14ac:dyDescent="0.15">
      <c r="B809" s="25"/>
      <c r="C809" s="25"/>
      <c r="D809" s="25"/>
      <c r="E809" s="2"/>
      <c r="F809" s="2"/>
      <c r="G809" s="2"/>
      <c r="H809" s="2"/>
    </row>
    <row r="810" spans="2:8" ht="13" x14ac:dyDescent="0.15">
      <c r="B810" s="25"/>
      <c r="C810" s="25"/>
      <c r="D810" s="25"/>
      <c r="E810" s="2"/>
      <c r="F810" s="2"/>
      <c r="G810" s="2"/>
      <c r="H810" s="2"/>
    </row>
    <row r="811" spans="2:8" ht="13" x14ac:dyDescent="0.15">
      <c r="B811" s="25"/>
      <c r="C811" s="25"/>
      <c r="D811" s="25"/>
      <c r="E811" s="2"/>
      <c r="F811" s="2"/>
      <c r="G811" s="2"/>
      <c r="H811" s="2"/>
    </row>
    <row r="812" spans="2:8" ht="13" x14ac:dyDescent="0.15">
      <c r="B812" s="25"/>
      <c r="C812" s="25"/>
      <c r="D812" s="25"/>
      <c r="E812" s="2"/>
      <c r="F812" s="2"/>
      <c r="G812" s="2"/>
      <c r="H812" s="2"/>
    </row>
    <row r="813" spans="2:8" ht="13" x14ac:dyDescent="0.15">
      <c r="B813" s="25"/>
      <c r="C813" s="25"/>
      <c r="D813" s="25"/>
      <c r="E813" s="2"/>
      <c r="F813" s="2"/>
      <c r="G813" s="2"/>
      <c r="H813" s="2"/>
    </row>
    <row r="814" spans="2:8" ht="13" x14ac:dyDescent="0.15">
      <c r="B814" s="25"/>
      <c r="C814" s="25"/>
      <c r="D814" s="25"/>
      <c r="E814" s="2"/>
      <c r="F814" s="2"/>
      <c r="G814" s="2"/>
      <c r="H814" s="2"/>
    </row>
    <row r="815" spans="2:8" ht="13" x14ac:dyDescent="0.15">
      <c r="B815" s="25"/>
      <c r="C815" s="25"/>
      <c r="D815" s="25"/>
      <c r="E815" s="2"/>
      <c r="F815" s="2"/>
      <c r="G815" s="2"/>
      <c r="H815" s="2"/>
    </row>
    <row r="816" spans="2:8" ht="13" x14ac:dyDescent="0.15">
      <c r="B816" s="25"/>
      <c r="C816" s="25"/>
      <c r="D816" s="25"/>
      <c r="E816" s="2"/>
      <c r="F816" s="2"/>
      <c r="G816" s="2"/>
      <c r="H816" s="2"/>
    </row>
    <row r="817" spans="2:8" ht="13" x14ac:dyDescent="0.15">
      <c r="B817" s="25"/>
      <c r="C817" s="25"/>
      <c r="D817" s="25"/>
      <c r="E817" s="2"/>
      <c r="F817" s="2"/>
      <c r="G817" s="2"/>
      <c r="H817" s="2"/>
    </row>
    <row r="818" spans="2:8" ht="13" x14ac:dyDescent="0.15">
      <c r="B818" s="25"/>
      <c r="C818" s="25"/>
      <c r="D818" s="25"/>
      <c r="E818" s="2"/>
      <c r="F818" s="2"/>
      <c r="G818" s="2"/>
      <c r="H818" s="2"/>
    </row>
    <row r="819" spans="2:8" ht="13" x14ac:dyDescent="0.15">
      <c r="B819" s="25"/>
      <c r="C819" s="25"/>
      <c r="D819" s="25"/>
      <c r="E819" s="2"/>
      <c r="F819" s="2"/>
      <c r="G819" s="2"/>
      <c r="H819" s="2"/>
    </row>
    <row r="820" spans="2:8" ht="13" x14ac:dyDescent="0.15">
      <c r="B820" s="25"/>
      <c r="C820" s="25"/>
      <c r="D820" s="25"/>
      <c r="E820" s="2"/>
      <c r="F820" s="2"/>
      <c r="G820" s="2"/>
      <c r="H820" s="2"/>
    </row>
    <row r="821" spans="2:8" ht="13" x14ac:dyDescent="0.15">
      <c r="B821" s="25"/>
      <c r="C821" s="25"/>
      <c r="D821" s="25"/>
      <c r="E821" s="2"/>
      <c r="F821" s="2"/>
      <c r="G821" s="2"/>
      <c r="H821" s="2"/>
    </row>
    <row r="822" spans="2:8" ht="13" x14ac:dyDescent="0.15">
      <c r="B822" s="25"/>
      <c r="C822" s="25"/>
      <c r="D822" s="25"/>
      <c r="E822" s="2"/>
      <c r="F822" s="2"/>
      <c r="G822" s="2"/>
      <c r="H822" s="2"/>
    </row>
    <row r="823" spans="2:8" ht="13" x14ac:dyDescent="0.15">
      <c r="B823" s="25"/>
      <c r="C823" s="25"/>
      <c r="D823" s="25"/>
      <c r="E823" s="2"/>
      <c r="F823" s="2"/>
      <c r="G823" s="2"/>
      <c r="H823" s="2"/>
    </row>
    <row r="824" spans="2:8" ht="13" x14ac:dyDescent="0.15">
      <c r="B824" s="25"/>
      <c r="C824" s="25"/>
      <c r="D824" s="25"/>
      <c r="E824" s="2"/>
      <c r="F824" s="2"/>
      <c r="G824" s="2"/>
      <c r="H824" s="2"/>
    </row>
    <row r="825" spans="2:8" ht="13" x14ac:dyDescent="0.15">
      <c r="B825" s="25"/>
      <c r="C825" s="25"/>
      <c r="D825" s="25"/>
      <c r="E825" s="2"/>
      <c r="F825" s="2"/>
      <c r="G825" s="2"/>
      <c r="H825" s="2"/>
    </row>
    <row r="826" spans="2:8" ht="13" x14ac:dyDescent="0.15">
      <c r="B826" s="25"/>
      <c r="C826" s="25"/>
      <c r="D826" s="25"/>
      <c r="E826" s="2"/>
      <c r="F826" s="2"/>
      <c r="G826" s="2"/>
      <c r="H826" s="2"/>
    </row>
    <row r="827" spans="2:8" ht="13" x14ac:dyDescent="0.15">
      <c r="B827" s="25"/>
      <c r="C827" s="25"/>
      <c r="D827" s="25"/>
      <c r="E827" s="2"/>
      <c r="F827" s="2"/>
      <c r="G827" s="2"/>
      <c r="H827" s="2"/>
    </row>
    <row r="828" spans="2:8" ht="13" x14ac:dyDescent="0.15">
      <c r="B828" s="25"/>
      <c r="C828" s="25"/>
      <c r="D828" s="25"/>
      <c r="E828" s="2"/>
      <c r="F828" s="2"/>
      <c r="G828" s="2"/>
      <c r="H828" s="2"/>
    </row>
    <row r="829" spans="2:8" ht="13" x14ac:dyDescent="0.15">
      <c r="B829" s="25"/>
      <c r="C829" s="25"/>
      <c r="D829" s="25"/>
      <c r="E829" s="2"/>
      <c r="F829" s="2"/>
      <c r="G829" s="2"/>
      <c r="H829" s="2"/>
    </row>
    <row r="830" spans="2:8" ht="13" x14ac:dyDescent="0.15">
      <c r="B830" s="25"/>
      <c r="C830" s="25"/>
      <c r="D830" s="25"/>
      <c r="E830" s="2"/>
      <c r="F830" s="2"/>
      <c r="G830" s="2"/>
      <c r="H830" s="2"/>
    </row>
    <row r="831" spans="2:8" ht="13" x14ac:dyDescent="0.15">
      <c r="B831" s="25"/>
      <c r="C831" s="25"/>
      <c r="D831" s="25"/>
      <c r="E831" s="2"/>
      <c r="F831" s="2"/>
      <c r="G831" s="2"/>
      <c r="H831" s="2"/>
    </row>
    <row r="832" spans="2:8" ht="13" x14ac:dyDescent="0.15">
      <c r="B832" s="25"/>
      <c r="C832" s="25"/>
      <c r="D832" s="25"/>
      <c r="E832" s="2"/>
      <c r="F832" s="2"/>
      <c r="G832" s="2"/>
      <c r="H832" s="2"/>
    </row>
    <row r="833" spans="2:8" ht="13" x14ac:dyDescent="0.15">
      <c r="B833" s="25"/>
      <c r="C833" s="25"/>
      <c r="D833" s="25"/>
      <c r="E833" s="2"/>
      <c r="F833" s="2"/>
      <c r="G833" s="2"/>
      <c r="H833" s="2"/>
    </row>
    <row r="834" spans="2:8" ht="13" x14ac:dyDescent="0.15">
      <c r="B834" s="25"/>
      <c r="C834" s="25"/>
      <c r="D834" s="25"/>
      <c r="E834" s="2"/>
      <c r="F834" s="2"/>
      <c r="G834" s="2"/>
      <c r="H834" s="2"/>
    </row>
    <row r="835" spans="2:8" ht="13" x14ac:dyDescent="0.15">
      <c r="B835" s="25"/>
      <c r="C835" s="25"/>
      <c r="D835" s="25"/>
      <c r="E835" s="2"/>
      <c r="F835" s="2"/>
      <c r="G835" s="2"/>
      <c r="H835" s="2"/>
    </row>
    <row r="836" spans="2:8" ht="13" x14ac:dyDescent="0.15">
      <c r="B836" s="25"/>
      <c r="C836" s="25"/>
      <c r="D836" s="25"/>
      <c r="E836" s="2"/>
      <c r="F836" s="2"/>
      <c r="G836" s="2"/>
      <c r="H836" s="2"/>
    </row>
    <row r="837" spans="2:8" ht="13" x14ac:dyDescent="0.15">
      <c r="B837" s="25"/>
      <c r="C837" s="25"/>
      <c r="D837" s="25"/>
      <c r="E837" s="2"/>
      <c r="F837" s="2"/>
      <c r="G837" s="2"/>
      <c r="H837" s="2"/>
    </row>
    <row r="838" spans="2:8" ht="13" x14ac:dyDescent="0.15">
      <c r="B838" s="25"/>
      <c r="C838" s="25"/>
      <c r="D838" s="25"/>
      <c r="E838" s="2"/>
      <c r="F838" s="2"/>
      <c r="G838" s="2"/>
      <c r="H838" s="2"/>
    </row>
    <row r="839" spans="2:8" ht="13" x14ac:dyDescent="0.15">
      <c r="B839" s="25"/>
      <c r="C839" s="25"/>
      <c r="D839" s="25"/>
      <c r="E839" s="2"/>
      <c r="F839" s="2"/>
      <c r="G839" s="2"/>
      <c r="H839" s="2"/>
    </row>
    <row r="840" spans="2:8" ht="13" x14ac:dyDescent="0.15">
      <c r="B840" s="25"/>
      <c r="C840" s="25"/>
      <c r="D840" s="25"/>
      <c r="E840" s="2"/>
      <c r="F840" s="2"/>
      <c r="G840" s="2"/>
      <c r="H840" s="2"/>
    </row>
    <row r="841" spans="2:8" ht="13" x14ac:dyDescent="0.15">
      <c r="B841" s="25"/>
      <c r="C841" s="25"/>
      <c r="D841" s="25"/>
      <c r="E841" s="2"/>
      <c r="F841" s="2"/>
      <c r="G841" s="2"/>
      <c r="H841" s="2"/>
    </row>
    <row r="842" spans="2:8" ht="13" x14ac:dyDescent="0.15">
      <c r="B842" s="25"/>
      <c r="C842" s="25"/>
      <c r="D842" s="25"/>
      <c r="E842" s="2"/>
      <c r="F842" s="2"/>
      <c r="G842" s="2"/>
      <c r="H842" s="2"/>
    </row>
    <row r="843" spans="2:8" ht="13" x14ac:dyDescent="0.15">
      <c r="B843" s="25"/>
      <c r="C843" s="25"/>
      <c r="D843" s="25"/>
      <c r="E843" s="2"/>
      <c r="F843" s="2"/>
      <c r="G843" s="2"/>
      <c r="H843" s="2"/>
    </row>
    <row r="844" spans="2:8" ht="13" x14ac:dyDescent="0.15">
      <c r="B844" s="25"/>
      <c r="C844" s="25"/>
      <c r="D844" s="25"/>
      <c r="E844" s="2"/>
      <c r="F844" s="2"/>
      <c r="G844" s="2"/>
      <c r="H844" s="2"/>
    </row>
    <row r="845" spans="2:8" ht="13" x14ac:dyDescent="0.15">
      <c r="B845" s="25"/>
      <c r="C845" s="25"/>
      <c r="D845" s="25"/>
      <c r="E845" s="2"/>
      <c r="F845" s="2"/>
      <c r="G845" s="2"/>
      <c r="H845" s="2"/>
    </row>
    <row r="846" spans="2:8" ht="13" x14ac:dyDescent="0.15">
      <c r="B846" s="25"/>
      <c r="C846" s="25"/>
      <c r="D846" s="25"/>
      <c r="E846" s="2"/>
      <c r="F846" s="2"/>
      <c r="G846" s="2"/>
      <c r="H846" s="2"/>
    </row>
    <row r="847" spans="2:8" ht="13" x14ac:dyDescent="0.15">
      <c r="B847" s="25"/>
      <c r="C847" s="25"/>
      <c r="D847" s="25"/>
      <c r="E847" s="2"/>
      <c r="F847" s="2"/>
      <c r="G847" s="2"/>
      <c r="H847" s="2"/>
    </row>
    <row r="848" spans="2:8" ht="13" x14ac:dyDescent="0.15">
      <c r="B848" s="25"/>
      <c r="C848" s="25"/>
      <c r="D848" s="25"/>
      <c r="E848" s="2"/>
      <c r="F848" s="2"/>
      <c r="G848" s="2"/>
      <c r="H848" s="2"/>
    </row>
    <row r="849" spans="2:8" ht="13" x14ac:dyDescent="0.15">
      <c r="B849" s="25"/>
      <c r="C849" s="25"/>
      <c r="D849" s="25"/>
      <c r="E849" s="2"/>
      <c r="F849" s="2"/>
      <c r="G849" s="2"/>
      <c r="H849" s="2"/>
    </row>
    <row r="850" spans="2:8" ht="13" x14ac:dyDescent="0.15">
      <c r="B850" s="25"/>
      <c r="C850" s="25"/>
      <c r="D850" s="25"/>
      <c r="E850" s="2"/>
      <c r="F850" s="2"/>
      <c r="G850" s="2"/>
      <c r="H850" s="2"/>
    </row>
    <row r="851" spans="2:8" ht="13" x14ac:dyDescent="0.15">
      <c r="B851" s="25"/>
      <c r="C851" s="25"/>
      <c r="D851" s="25"/>
      <c r="E851" s="2"/>
      <c r="F851" s="2"/>
      <c r="G851" s="2"/>
      <c r="H851" s="2"/>
    </row>
    <row r="852" spans="2:8" ht="13" x14ac:dyDescent="0.15">
      <c r="B852" s="25"/>
      <c r="C852" s="25"/>
      <c r="D852" s="25"/>
      <c r="E852" s="2"/>
      <c r="F852" s="2"/>
      <c r="G852" s="2"/>
      <c r="H852" s="2"/>
    </row>
    <row r="853" spans="2:8" ht="13" x14ac:dyDescent="0.15">
      <c r="B853" s="25"/>
      <c r="C853" s="25"/>
      <c r="D853" s="25"/>
      <c r="E853" s="2"/>
      <c r="F853" s="2"/>
      <c r="G853" s="2"/>
      <c r="H853" s="2"/>
    </row>
    <row r="854" spans="2:8" ht="13" x14ac:dyDescent="0.15">
      <c r="B854" s="25"/>
      <c r="C854" s="25"/>
      <c r="D854" s="25"/>
      <c r="E854" s="2"/>
      <c r="F854" s="2"/>
      <c r="G854" s="2"/>
      <c r="H854" s="2"/>
    </row>
    <row r="855" spans="2:8" ht="13" x14ac:dyDescent="0.15">
      <c r="B855" s="25"/>
      <c r="C855" s="25"/>
      <c r="D855" s="25"/>
      <c r="E855" s="2"/>
      <c r="F855" s="2"/>
      <c r="G855" s="2"/>
      <c r="H855" s="2"/>
    </row>
    <row r="856" spans="2:8" ht="13" x14ac:dyDescent="0.15">
      <c r="B856" s="25"/>
      <c r="C856" s="25"/>
      <c r="D856" s="25"/>
      <c r="E856" s="2"/>
      <c r="F856" s="2"/>
      <c r="G856" s="2"/>
      <c r="H856" s="2"/>
    </row>
    <row r="857" spans="2:8" ht="13" x14ac:dyDescent="0.15">
      <c r="B857" s="25"/>
      <c r="C857" s="25"/>
      <c r="D857" s="25"/>
      <c r="E857" s="2"/>
      <c r="F857" s="2"/>
      <c r="G857" s="2"/>
      <c r="H857" s="2"/>
    </row>
    <row r="858" spans="2:8" ht="13" x14ac:dyDescent="0.15">
      <c r="B858" s="25"/>
      <c r="C858" s="25"/>
      <c r="D858" s="25"/>
      <c r="E858" s="2"/>
      <c r="F858" s="2"/>
      <c r="G858" s="2"/>
      <c r="H858" s="2"/>
    </row>
    <row r="859" spans="2:8" ht="13" x14ac:dyDescent="0.15">
      <c r="B859" s="25"/>
      <c r="C859" s="25"/>
      <c r="D859" s="25"/>
      <c r="E859" s="2"/>
      <c r="F859" s="2"/>
      <c r="G859" s="2"/>
      <c r="H859" s="2"/>
    </row>
    <row r="860" spans="2:8" ht="13" x14ac:dyDescent="0.15">
      <c r="B860" s="25"/>
      <c r="C860" s="25"/>
      <c r="D860" s="25"/>
      <c r="E860" s="2"/>
      <c r="F860" s="2"/>
      <c r="G860" s="2"/>
      <c r="H860" s="2"/>
    </row>
    <row r="861" spans="2:8" ht="13" x14ac:dyDescent="0.15">
      <c r="B861" s="25"/>
      <c r="C861" s="25"/>
      <c r="D861" s="25"/>
      <c r="E861" s="2"/>
      <c r="F861" s="2"/>
      <c r="G861" s="2"/>
      <c r="H861" s="2"/>
    </row>
    <row r="862" spans="2:8" ht="13" x14ac:dyDescent="0.15">
      <c r="B862" s="25"/>
      <c r="C862" s="25"/>
      <c r="D862" s="25"/>
      <c r="E862" s="2"/>
      <c r="F862" s="2"/>
      <c r="G862" s="2"/>
      <c r="H862" s="2"/>
    </row>
    <row r="863" spans="2:8" ht="13" x14ac:dyDescent="0.15">
      <c r="B863" s="25"/>
      <c r="C863" s="25"/>
      <c r="D863" s="25"/>
      <c r="E863" s="2"/>
      <c r="F863" s="2"/>
      <c r="G863" s="2"/>
      <c r="H863" s="2"/>
    </row>
    <row r="864" spans="2:8" ht="13" x14ac:dyDescent="0.15">
      <c r="B864" s="25"/>
      <c r="C864" s="25"/>
      <c r="D864" s="25"/>
      <c r="E864" s="2"/>
      <c r="F864" s="2"/>
      <c r="G864" s="2"/>
      <c r="H864" s="2"/>
    </row>
    <row r="865" spans="2:8" ht="13" x14ac:dyDescent="0.15">
      <c r="B865" s="25"/>
      <c r="C865" s="25"/>
      <c r="D865" s="25"/>
      <c r="E865" s="2"/>
      <c r="F865" s="2"/>
      <c r="G865" s="2"/>
      <c r="H865" s="2"/>
    </row>
    <row r="866" spans="2:8" ht="13" x14ac:dyDescent="0.15">
      <c r="B866" s="25"/>
      <c r="C866" s="25"/>
      <c r="D866" s="25"/>
      <c r="E866" s="2"/>
      <c r="F866" s="2"/>
      <c r="G866" s="2"/>
      <c r="H866" s="2"/>
    </row>
    <row r="867" spans="2:8" ht="13" x14ac:dyDescent="0.15">
      <c r="B867" s="25"/>
      <c r="C867" s="25"/>
      <c r="D867" s="25"/>
      <c r="E867" s="2"/>
      <c r="F867" s="2"/>
      <c r="G867" s="2"/>
      <c r="H867" s="2"/>
    </row>
    <row r="868" spans="2:8" ht="13" x14ac:dyDescent="0.15">
      <c r="B868" s="25"/>
      <c r="C868" s="25"/>
      <c r="D868" s="25"/>
      <c r="E868" s="2"/>
      <c r="F868" s="2"/>
      <c r="G868" s="2"/>
      <c r="H868" s="2"/>
    </row>
    <row r="869" spans="2:8" ht="13" x14ac:dyDescent="0.15">
      <c r="B869" s="25"/>
      <c r="C869" s="25"/>
      <c r="D869" s="25"/>
      <c r="E869" s="2"/>
      <c r="F869" s="2"/>
      <c r="G869" s="2"/>
      <c r="H869" s="2"/>
    </row>
    <row r="870" spans="2:8" ht="13" x14ac:dyDescent="0.15">
      <c r="B870" s="25"/>
      <c r="C870" s="25"/>
      <c r="D870" s="25"/>
      <c r="E870" s="2"/>
      <c r="F870" s="2"/>
      <c r="G870" s="2"/>
      <c r="H870" s="2"/>
    </row>
    <row r="871" spans="2:8" ht="13" x14ac:dyDescent="0.15">
      <c r="B871" s="25"/>
      <c r="C871" s="25"/>
      <c r="D871" s="25"/>
      <c r="E871" s="2"/>
      <c r="F871" s="2"/>
      <c r="G871" s="2"/>
      <c r="H871" s="2"/>
    </row>
    <row r="872" spans="2:8" ht="13" x14ac:dyDescent="0.15">
      <c r="B872" s="25"/>
      <c r="C872" s="25"/>
      <c r="D872" s="25"/>
      <c r="E872" s="2"/>
      <c r="F872" s="2"/>
      <c r="G872" s="2"/>
      <c r="H872" s="2"/>
    </row>
    <row r="873" spans="2:8" ht="13" x14ac:dyDescent="0.15">
      <c r="B873" s="25"/>
      <c r="C873" s="25"/>
      <c r="D873" s="25"/>
      <c r="E873" s="2"/>
      <c r="F873" s="2"/>
      <c r="G873" s="2"/>
      <c r="H873" s="2"/>
    </row>
    <row r="874" spans="2:8" ht="13" x14ac:dyDescent="0.15">
      <c r="B874" s="25"/>
      <c r="C874" s="25"/>
      <c r="D874" s="25"/>
      <c r="E874" s="2"/>
      <c r="F874" s="2"/>
      <c r="G874" s="2"/>
      <c r="H874" s="2"/>
    </row>
    <row r="875" spans="2:8" ht="13" x14ac:dyDescent="0.15">
      <c r="B875" s="25"/>
      <c r="C875" s="25"/>
      <c r="D875" s="25"/>
      <c r="E875" s="2"/>
      <c r="F875" s="2"/>
      <c r="G875" s="2"/>
      <c r="H875" s="2"/>
    </row>
    <row r="876" spans="2:8" ht="13" x14ac:dyDescent="0.15">
      <c r="B876" s="25"/>
      <c r="C876" s="25"/>
      <c r="D876" s="25"/>
      <c r="E876" s="2"/>
      <c r="F876" s="2"/>
      <c r="G876" s="2"/>
      <c r="H876" s="2"/>
    </row>
    <row r="877" spans="2:8" ht="13" x14ac:dyDescent="0.15">
      <c r="B877" s="25"/>
      <c r="C877" s="25"/>
      <c r="D877" s="25"/>
      <c r="E877" s="2"/>
      <c r="F877" s="2"/>
      <c r="G877" s="2"/>
      <c r="H877" s="2"/>
    </row>
    <row r="878" spans="2:8" ht="13" x14ac:dyDescent="0.15">
      <c r="B878" s="25"/>
      <c r="C878" s="25"/>
      <c r="D878" s="25"/>
      <c r="E878" s="2"/>
      <c r="F878" s="2"/>
      <c r="G878" s="2"/>
      <c r="H878" s="2"/>
    </row>
    <row r="879" spans="2:8" ht="13" x14ac:dyDescent="0.15">
      <c r="B879" s="25"/>
      <c r="C879" s="25"/>
      <c r="D879" s="25"/>
      <c r="E879" s="2"/>
      <c r="F879" s="2"/>
      <c r="G879" s="2"/>
      <c r="H879" s="2"/>
    </row>
    <row r="880" spans="2:8" ht="13" x14ac:dyDescent="0.15">
      <c r="B880" s="25"/>
      <c r="C880" s="25"/>
      <c r="D880" s="25"/>
      <c r="E880" s="2"/>
      <c r="F880" s="2"/>
      <c r="G880" s="2"/>
      <c r="H880" s="2"/>
    </row>
    <row r="881" spans="2:8" ht="13" x14ac:dyDescent="0.15">
      <c r="B881" s="25"/>
      <c r="C881" s="25"/>
      <c r="D881" s="25"/>
      <c r="E881" s="2"/>
      <c r="F881" s="2"/>
      <c r="G881" s="2"/>
      <c r="H881" s="2"/>
    </row>
    <row r="882" spans="2:8" ht="13" x14ac:dyDescent="0.15">
      <c r="B882" s="25"/>
      <c r="C882" s="25"/>
      <c r="D882" s="25"/>
      <c r="E882" s="2"/>
      <c r="F882" s="2"/>
      <c r="G882" s="2"/>
      <c r="H882" s="2"/>
    </row>
    <row r="883" spans="2:8" ht="13" x14ac:dyDescent="0.15">
      <c r="B883" s="25"/>
      <c r="C883" s="25"/>
      <c r="D883" s="25"/>
      <c r="E883" s="2"/>
      <c r="F883" s="2"/>
      <c r="G883" s="2"/>
      <c r="H883" s="2"/>
    </row>
    <row r="884" spans="2:8" ht="13" x14ac:dyDescent="0.15">
      <c r="B884" s="25"/>
      <c r="C884" s="25"/>
      <c r="D884" s="25"/>
      <c r="E884" s="2"/>
      <c r="F884" s="2"/>
      <c r="G884" s="2"/>
      <c r="H884" s="2"/>
    </row>
    <row r="885" spans="2:8" ht="13" x14ac:dyDescent="0.15">
      <c r="B885" s="25"/>
      <c r="C885" s="25"/>
      <c r="D885" s="25"/>
      <c r="E885" s="2"/>
      <c r="F885" s="2"/>
      <c r="G885" s="2"/>
      <c r="H885" s="2"/>
    </row>
    <row r="886" spans="2:8" ht="13" x14ac:dyDescent="0.15">
      <c r="B886" s="25"/>
      <c r="C886" s="25"/>
      <c r="D886" s="25"/>
      <c r="E886" s="2"/>
      <c r="F886" s="2"/>
      <c r="G886" s="2"/>
      <c r="H886" s="2"/>
    </row>
    <row r="887" spans="2:8" ht="13" x14ac:dyDescent="0.15">
      <c r="B887" s="25"/>
      <c r="C887" s="25"/>
      <c r="D887" s="25"/>
      <c r="E887" s="2"/>
      <c r="F887" s="2"/>
      <c r="G887" s="2"/>
      <c r="H887" s="2"/>
    </row>
    <row r="888" spans="2:8" ht="13" x14ac:dyDescent="0.15">
      <c r="B888" s="25"/>
      <c r="C888" s="25"/>
      <c r="D888" s="25"/>
      <c r="E888" s="2"/>
      <c r="F888" s="2"/>
      <c r="G888" s="2"/>
      <c r="H888" s="2"/>
    </row>
    <row r="889" spans="2:8" ht="13" x14ac:dyDescent="0.15">
      <c r="B889" s="25"/>
      <c r="C889" s="25"/>
      <c r="D889" s="25"/>
      <c r="E889" s="2"/>
      <c r="F889" s="2"/>
      <c r="G889" s="2"/>
      <c r="H889" s="2"/>
    </row>
    <row r="890" spans="2:8" ht="13" x14ac:dyDescent="0.15">
      <c r="B890" s="25"/>
      <c r="C890" s="25"/>
      <c r="D890" s="25"/>
      <c r="E890" s="2"/>
      <c r="F890" s="2"/>
      <c r="G890" s="2"/>
      <c r="H890" s="2"/>
    </row>
    <row r="891" spans="2:8" ht="13" x14ac:dyDescent="0.15">
      <c r="B891" s="25"/>
      <c r="C891" s="25"/>
      <c r="D891" s="25"/>
      <c r="E891" s="2"/>
      <c r="F891" s="2"/>
      <c r="G891" s="2"/>
      <c r="H891" s="2"/>
    </row>
    <row r="892" spans="2:8" ht="13" x14ac:dyDescent="0.15">
      <c r="B892" s="25"/>
      <c r="C892" s="25"/>
      <c r="D892" s="25"/>
      <c r="E892" s="2"/>
      <c r="F892" s="2"/>
      <c r="G892" s="2"/>
      <c r="H892" s="2"/>
    </row>
    <row r="893" spans="2:8" ht="13" x14ac:dyDescent="0.15">
      <c r="B893" s="25"/>
      <c r="C893" s="25"/>
      <c r="D893" s="25"/>
      <c r="E893" s="2"/>
      <c r="F893" s="2"/>
      <c r="G893" s="2"/>
      <c r="H893" s="2"/>
    </row>
    <row r="894" spans="2:8" ht="13" x14ac:dyDescent="0.15">
      <c r="B894" s="25"/>
      <c r="C894" s="25"/>
      <c r="D894" s="25"/>
      <c r="E894" s="2"/>
      <c r="F894" s="2"/>
      <c r="G894" s="2"/>
      <c r="H894" s="2"/>
    </row>
    <row r="895" spans="2:8" ht="13" x14ac:dyDescent="0.15">
      <c r="B895" s="25"/>
      <c r="C895" s="25"/>
      <c r="D895" s="25"/>
      <c r="E895" s="2"/>
      <c r="F895" s="2"/>
      <c r="G895" s="2"/>
      <c r="H895" s="2"/>
    </row>
    <row r="896" spans="2:8" ht="13" x14ac:dyDescent="0.15">
      <c r="B896" s="25"/>
      <c r="C896" s="25"/>
      <c r="D896" s="25"/>
      <c r="E896" s="2"/>
      <c r="F896" s="2"/>
      <c r="G896" s="2"/>
      <c r="H896" s="2"/>
    </row>
    <row r="897" spans="2:8" ht="13" x14ac:dyDescent="0.15">
      <c r="B897" s="25"/>
      <c r="C897" s="25"/>
      <c r="D897" s="25"/>
      <c r="E897" s="2"/>
      <c r="F897" s="2"/>
      <c r="G897" s="2"/>
      <c r="H897" s="2"/>
    </row>
    <row r="898" spans="2:8" ht="13" x14ac:dyDescent="0.15">
      <c r="B898" s="25"/>
      <c r="C898" s="25"/>
      <c r="D898" s="25"/>
      <c r="E898" s="2"/>
      <c r="F898" s="2"/>
      <c r="G898" s="2"/>
      <c r="H898" s="2"/>
    </row>
    <row r="899" spans="2:8" ht="13" x14ac:dyDescent="0.15">
      <c r="B899" s="25"/>
      <c r="C899" s="25"/>
      <c r="D899" s="25"/>
      <c r="E899" s="2"/>
      <c r="F899" s="2"/>
      <c r="G899" s="2"/>
      <c r="H899" s="2"/>
    </row>
    <row r="900" spans="2:8" ht="13" x14ac:dyDescent="0.15">
      <c r="B900" s="25"/>
      <c r="C900" s="25"/>
      <c r="D900" s="25"/>
      <c r="E900" s="2"/>
      <c r="F900" s="2"/>
      <c r="G900" s="2"/>
      <c r="H900" s="2"/>
    </row>
    <row r="901" spans="2:8" ht="13" x14ac:dyDescent="0.15">
      <c r="B901" s="25"/>
      <c r="C901" s="25"/>
      <c r="D901" s="25"/>
      <c r="E901" s="2"/>
      <c r="F901" s="2"/>
      <c r="G901" s="2"/>
      <c r="H901" s="2"/>
    </row>
    <row r="902" spans="2:8" ht="13" x14ac:dyDescent="0.15">
      <c r="B902" s="25"/>
      <c r="C902" s="25"/>
      <c r="D902" s="25"/>
      <c r="E902" s="2"/>
      <c r="F902" s="2"/>
      <c r="G902" s="2"/>
      <c r="H902" s="2"/>
    </row>
    <row r="903" spans="2:8" ht="13" x14ac:dyDescent="0.15">
      <c r="B903" s="25"/>
      <c r="C903" s="25"/>
      <c r="D903" s="25"/>
      <c r="E903" s="2"/>
      <c r="F903" s="2"/>
      <c r="G903" s="2"/>
      <c r="H903" s="2"/>
    </row>
    <row r="904" spans="2:8" ht="13" x14ac:dyDescent="0.15">
      <c r="B904" s="25"/>
      <c r="C904" s="25"/>
      <c r="D904" s="25"/>
      <c r="E904" s="2"/>
      <c r="F904" s="2"/>
      <c r="G904" s="2"/>
      <c r="H904" s="2"/>
    </row>
    <row r="905" spans="2:8" ht="13" x14ac:dyDescent="0.15">
      <c r="B905" s="25"/>
      <c r="C905" s="25"/>
      <c r="D905" s="25"/>
      <c r="E905" s="2"/>
      <c r="F905" s="2"/>
      <c r="G905" s="2"/>
      <c r="H905" s="2"/>
    </row>
    <row r="906" spans="2:8" ht="13" x14ac:dyDescent="0.15">
      <c r="B906" s="25"/>
      <c r="C906" s="25"/>
      <c r="D906" s="25"/>
      <c r="E906" s="2"/>
      <c r="F906" s="2"/>
      <c r="G906" s="2"/>
      <c r="H906" s="2"/>
    </row>
    <row r="907" spans="2:8" ht="13" x14ac:dyDescent="0.15">
      <c r="B907" s="25"/>
      <c r="C907" s="25"/>
      <c r="D907" s="25"/>
      <c r="E907" s="2"/>
      <c r="F907" s="2"/>
      <c r="G907" s="2"/>
      <c r="H907" s="2"/>
    </row>
    <row r="908" spans="2:8" ht="13" x14ac:dyDescent="0.15">
      <c r="B908" s="25"/>
      <c r="C908" s="25"/>
      <c r="D908" s="25"/>
      <c r="E908" s="2"/>
      <c r="F908" s="2"/>
      <c r="G908" s="2"/>
      <c r="H908" s="2"/>
    </row>
    <row r="909" spans="2:8" ht="13" x14ac:dyDescent="0.15">
      <c r="B909" s="25"/>
      <c r="C909" s="25"/>
      <c r="D909" s="25"/>
      <c r="E909" s="2"/>
      <c r="F909" s="2"/>
      <c r="G909" s="2"/>
      <c r="H909" s="2"/>
    </row>
    <row r="910" spans="2:8" ht="13" x14ac:dyDescent="0.15">
      <c r="B910" s="25"/>
      <c r="C910" s="25"/>
      <c r="D910" s="25"/>
      <c r="E910" s="2"/>
      <c r="F910" s="2"/>
      <c r="G910" s="2"/>
      <c r="H910" s="2"/>
    </row>
    <row r="911" spans="2:8" ht="13" x14ac:dyDescent="0.15">
      <c r="B911" s="25"/>
      <c r="C911" s="25"/>
      <c r="D911" s="25"/>
      <c r="E911" s="2"/>
      <c r="F911" s="2"/>
      <c r="G911" s="2"/>
      <c r="H911" s="2"/>
    </row>
    <row r="912" spans="2:8" ht="13" x14ac:dyDescent="0.15">
      <c r="B912" s="25"/>
      <c r="C912" s="25"/>
      <c r="D912" s="25"/>
      <c r="E912" s="2"/>
      <c r="F912" s="2"/>
      <c r="G912" s="2"/>
      <c r="H912" s="2"/>
    </row>
    <row r="913" spans="2:8" ht="13" x14ac:dyDescent="0.15">
      <c r="B913" s="25"/>
      <c r="C913" s="25"/>
      <c r="D913" s="25"/>
      <c r="E913" s="2"/>
      <c r="F913" s="2"/>
      <c r="G913" s="2"/>
      <c r="H913" s="2"/>
    </row>
    <row r="914" spans="2:8" ht="13" x14ac:dyDescent="0.15">
      <c r="B914" s="25"/>
      <c r="C914" s="25"/>
      <c r="D914" s="25"/>
      <c r="E914" s="2"/>
      <c r="F914" s="2"/>
      <c r="G914" s="2"/>
      <c r="H914" s="2"/>
    </row>
    <row r="915" spans="2:8" ht="13" x14ac:dyDescent="0.15">
      <c r="B915" s="25"/>
      <c r="C915" s="25"/>
      <c r="D915" s="25"/>
      <c r="E915" s="2"/>
      <c r="F915" s="2"/>
      <c r="G915" s="2"/>
      <c r="H915" s="2"/>
    </row>
    <row r="916" spans="2:8" ht="13" x14ac:dyDescent="0.15">
      <c r="B916" s="25"/>
      <c r="C916" s="25"/>
      <c r="D916" s="25"/>
      <c r="E916" s="2"/>
      <c r="F916" s="2"/>
      <c r="G916" s="2"/>
      <c r="H916" s="2"/>
    </row>
    <row r="917" spans="2:8" ht="13" x14ac:dyDescent="0.15">
      <c r="B917" s="25"/>
      <c r="C917" s="25"/>
      <c r="D917" s="25"/>
      <c r="E917" s="2"/>
      <c r="F917" s="2"/>
      <c r="G917" s="2"/>
      <c r="H917" s="2"/>
    </row>
    <row r="918" spans="2:8" ht="13" x14ac:dyDescent="0.15">
      <c r="B918" s="25"/>
      <c r="C918" s="25"/>
      <c r="D918" s="25"/>
      <c r="E918" s="2"/>
      <c r="F918" s="2"/>
      <c r="G918" s="2"/>
      <c r="H918" s="2"/>
    </row>
    <row r="919" spans="2:8" ht="13" x14ac:dyDescent="0.15">
      <c r="B919" s="25"/>
      <c r="C919" s="25"/>
      <c r="D919" s="25"/>
      <c r="E919" s="2"/>
      <c r="F919" s="2"/>
      <c r="G919" s="2"/>
      <c r="H919" s="2"/>
    </row>
    <row r="920" spans="2:8" ht="13" x14ac:dyDescent="0.15">
      <c r="B920" s="25"/>
      <c r="C920" s="25"/>
      <c r="D920" s="25"/>
      <c r="E920" s="2"/>
      <c r="F920" s="2"/>
      <c r="G920" s="2"/>
      <c r="H920" s="2"/>
    </row>
    <row r="921" spans="2:8" ht="13" x14ac:dyDescent="0.15">
      <c r="B921" s="25"/>
      <c r="C921" s="25"/>
      <c r="D921" s="25"/>
      <c r="E921" s="2"/>
      <c r="F921" s="2"/>
      <c r="G921" s="2"/>
      <c r="H921" s="2"/>
    </row>
    <row r="922" spans="2:8" ht="13" x14ac:dyDescent="0.15">
      <c r="B922" s="25"/>
      <c r="C922" s="25"/>
      <c r="D922" s="25"/>
      <c r="E922" s="2"/>
      <c r="F922" s="2"/>
      <c r="G922" s="2"/>
      <c r="H922" s="2"/>
    </row>
    <row r="923" spans="2:8" ht="13" x14ac:dyDescent="0.15">
      <c r="B923" s="25"/>
      <c r="C923" s="25"/>
      <c r="D923" s="25"/>
      <c r="E923" s="2"/>
      <c r="F923" s="2"/>
      <c r="G923" s="2"/>
      <c r="H923" s="2"/>
    </row>
    <row r="924" spans="2:8" ht="13" x14ac:dyDescent="0.15">
      <c r="B924" s="25"/>
      <c r="C924" s="25"/>
      <c r="D924" s="25"/>
      <c r="E924" s="2"/>
      <c r="F924" s="2"/>
      <c r="G924" s="2"/>
      <c r="H924" s="2"/>
    </row>
    <row r="925" spans="2:8" ht="13" x14ac:dyDescent="0.15">
      <c r="B925" s="25"/>
      <c r="C925" s="25"/>
      <c r="D925" s="25"/>
      <c r="E925" s="2"/>
      <c r="F925" s="2"/>
      <c r="G925" s="2"/>
      <c r="H925" s="2"/>
    </row>
    <row r="926" spans="2:8" ht="13" x14ac:dyDescent="0.15">
      <c r="B926" s="25"/>
      <c r="C926" s="25"/>
      <c r="D926" s="25"/>
      <c r="E926" s="2"/>
      <c r="F926" s="2"/>
      <c r="G926" s="2"/>
      <c r="H926" s="2"/>
    </row>
    <row r="927" spans="2:8" ht="13" x14ac:dyDescent="0.15">
      <c r="B927" s="25"/>
      <c r="C927" s="25"/>
      <c r="D927" s="25"/>
      <c r="E927" s="2"/>
      <c r="F927" s="2"/>
      <c r="G927" s="2"/>
      <c r="H927" s="2"/>
    </row>
    <row r="928" spans="2:8" ht="13" x14ac:dyDescent="0.15">
      <c r="B928" s="25"/>
      <c r="C928" s="25"/>
      <c r="D928" s="25"/>
      <c r="E928" s="2"/>
      <c r="F928" s="2"/>
      <c r="G928" s="2"/>
      <c r="H928" s="2"/>
    </row>
    <row r="929" spans="2:8" ht="13" x14ac:dyDescent="0.15">
      <c r="B929" s="25"/>
      <c r="C929" s="25"/>
      <c r="D929" s="25"/>
      <c r="E929" s="2"/>
      <c r="F929" s="2"/>
      <c r="G929" s="2"/>
      <c r="H929" s="2"/>
    </row>
    <row r="930" spans="2:8" ht="13" x14ac:dyDescent="0.15">
      <c r="B930" s="25"/>
      <c r="C930" s="25"/>
      <c r="D930" s="25"/>
      <c r="E930" s="2"/>
      <c r="F930" s="2"/>
      <c r="G930" s="2"/>
      <c r="H930" s="2"/>
    </row>
    <row r="931" spans="2:8" ht="13" x14ac:dyDescent="0.15">
      <c r="B931" s="25"/>
      <c r="C931" s="25"/>
      <c r="D931" s="25"/>
      <c r="E931" s="2"/>
      <c r="F931" s="2"/>
      <c r="G931" s="2"/>
      <c r="H931" s="2"/>
    </row>
    <row r="932" spans="2:8" ht="13" x14ac:dyDescent="0.15">
      <c r="B932" s="25"/>
      <c r="C932" s="25"/>
      <c r="D932" s="25"/>
      <c r="E932" s="2"/>
      <c r="F932" s="2"/>
      <c r="G932" s="2"/>
      <c r="H932" s="2"/>
    </row>
    <row r="933" spans="2:8" ht="13" x14ac:dyDescent="0.15">
      <c r="B933" s="25"/>
      <c r="C933" s="25"/>
      <c r="D933" s="25"/>
      <c r="E933" s="2"/>
      <c r="F933" s="2"/>
      <c r="G933" s="2"/>
      <c r="H933" s="2"/>
    </row>
    <row r="934" spans="2:8" ht="13" x14ac:dyDescent="0.15">
      <c r="B934" s="25"/>
      <c r="C934" s="25"/>
      <c r="D934" s="25"/>
      <c r="E934" s="2"/>
      <c r="F934" s="2"/>
      <c r="G934" s="2"/>
      <c r="H934" s="2"/>
    </row>
    <row r="935" spans="2:8" ht="13" x14ac:dyDescent="0.15">
      <c r="B935" s="25"/>
      <c r="C935" s="25"/>
      <c r="D935" s="25"/>
      <c r="E935" s="2"/>
      <c r="F935" s="2"/>
      <c r="G935" s="2"/>
      <c r="H935" s="2"/>
    </row>
    <row r="936" spans="2:8" ht="13" x14ac:dyDescent="0.15">
      <c r="B936" s="25"/>
      <c r="C936" s="25"/>
      <c r="D936" s="25"/>
      <c r="E936" s="2"/>
      <c r="F936" s="2"/>
      <c r="G936" s="2"/>
      <c r="H936" s="2"/>
    </row>
    <row r="937" spans="2:8" ht="13" x14ac:dyDescent="0.15">
      <c r="B937" s="25"/>
      <c r="C937" s="25"/>
      <c r="D937" s="25"/>
      <c r="E937" s="2"/>
      <c r="F937" s="2"/>
      <c r="G937" s="2"/>
      <c r="H937" s="2"/>
    </row>
    <row r="938" spans="2:8" ht="13" x14ac:dyDescent="0.15">
      <c r="B938" s="25"/>
      <c r="C938" s="25"/>
      <c r="D938" s="25"/>
      <c r="E938" s="2"/>
      <c r="F938" s="2"/>
      <c r="G938" s="2"/>
      <c r="H938" s="2"/>
    </row>
    <row r="939" spans="2:8" ht="13" x14ac:dyDescent="0.15">
      <c r="B939" s="25"/>
      <c r="C939" s="25"/>
      <c r="D939" s="25"/>
      <c r="E939" s="2"/>
      <c r="F939" s="2"/>
      <c r="G939" s="2"/>
      <c r="H939" s="2"/>
    </row>
    <row r="940" spans="2:8" ht="13" x14ac:dyDescent="0.15">
      <c r="B940" s="25"/>
      <c r="C940" s="25"/>
      <c r="D940" s="25"/>
      <c r="E940" s="2"/>
      <c r="F940" s="2"/>
      <c r="G940" s="2"/>
      <c r="H940" s="2"/>
    </row>
    <row r="941" spans="2:8" ht="13" x14ac:dyDescent="0.15">
      <c r="B941" s="25"/>
      <c r="C941" s="25"/>
      <c r="D941" s="25"/>
      <c r="E941" s="2"/>
      <c r="F941" s="2"/>
      <c r="G941" s="2"/>
      <c r="H941" s="2"/>
    </row>
    <row r="942" spans="2:8" ht="13" x14ac:dyDescent="0.15">
      <c r="B942" s="25"/>
      <c r="C942" s="25"/>
      <c r="D942" s="25"/>
      <c r="E942" s="2"/>
      <c r="F942" s="2"/>
      <c r="G942" s="2"/>
      <c r="H942" s="2"/>
    </row>
    <row r="943" spans="2:8" ht="13" x14ac:dyDescent="0.15">
      <c r="B943" s="25"/>
      <c r="C943" s="25"/>
      <c r="D943" s="25"/>
      <c r="E943" s="2"/>
      <c r="F943" s="2"/>
      <c r="G943" s="2"/>
      <c r="H943" s="2"/>
    </row>
    <row r="944" spans="2:8" ht="13" x14ac:dyDescent="0.15">
      <c r="B944" s="25"/>
      <c r="C944" s="25"/>
      <c r="D944" s="25"/>
      <c r="E944" s="2"/>
      <c r="F944" s="2"/>
      <c r="G944" s="2"/>
      <c r="H944" s="2"/>
    </row>
    <row r="945" spans="2:8" ht="13" x14ac:dyDescent="0.15">
      <c r="B945" s="25"/>
      <c r="C945" s="25"/>
      <c r="D945" s="25"/>
      <c r="E945" s="2"/>
      <c r="F945" s="2"/>
      <c r="G945" s="2"/>
      <c r="H945" s="2"/>
    </row>
    <row r="946" spans="2:8" ht="13" x14ac:dyDescent="0.15">
      <c r="B946" s="25"/>
      <c r="C946" s="25"/>
      <c r="D946" s="25"/>
      <c r="E946" s="2"/>
      <c r="F946" s="2"/>
      <c r="G946" s="2"/>
      <c r="H946" s="2"/>
    </row>
    <row r="947" spans="2:8" ht="13" x14ac:dyDescent="0.15">
      <c r="B947" s="25"/>
      <c r="C947" s="25"/>
      <c r="D947" s="25"/>
      <c r="E947" s="2"/>
      <c r="F947" s="2"/>
      <c r="G947" s="2"/>
      <c r="H947" s="2"/>
    </row>
    <row r="948" spans="2:8" ht="13" x14ac:dyDescent="0.15">
      <c r="B948" s="25"/>
      <c r="C948" s="25"/>
      <c r="D948" s="25"/>
      <c r="E948" s="2"/>
      <c r="F948" s="2"/>
      <c r="G948" s="2"/>
      <c r="H948" s="2"/>
    </row>
    <row r="949" spans="2:8" ht="13" x14ac:dyDescent="0.15">
      <c r="B949" s="25"/>
      <c r="C949" s="25"/>
      <c r="D949" s="25"/>
      <c r="E949" s="2"/>
      <c r="F949" s="2"/>
      <c r="G949" s="2"/>
      <c r="H949" s="2"/>
    </row>
    <row r="950" spans="2:8" ht="13" x14ac:dyDescent="0.15">
      <c r="B950" s="25"/>
      <c r="C950" s="25"/>
      <c r="D950" s="25"/>
      <c r="E950" s="2"/>
      <c r="F950" s="2"/>
      <c r="G950" s="2"/>
      <c r="H950" s="2"/>
    </row>
    <row r="951" spans="2:8" ht="13" x14ac:dyDescent="0.15">
      <c r="B951" s="25"/>
      <c r="C951" s="25"/>
      <c r="D951" s="25"/>
      <c r="E951" s="2"/>
      <c r="F951" s="2"/>
      <c r="G951" s="2"/>
      <c r="H951" s="2"/>
    </row>
    <row r="952" spans="2:8" ht="13" x14ac:dyDescent="0.15">
      <c r="B952" s="25"/>
      <c r="C952" s="25"/>
      <c r="D952" s="25"/>
      <c r="E952" s="2"/>
      <c r="F952" s="2"/>
      <c r="G952" s="2"/>
      <c r="H952" s="2"/>
    </row>
    <row r="953" spans="2:8" ht="13" x14ac:dyDescent="0.15">
      <c r="B953" s="25"/>
      <c r="C953" s="25"/>
      <c r="D953" s="25"/>
      <c r="E953" s="2"/>
      <c r="F953" s="2"/>
      <c r="G953" s="2"/>
      <c r="H953" s="2"/>
    </row>
    <row r="954" spans="2:8" ht="13" x14ac:dyDescent="0.15">
      <c r="B954" s="25"/>
      <c r="C954" s="25"/>
      <c r="D954" s="25"/>
      <c r="E954" s="2"/>
      <c r="F954" s="2"/>
      <c r="G954" s="2"/>
      <c r="H954" s="2"/>
    </row>
    <row r="955" spans="2:8" ht="13" x14ac:dyDescent="0.15">
      <c r="B955" s="25"/>
      <c r="C955" s="25"/>
      <c r="D955" s="25"/>
      <c r="E955" s="2"/>
      <c r="F955" s="2"/>
      <c r="G955" s="2"/>
      <c r="H955" s="2"/>
    </row>
    <row r="956" spans="2:8" ht="13" x14ac:dyDescent="0.15">
      <c r="B956" s="25"/>
      <c r="C956" s="25"/>
      <c r="D956" s="25"/>
      <c r="E956" s="2"/>
      <c r="F956" s="2"/>
      <c r="G956" s="2"/>
      <c r="H956" s="2"/>
    </row>
    <row r="957" spans="2:8" ht="13" x14ac:dyDescent="0.15">
      <c r="B957" s="25"/>
      <c r="C957" s="25"/>
      <c r="D957" s="25"/>
      <c r="E957" s="2"/>
      <c r="F957" s="2"/>
      <c r="G957" s="2"/>
      <c r="H957" s="2"/>
    </row>
    <row r="958" spans="2:8" ht="13" x14ac:dyDescent="0.15">
      <c r="B958" s="25"/>
      <c r="C958" s="25"/>
      <c r="D958" s="25"/>
      <c r="E958" s="2"/>
      <c r="F958" s="2"/>
      <c r="G958" s="2"/>
      <c r="H958" s="2"/>
    </row>
    <row r="959" spans="2:8" ht="13" x14ac:dyDescent="0.15">
      <c r="B959" s="25"/>
      <c r="C959" s="25"/>
      <c r="D959" s="25"/>
      <c r="E959" s="2"/>
      <c r="F959" s="2"/>
      <c r="G959" s="2"/>
      <c r="H959" s="2"/>
    </row>
    <row r="960" spans="2:8" ht="13" x14ac:dyDescent="0.15">
      <c r="B960" s="25"/>
      <c r="C960" s="25"/>
      <c r="D960" s="25"/>
      <c r="E960" s="2"/>
      <c r="F960" s="2"/>
      <c r="G960" s="2"/>
      <c r="H960" s="2"/>
    </row>
    <row r="961" spans="2:8" ht="13" x14ac:dyDescent="0.15">
      <c r="B961" s="25"/>
      <c r="C961" s="25"/>
      <c r="D961" s="25"/>
      <c r="E961" s="2"/>
      <c r="F961" s="2"/>
      <c r="G961" s="2"/>
      <c r="H961" s="2"/>
    </row>
    <row r="962" spans="2:8" ht="13" x14ac:dyDescent="0.15">
      <c r="B962" s="25"/>
      <c r="C962" s="25"/>
      <c r="D962" s="25"/>
      <c r="E962" s="2"/>
      <c r="F962" s="2"/>
      <c r="G962" s="2"/>
      <c r="H962" s="2"/>
    </row>
    <row r="963" spans="2:8" ht="13" x14ac:dyDescent="0.15">
      <c r="B963" s="25"/>
      <c r="C963" s="25"/>
      <c r="D963" s="25"/>
      <c r="E963" s="2"/>
      <c r="F963" s="2"/>
      <c r="G963" s="2"/>
      <c r="H963" s="2"/>
    </row>
    <row r="964" spans="2:8" ht="13" x14ac:dyDescent="0.15">
      <c r="B964" s="25"/>
      <c r="C964" s="25"/>
      <c r="D964" s="25"/>
      <c r="E964" s="2"/>
      <c r="F964" s="2"/>
      <c r="G964" s="2"/>
      <c r="H964" s="2"/>
    </row>
    <row r="965" spans="2:8" ht="13" x14ac:dyDescent="0.15">
      <c r="B965" s="25"/>
      <c r="C965" s="25"/>
      <c r="D965" s="25"/>
      <c r="E965" s="2"/>
      <c r="F965" s="2"/>
      <c r="G965" s="2"/>
      <c r="H965" s="2"/>
    </row>
    <row r="966" spans="2:8" ht="13" x14ac:dyDescent="0.15">
      <c r="B966" s="25"/>
      <c r="C966" s="25"/>
      <c r="D966" s="25"/>
      <c r="E966" s="2"/>
      <c r="F966" s="2"/>
      <c r="G966" s="2"/>
      <c r="H966" s="2"/>
    </row>
    <row r="967" spans="2:8" ht="13" x14ac:dyDescent="0.15">
      <c r="B967" s="25"/>
      <c r="C967" s="25"/>
      <c r="D967" s="25"/>
      <c r="E967" s="2"/>
      <c r="F967" s="2"/>
      <c r="G967" s="2"/>
      <c r="H967" s="2"/>
    </row>
    <row r="968" spans="2:8" ht="13" x14ac:dyDescent="0.15">
      <c r="B968" s="25"/>
      <c r="C968" s="25"/>
      <c r="D968" s="25"/>
      <c r="E968" s="2"/>
      <c r="F968" s="2"/>
      <c r="G968" s="2"/>
      <c r="H968" s="2"/>
    </row>
    <row r="969" spans="2:8" ht="13" x14ac:dyDescent="0.15">
      <c r="B969" s="25"/>
      <c r="C969" s="25"/>
      <c r="D969" s="25"/>
      <c r="E969" s="2"/>
      <c r="F969" s="2"/>
      <c r="G969" s="2"/>
      <c r="H969" s="2"/>
    </row>
    <row r="970" spans="2:8" ht="13" x14ac:dyDescent="0.15">
      <c r="B970" s="25"/>
      <c r="C970" s="25"/>
      <c r="D970" s="25"/>
      <c r="E970" s="2"/>
      <c r="F970" s="2"/>
      <c r="G970" s="2"/>
      <c r="H970" s="2"/>
    </row>
    <row r="971" spans="2:8" ht="13" x14ac:dyDescent="0.15">
      <c r="B971" s="25"/>
      <c r="C971" s="25"/>
      <c r="D971" s="25"/>
      <c r="E971" s="2"/>
      <c r="F971" s="2"/>
      <c r="G971" s="2"/>
      <c r="H971" s="2"/>
    </row>
    <row r="972" spans="2:8" ht="13" x14ac:dyDescent="0.15">
      <c r="B972" s="25"/>
      <c r="C972" s="25"/>
      <c r="D972" s="25"/>
      <c r="E972" s="2"/>
      <c r="F972" s="2"/>
      <c r="G972" s="2"/>
      <c r="H972" s="2"/>
    </row>
    <row r="973" spans="2:8" ht="13" x14ac:dyDescent="0.15">
      <c r="B973" s="25"/>
      <c r="C973" s="25"/>
      <c r="D973" s="25"/>
      <c r="E973" s="2"/>
      <c r="F973" s="2"/>
      <c r="G973" s="2"/>
      <c r="H973" s="2"/>
    </row>
    <row r="974" spans="2:8" ht="13" x14ac:dyDescent="0.15">
      <c r="B974" s="25"/>
      <c r="C974" s="25"/>
      <c r="D974" s="25"/>
      <c r="E974" s="2"/>
      <c r="F974" s="2"/>
      <c r="G974" s="2"/>
      <c r="H974" s="2"/>
    </row>
    <row r="975" spans="2:8" ht="13" x14ac:dyDescent="0.15">
      <c r="B975" s="25"/>
      <c r="C975" s="25"/>
      <c r="D975" s="25"/>
      <c r="E975" s="2"/>
      <c r="F975" s="2"/>
      <c r="G975" s="2"/>
      <c r="H975" s="2"/>
    </row>
    <row r="976" spans="2:8" ht="13" x14ac:dyDescent="0.15">
      <c r="B976" s="25"/>
      <c r="C976" s="25"/>
      <c r="D976" s="25"/>
      <c r="E976" s="2"/>
      <c r="F976" s="2"/>
      <c r="G976" s="2"/>
      <c r="H976" s="2"/>
    </row>
    <row r="977" spans="2:8" ht="13" x14ac:dyDescent="0.15">
      <c r="B977" s="25"/>
      <c r="C977" s="25"/>
      <c r="D977" s="25"/>
      <c r="E977" s="2"/>
      <c r="F977" s="2"/>
      <c r="G977" s="2"/>
      <c r="H977" s="2"/>
    </row>
    <row r="978" spans="2:8" ht="13" x14ac:dyDescent="0.15">
      <c r="B978" s="25"/>
      <c r="C978" s="25"/>
      <c r="D978" s="25"/>
      <c r="E978" s="2"/>
      <c r="F978" s="2"/>
      <c r="G978" s="2"/>
      <c r="H978" s="2"/>
    </row>
    <row r="979" spans="2:8" ht="13" x14ac:dyDescent="0.15">
      <c r="B979" s="25"/>
      <c r="C979" s="25"/>
      <c r="D979" s="25"/>
      <c r="E979" s="2"/>
      <c r="F979" s="2"/>
      <c r="G979" s="2"/>
      <c r="H979" s="2"/>
    </row>
    <row r="980" spans="2:8" ht="13" x14ac:dyDescent="0.15">
      <c r="B980" s="25"/>
      <c r="C980" s="25"/>
      <c r="D980" s="25"/>
      <c r="E980" s="2"/>
      <c r="F980" s="2"/>
      <c r="G980" s="2"/>
      <c r="H980" s="2"/>
    </row>
    <row r="981" spans="2:8" ht="13" x14ac:dyDescent="0.15">
      <c r="B981" s="25"/>
      <c r="C981" s="25"/>
      <c r="D981" s="25"/>
      <c r="E981" s="2"/>
      <c r="F981" s="2"/>
      <c r="G981" s="2"/>
      <c r="H981" s="2"/>
    </row>
    <row r="982" spans="2:8" ht="13" x14ac:dyDescent="0.15">
      <c r="B982" s="25"/>
      <c r="C982" s="25"/>
      <c r="D982" s="25"/>
      <c r="E982" s="2"/>
      <c r="F982" s="2"/>
      <c r="G982" s="2"/>
      <c r="H982" s="2"/>
    </row>
    <row r="983" spans="2:8" ht="13" x14ac:dyDescent="0.15">
      <c r="B983" s="25"/>
      <c r="C983" s="25"/>
      <c r="D983" s="25"/>
      <c r="E983" s="2"/>
      <c r="F983" s="2"/>
      <c r="G983" s="2"/>
      <c r="H983" s="2"/>
    </row>
    <row r="984" spans="2:8" ht="13" x14ac:dyDescent="0.15">
      <c r="B984" s="25"/>
      <c r="C984" s="25"/>
      <c r="D984" s="25"/>
      <c r="E984" s="2"/>
      <c r="F984" s="2"/>
      <c r="G984" s="2"/>
      <c r="H984" s="2"/>
    </row>
    <row r="985" spans="2:8" ht="13" x14ac:dyDescent="0.15">
      <c r="B985" s="25"/>
      <c r="C985" s="25"/>
      <c r="D985" s="25"/>
      <c r="E985" s="2"/>
      <c r="F985" s="2"/>
      <c r="G985" s="2"/>
      <c r="H985" s="2"/>
    </row>
    <row r="986" spans="2:8" ht="13" x14ac:dyDescent="0.15">
      <c r="B986" s="25"/>
      <c r="C986" s="25"/>
      <c r="D986" s="25"/>
      <c r="E986" s="2"/>
      <c r="F986" s="2"/>
      <c r="G986" s="2"/>
      <c r="H986" s="2"/>
    </row>
    <row r="987" spans="2:8" ht="13" x14ac:dyDescent="0.15">
      <c r="B987" s="25"/>
      <c r="C987" s="25"/>
      <c r="D987" s="25"/>
      <c r="E987" s="2"/>
      <c r="F987" s="2"/>
      <c r="G987" s="2"/>
      <c r="H987" s="2"/>
    </row>
    <row r="988" spans="2:8" ht="13" x14ac:dyDescent="0.15">
      <c r="B988" s="25"/>
      <c r="C988" s="25"/>
      <c r="D988" s="25"/>
      <c r="E988" s="2"/>
      <c r="F988" s="2"/>
      <c r="G988" s="2"/>
      <c r="H988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D44"/>
  <sheetViews>
    <sheetView workbookViewId="0">
      <pane ySplit="1" topLeftCell="A2" activePane="bottomLeft" state="frozen"/>
      <selection pane="bottomLeft" activeCell="F35" sqref="F35"/>
    </sheetView>
  </sheetViews>
  <sheetFormatPr baseColWidth="10" defaultColWidth="12.6640625" defaultRowHeight="15.75" customHeight="1" x14ac:dyDescent="0.15"/>
  <cols>
    <col min="1" max="1" width="16.6640625" customWidth="1"/>
    <col min="3" max="3" width="14.1640625" customWidth="1"/>
    <col min="4" max="4" width="14.6640625" customWidth="1"/>
  </cols>
  <sheetData>
    <row r="1" spans="1:4" s="28" customFormat="1" ht="15.75" customHeight="1" x14ac:dyDescent="0.15">
      <c r="A1" s="7" t="s">
        <v>139</v>
      </c>
      <c r="B1" s="7" t="s">
        <v>174</v>
      </c>
      <c r="C1" s="7" t="s">
        <v>83</v>
      </c>
      <c r="D1" s="7" t="s">
        <v>175</v>
      </c>
    </row>
    <row r="2" spans="1:4" ht="15.75" customHeight="1" x14ac:dyDescent="0.15">
      <c r="A2" s="1" t="s">
        <v>140</v>
      </c>
      <c r="B2" s="1" t="s">
        <v>176</v>
      </c>
      <c r="C2" s="1" t="s">
        <v>168</v>
      </c>
      <c r="D2" s="1">
        <v>0.51300000000000001</v>
      </c>
    </row>
    <row r="3" spans="1:4" ht="15.75" customHeight="1" x14ac:dyDescent="0.15">
      <c r="A3" s="1" t="s">
        <v>140</v>
      </c>
      <c r="B3" s="1" t="s">
        <v>176</v>
      </c>
      <c r="C3" s="1" t="s">
        <v>169</v>
      </c>
      <c r="D3" s="1">
        <v>0.45300000000000001</v>
      </c>
    </row>
    <row r="4" spans="1:4" ht="15.75" customHeight="1" x14ac:dyDescent="0.15">
      <c r="A4" s="1" t="s">
        <v>140</v>
      </c>
      <c r="B4" s="1" t="s">
        <v>177</v>
      </c>
      <c r="C4" s="1" t="s">
        <v>168</v>
      </c>
      <c r="D4" s="1">
        <v>0.52</v>
      </c>
    </row>
    <row r="5" spans="1:4" ht="15.75" customHeight="1" x14ac:dyDescent="0.15">
      <c r="A5" s="1" t="s">
        <v>140</v>
      </c>
      <c r="B5" s="1" t="s">
        <v>177</v>
      </c>
      <c r="C5" s="1" t="s">
        <v>169</v>
      </c>
      <c r="D5" s="1">
        <v>0.51700000000000002</v>
      </c>
    </row>
    <row r="6" spans="1:4" ht="15.75" customHeight="1" x14ac:dyDescent="0.15">
      <c r="A6" s="1" t="s">
        <v>146</v>
      </c>
      <c r="B6" s="1" t="s">
        <v>176</v>
      </c>
      <c r="C6" s="1" t="s">
        <v>168</v>
      </c>
      <c r="D6" s="1">
        <v>0.51100000000000001</v>
      </c>
    </row>
    <row r="7" spans="1:4" ht="15.75" customHeight="1" x14ac:dyDescent="0.15">
      <c r="A7" s="1" t="s">
        <v>146</v>
      </c>
      <c r="B7" s="1" t="s">
        <v>176</v>
      </c>
      <c r="C7" s="1" t="s">
        <v>169</v>
      </c>
      <c r="D7" s="1">
        <v>0.48299999999999998</v>
      </c>
    </row>
    <row r="8" spans="1:4" ht="15.75" customHeight="1" x14ac:dyDescent="0.15">
      <c r="A8" s="1" t="s">
        <v>146</v>
      </c>
      <c r="B8" s="1" t="s">
        <v>177</v>
      </c>
      <c r="C8" s="1" t="s">
        <v>168</v>
      </c>
      <c r="D8" s="1">
        <v>0.55900000000000005</v>
      </c>
    </row>
    <row r="9" spans="1:4" ht="15.75" customHeight="1" x14ac:dyDescent="0.15">
      <c r="A9" s="1" t="s">
        <v>146</v>
      </c>
      <c r="B9" s="1" t="s">
        <v>177</v>
      </c>
      <c r="C9" s="1" t="s">
        <v>169</v>
      </c>
      <c r="D9" s="1">
        <v>0.55400000000000005</v>
      </c>
    </row>
    <row r="10" spans="1:4" ht="15.75" customHeight="1" x14ac:dyDescent="0.15">
      <c r="A10" s="1" t="s">
        <v>147</v>
      </c>
      <c r="B10" s="1" t="s">
        <v>176</v>
      </c>
      <c r="C10" s="1" t="s">
        <v>168</v>
      </c>
      <c r="D10" s="1">
        <v>0.53800000000000003</v>
      </c>
    </row>
    <row r="11" spans="1:4" ht="15.75" customHeight="1" x14ac:dyDescent="0.15">
      <c r="A11" s="1" t="s">
        <v>147</v>
      </c>
      <c r="B11" s="1" t="s">
        <v>176</v>
      </c>
      <c r="C11" s="1" t="s">
        <v>169</v>
      </c>
      <c r="D11" s="1">
        <v>0.56200000000000006</v>
      </c>
    </row>
    <row r="12" spans="1:4" ht="15.75" customHeight="1" x14ac:dyDescent="0.15">
      <c r="A12" s="1" t="s">
        <v>147</v>
      </c>
      <c r="B12" s="1" t="s">
        <v>177</v>
      </c>
      <c r="C12" s="1" t="s">
        <v>168</v>
      </c>
      <c r="D12" s="1">
        <v>0.53</v>
      </c>
    </row>
    <row r="13" spans="1:4" ht="15.75" customHeight="1" x14ac:dyDescent="0.15">
      <c r="A13" s="1" t="s">
        <v>147</v>
      </c>
      <c r="B13" s="1" t="s">
        <v>177</v>
      </c>
      <c r="C13" s="1" t="s">
        <v>169</v>
      </c>
      <c r="D13" s="1">
        <v>0.56200000000000006</v>
      </c>
    </row>
    <row r="44" ht="16" customHeight="1" x14ac:dyDescent="0.1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  <vt:lpstr>Supplementary table 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Ulrika Boulund</cp:lastModifiedBy>
  <dcterms:modified xsi:type="dcterms:W3CDTF">2024-06-06T12:22:37Z</dcterms:modified>
</cp:coreProperties>
</file>