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@ 이하섭 교수님 Facial bone research\@ Sci Rep Submission\"/>
    </mc:Choice>
  </mc:AlternateContent>
  <bookViews>
    <workbookView xWindow="5760" yWindow="2592" windowWidth="23688" windowHeight="14208" firstSheet="1" activeTab="6"/>
  </bookViews>
  <sheets>
    <sheet name="Final_result" sheetId="1" r:id="rId1"/>
    <sheet name="1-Solidity" sheetId="9" r:id="rId2"/>
    <sheet name="Ellipse" sheetId="11" r:id="rId3"/>
    <sheet name="Curvature" sheetId="8" r:id="rId4"/>
    <sheet name="Solid Ellipse" sheetId="3" r:id="rId5"/>
    <sheet name="Unaffected side" sheetId="7" r:id="rId6"/>
    <sheet name="PostOp Correl" sheetId="10" r:id="rId7"/>
    <sheet name="PreOp Cor-1" sheetId="4" r:id="rId8"/>
    <sheet name="PreOp Cor-2" sheetId="5" r:id="rId9"/>
    <sheet name="PreOp Cor-3" sheetId="6" r:id="rId10"/>
  </sheets>
  <calcPr calcId="162913"/>
</workbook>
</file>

<file path=xl/calcChain.xml><?xml version="1.0" encoding="utf-8"?>
<calcChain xmlns="http://schemas.openxmlformats.org/spreadsheetml/2006/main">
  <c r="D28" i="5" l="1"/>
  <c r="E28" i="5"/>
  <c r="D27" i="5"/>
  <c r="E27" i="5"/>
  <c r="E28" i="11" l="1"/>
  <c r="F28" i="11"/>
  <c r="E27" i="11"/>
  <c r="F27" i="11"/>
  <c r="I16" i="11"/>
  <c r="I17" i="11"/>
  <c r="I18" i="11"/>
  <c r="I19" i="11"/>
  <c r="I20" i="11"/>
  <c r="I21" i="11"/>
  <c r="I22" i="11"/>
  <c r="I23" i="11"/>
  <c r="I24" i="11"/>
  <c r="I25" i="11"/>
  <c r="I26" i="11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2" i="11"/>
  <c r="H17" i="11"/>
  <c r="H18" i="11"/>
  <c r="H19" i="11"/>
  <c r="H20" i="11"/>
  <c r="H21" i="11"/>
  <c r="H22" i="11"/>
  <c r="H23" i="11"/>
  <c r="H24" i="11"/>
  <c r="H25" i="11"/>
  <c r="H26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2" i="11"/>
  <c r="C28" i="11"/>
  <c r="B28" i="11"/>
  <c r="C27" i="11"/>
  <c r="B27" i="11"/>
  <c r="H28" i="10"/>
  <c r="I28" i="10"/>
  <c r="H27" i="10"/>
  <c r="I27" i="10"/>
  <c r="H27" i="11" l="1"/>
  <c r="H28" i="11"/>
  <c r="I27" i="11"/>
  <c r="I28" i="11"/>
  <c r="E149" i="1"/>
  <c r="E150" i="1"/>
  <c r="E140" i="1"/>
  <c r="E141" i="1"/>
  <c r="E143" i="1"/>
  <c r="E144" i="1"/>
  <c r="E146" i="1"/>
  <c r="E147" i="1"/>
  <c r="E129" i="1"/>
  <c r="E131" i="1"/>
  <c r="E132" i="1"/>
  <c r="E134" i="1"/>
  <c r="E135" i="1"/>
  <c r="E137" i="1"/>
  <c r="E138" i="1"/>
  <c r="E122" i="1"/>
  <c r="E123" i="1"/>
  <c r="E125" i="1"/>
  <c r="E126" i="1"/>
  <c r="E128" i="1"/>
  <c r="E113" i="1"/>
  <c r="E114" i="1"/>
  <c r="E116" i="1"/>
  <c r="E117" i="1"/>
  <c r="E119" i="1"/>
  <c r="E120" i="1"/>
  <c r="E104" i="1"/>
  <c r="E105" i="1"/>
  <c r="E107" i="1"/>
  <c r="E108" i="1"/>
  <c r="E110" i="1"/>
  <c r="E111" i="1"/>
  <c r="E95" i="1"/>
  <c r="E96" i="1"/>
  <c r="E98" i="1"/>
  <c r="E99" i="1"/>
  <c r="E101" i="1"/>
  <c r="E102" i="1"/>
  <c r="E89" i="1"/>
  <c r="E90" i="1"/>
  <c r="E92" i="1"/>
  <c r="E93" i="1"/>
  <c r="E80" i="1"/>
  <c r="E81" i="1"/>
  <c r="E83" i="1"/>
  <c r="E84" i="1"/>
  <c r="E86" i="1"/>
  <c r="E87" i="1"/>
  <c r="E71" i="1"/>
  <c r="E72" i="1"/>
  <c r="E74" i="1"/>
  <c r="E75" i="1"/>
  <c r="E77" i="1"/>
  <c r="E78" i="1"/>
  <c r="E62" i="1"/>
  <c r="E63" i="1"/>
  <c r="E65" i="1"/>
  <c r="E66" i="1"/>
  <c r="E68" i="1"/>
  <c r="E69" i="1"/>
  <c r="E53" i="1"/>
  <c r="E54" i="1"/>
  <c r="E56" i="1"/>
  <c r="E57" i="1"/>
  <c r="E59" i="1"/>
  <c r="E60" i="1"/>
  <c r="E41" i="1"/>
  <c r="E42" i="1"/>
  <c r="E44" i="1"/>
  <c r="E45" i="1"/>
  <c r="E47" i="1"/>
  <c r="E48" i="1"/>
  <c r="E50" i="1"/>
  <c r="E51" i="1"/>
  <c r="E35" i="1"/>
  <c r="E36" i="1"/>
  <c r="E38" i="1"/>
  <c r="E39" i="1"/>
  <c r="E26" i="1"/>
  <c r="E27" i="1"/>
  <c r="E29" i="1"/>
  <c r="E30" i="1"/>
  <c r="E32" i="1"/>
  <c r="E33" i="1"/>
  <c r="E18" i="1"/>
  <c r="E20" i="1"/>
  <c r="E21" i="1"/>
  <c r="E23" i="1"/>
  <c r="E24" i="1"/>
  <c r="E12" i="1"/>
  <c r="E14" i="1"/>
  <c r="E15" i="1"/>
  <c r="E17" i="1"/>
  <c r="E3" i="1"/>
  <c r="E5" i="1"/>
  <c r="E6" i="1"/>
  <c r="E8" i="1"/>
  <c r="E9" i="1"/>
  <c r="E11" i="1"/>
  <c r="E2" i="1"/>
  <c r="M28" i="10" l="1"/>
  <c r="L28" i="10"/>
  <c r="M27" i="10"/>
  <c r="L27" i="10"/>
  <c r="O2" i="10"/>
  <c r="O4" i="10" s="1"/>
  <c r="O5" i="10" s="1"/>
  <c r="J2" i="10"/>
  <c r="J4" i="10" s="1"/>
  <c r="J5" i="10" s="1"/>
  <c r="F2" i="10"/>
  <c r="F4" i="10" s="1"/>
  <c r="F5" i="10" s="1"/>
  <c r="C28" i="10"/>
  <c r="D28" i="10"/>
  <c r="B28" i="10"/>
  <c r="C27" i="10"/>
  <c r="D27" i="10"/>
  <c r="B27" i="10"/>
  <c r="D28" i="9" l="1"/>
  <c r="F28" i="9"/>
  <c r="G28" i="9"/>
  <c r="I28" i="9"/>
  <c r="J28" i="9"/>
  <c r="C28" i="9"/>
  <c r="D27" i="9"/>
  <c r="F27" i="9"/>
  <c r="G27" i="9"/>
  <c r="I27" i="9"/>
  <c r="J27" i="9"/>
  <c r="C27" i="9"/>
  <c r="C23" i="3"/>
  <c r="C24" i="3"/>
  <c r="C25" i="3"/>
  <c r="C26" i="3"/>
  <c r="J26" i="9"/>
  <c r="I26" i="9"/>
  <c r="J25" i="9"/>
  <c r="I25" i="9"/>
  <c r="J24" i="9"/>
  <c r="I24" i="9"/>
  <c r="J23" i="9"/>
  <c r="I23" i="9"/>
  <c r="J22" i="9"/>
  <c r="I22" i="9"/>
  <c r="J21" i="9"/>
  <c r="I21" i="9"/>
  <c r="J20" i="9"/>
  <c r="I20" i="9"/>
  <c r="J19" i="9"/>
  <c r="I19" i="9"/>
  <c r="J18" i="9"/>
  <c r="I18" i="9"/>
  <c r="J17" i="9"/>
  <c r="I17" i="9"/>
  <c r="J16" i="9"/>
  <c r="I16" i="9"/>
  <c r="J15" i="9"/>
  <c r="I15" i="9"/>
  <c r="J14" i="9"/>
  <c r="I14" i="9"/>
  <c r="J13" i="9"/>
  <c r="I13" i="9"/>
  <c r="J12" i="9"/>
  <c r="I12" i="9"/>
  <c r="J11" i="9"/>
  <c r="I11" i="9"/>
  <c r="J10" i="9"/>
  <c r="I10" i="9"/>
  <c r="J9" i="9"/>
  <c r="I9" i="9"/>
  <c r="J8" i="9"/>
  <c r="I8" i="9"/>
  <c r="J7" i="9"/>
  <c r="I7" i="9"/>
  <c r="J6" i="9"/>
  <c r="I6" i="9"/>
  <c r="J5" i="9"/>
  <c r="I5" i="9"/>
  <c r="J4" i="9"/>
  <c r="I4" i="9"/>
  <c r="J3" i="9"/>
  <c r="I3" i="9"/>
  <c r="J2" i="9"/>
  <c r="I2" i="9"/>
  <c r="J15" i="8"/>
  <c r="J16" i="8"/>
  <c r="J17" i="8"/>
  <c r="J18" i="8"/>
  <c r="J19" i="8"/>
  <c r="J20" i="8"/>
  <c r="J21" i="8"/>
  <c r="J22" i="8"/>
  <c r="J23" i="8"/>
  <c r="J24" i="8"/>
  <c r="J25" i="8"/>
  <c r="J26" i="8"/>
  <c r="J3" i="8"/>
  <c r="J4" i="8"/>
  <c r="J5" i="8"/>
  <c r="J6" i="8"/>
  <c r="J7" i="8"/>
  <c r="J8" i="8"/>
  <c r="J9" i="8"/>
  <c r="J10" i="8"/>
  <c r="J11" i="8"/>
  <c r="J12" i="8"/>
  <c r="J13" i="8"/>
  <c r="J14" i="8"/>
  <c r="J2" i="8"/>
  <c r="D28" i="8"/>
  <c r="F28" i="8"/>
  <c r="G28" i="8"/>
  <c r="C28" i="8"/>
  <c r="D27" i="8"/>
  <c r="F27" i="8"/>
  <c r="G27" i="8"/>
  <c r="C27" i="8"/>
  <c r="I17" i="8"/>
  <c r="I18" i="8"/>
  <c r="I19" i="8"/>
  <c r="I20" i="8"/>
  <c r="I21" i="8"/>
  <c r="I22" i="8"/>
  <c r="I23" i="8"/>
  <c r="I24" i="8"/>
  <c r="I25" i="8"/>
  <c r="I26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2" i="8"/>
  <c r="O28" i="7"/>
  <c r="O27" i="7"/>
  <c r="N19" i="7"/>
  <c r="N20" i="7"/>
  <c r="N21" i="7"/>
  <c r="N22" i="7"/>
  <c r="N23" i="7"/>
  <c r="N24" i="7"/>
  <c r="N25" i="7"/>
  <c r="N26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2" i="7"/>
  <c r="E16" i="7"/>
  <c r="E17" i="7"/>
  <c r="E18" i="7"/>
  <c r="E19" i="7"/>
  <c r="E20" i="7"/>
  <c r="E21" i="7"/>
  <c r="E22" i="7"/>
  <c r="E23" i="7"/>
  <c r="E24" i="7"/>
  <c r="E25" i="7"/>
  <c r="E26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2" i="7"/>
  <c r="C28" i="7"/>
  <c r="D28" i="7"/>
  <c r="F28" i="7"/>
  <c r="K28" i="7"/>
  <c r="L28" i="7"/>
  <c r="M28" i="7"/>
  <c r="B28" i="7"/>
  <c r="C27" i="7"/>
  <c r="D27" i="7"/>
  <c r="F27" i="7"/>
  <c r="K27" i="7"/>
  <c r="L27" i="7"/>
  <c r="M27" i="7"/>
  <c r="B27" i="7"/>
  <c r="E27" i="7" l="1"/>
  <c r="E28" i="7"/>
  <c r="I28" i="8"/>
  <c r="I27" i="8"/>
  <c r="J28" i="8"/>
  <c r="J27" i="8"/>
  <c r="N28" i="7"/>
  <c r="N27" i="7"/>
  <c r="C26" i="5" l="1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D28" i="6"/>
  <c r="C28" i="6"/>
  <c r="B28" i="6"/>
  <c r="D27" i="6"/>
  <c r="C27" i="6"/>
  <c r="B27" i="6"/>
  <c r="E2" i="6"/>
  <c r="E3" i="6" s="1"/>
  <c r="E4" i="6" s="1"/>
  <c r="C28" i="5" l="1"/>
  <c r="C27" i="5"/>
  <c r="B28" i="5"/>
  <c r="B27" i="5"/>
  <c r="G2" i="5"/>
  <c r="G3" i="5" s="1"/>
  <c r="G4" i="5" s="1"/>
  <c r="D28" i="4" l="1"/>
  <c r="B28" i="4"/>
  <c r="D27" i="4"/>
  <c r="B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3" i="3"/>
  <c r="I4" i="3"/>
  <c r="I5" i="3"/>
  <c r="I6" i="3"/>
  <c r="I7" i="3"/>
  <c r="I8" i="3"/>
  <c r="I9" i="3"/>
  <c r="I10" i="3"/>
  <c r="I11" i="3"/>
  <c r="I12" i="3"/>
  <c r="I13" i="3"/>
  <c r="I2" i="3"/>
  <c r="C18" i="3"/>
  <c r="C19" i="3"/>
  <c r="C20" i="3"/>
  <c r="C21" i="3"/>
  <c r="C2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2" i="3"/>
  <c r="C27" i="4" l="1"/>
  <c r="C28" i="4"/>
  <c r="F2" i="4"/>
  <c r="F3" i="4" s="1"/>
  <c r="F4" i="4" s="1"/>
  <c r="I27" i="3"/>
  <c r="C27" i="3"/>
  <c r="I28" i="3"/>
  <c r="C28" i="3"/>
  <c r="D28" i="3"/>
  <c r="H28" i="3"/>
  <c r="J28" i="3"/>
  <c r="B28" i="3"/>
  <c r="D27" i="3"/>
  <c r="H27" i="3"/>
  <c r="J27" i="3"/>
  <c r="B27" i="3"/>
</calcChain>
</file>

<file path=xl/sharedStrings.xml><?xml version="1.0" encoding="utf-8"?>
<sst xmlns="http://schemas.openxmlformats.org/spreadsheetml/2006/main" count="281" uniqueCount="181">
  <si>
    <t>Name</t>
  </si>
  <si>
    <t xml:space="preserve"> Vertices</t>
  </si>
  <si>
    <t xml:space="preserve"> All Points</t>
  </si>
  <si>
    <t xml:space="preserve"> Solidity</t>
  </si>
  <si>
    <t xml:space="preserve"> Ellipse Distance</t>
  </si>
  <si>
    <t>Left</t>
    <phoneticPr fontId="18" type="noConversion"/>
  </si>
  <si>
    <t>Right</t>
    <phoneticPr fontId="18" type="noConversion"/>
  </si>
  <si>
    <t>Left</t>
    <phoneticPr fontId="18" type="noConversion"/>
  </si>
  <si>
    <t>Right</t>
    <phoneticPr fontId="18" type="noConversion"/>
  </si>
  <si>
    <t>Right</t>
    <phoneticPr fontId="18" type="noConversion"/>
  </si>
  <si>
    <t>Left</t>
    <phoneticPr fontId="18" type="noConversion"/>
  </si>
  <si>
    <t>Left</t>
    <phoneticPr fontId="18" type="noConversion"/>
  </si>
  <si>
    <t>Right</t>
    <phoneticPr fontId="18" type="noConversion"/>
  </si>
  <si>
    <t>Right</t>
    <phoneticPr fontId="18" type="noConversion"/>
  </si>
  <si>
    <t>Left</t>
    <phoneticPr fontId="18" type="noConversion"/>
  </si>
  <si>
    <t>Right</t>
    <phoneticPr fontId="18" type="noConversion"/>
  </si>
  <si>
    <t>Left</t>
    <phoneticPr fontId="18" type="noConversion"/>
  </si>
  <si>
    <t>Left</t>
    <phoneticPr fontId="18" type="noConversion"/>
  </si>
  <si>
    <t>Average</t>
    <phoneticPr fontId="18" type="noConversion"/>
  </si>
  <si>
    <t>Standard deviation</t>
    <phoneticPr fontId="18" type="noConversion"/>
  </si>
  <si>
    <t>PreOp</t>
    <phoneticPr fontId="18" type="noConversion"/>
  </si>
  <si>
    <t>PostOp</t>
    <phoneticPr fontId="18" type="noConversion"/>
  </si>
  <si>
    <t>1-Solidity</t>
    <phoneticPr fontId="18" type="noConversion"/>
  </si>
  <si>
    <t>R</t>
    <phoneticPr fontId="18" type="noConversion"/>
  </si>
  <si>
    <t>t</t>
    <phoneticPr fontId="18" type="noConversion"/>
  </si>
  <si>
    <t>p</t>
    <phoneticPr fontId="18" type="noConversion"/>
  </si>
  <si>
    <t>Curvature</t>
  </si>
  <si>
    <t>1-Solidity</t>
  </si>
  <si>
    <t>PostOp</t>
    <phoneticPr fontId="18" type="noConversion"/>
  </si>
  <si>
    <t>1-Solidity</t>
    <phoneticPr fontId="18" type="noConversion"/>
  </si>
  <si>
    <t>Unaffected</t>
    <phoneticPr fontId="18" type="noConversion"/>
  </si>
  <si>
    <t>Average</t>
    <phoneticPr fontId="18" type="noConversion"/>
  </si>
  <si>
    <t>STDV</t>
    <phoneticPr fontId="18" type="noConversion"/>
  </si>
  <si>
    <t>PreOp Curvature</t>
    <phoneticPr fontId="18" type="noConversion"/>
  </si>
  <si>
    <t>PostOp Curvature</t>
    <phoneticPr fontId="18" type="noConversion"/>
  </si>
  <si>
    <t>PreOp Curvature</t>
    <phoneticPr fontId="18" type="noConversion"/>
  </si>
  <si>
    <t>Pre Ratio</t>
    <phoneticPr fontId="18" type="noConversion"/>
  </si>
  <si>
    <t>Post Ratio</t>
    <phoneticPr fontId="18" type="noConversion"/>
  </si>
  <si>
    <t>PreOp 1-solidity</t>
    <phoneticPr fontId="18" type="noConversion"/>
  </si>
  <si>
    <t>PostOp 1-solidity</t>
    <phoneticPr fontId="18" type="noConversion"/>
  </si>
  <si>
    <t>PostOp 1-solidity</t>
    <phoneticPr fontId="18" type="noConversion"/>
  </si>
  <si>
    <t>PostOp 1-solidity</t>
  </si>
  <si>
    <t>PostOp Curvature</t>
  </si>
  <si>
    <t>R</t>
  </si>
  <si>
    <t>R</t>
    <phoneticPr fontId="18" type="noConversion"/>
  </si>
  <si>
    <t>N</t>
  </si>
  <si>
    <t>N</t>
    <phoneticPr fontId="18" type="noConversion"/>
  </si>
  <si>
    <t>T</t>
  </si>
  <si>
    <t>T</t>
    <phoneticPr fontId="18" type="noConversion"/>
  </si>
  <si>
    <t>P value</t>
  </si>
  <si>
    <t>P value</t>
    <phoneticPr fontId="18" type="noConversion"/>
  </si>
  <si>
    <t>R</t>
    <phoneticPr fontId="18" type="noConversion"/>
  </si>
  <si>
    <t>N</t>
    <phoneticPr fontId="18" type="noConversion"/>
  </si>
  <si>
    <t>T</t>
    <phoneticPr fontId="18" type="noConversion"/>
  </si>
  <si>
    <t>1 preOp-L</t>
    <phoneticPr fontId="18" type="noConversion"/>
  </si>
  <si>
    <t>1 postOp-L</t>
    <phoneticPr fontId="18" type="noConversion"/>
  </si>
  <si>
    <t>1 preOp-R</t>
    <phoneticPr fontId="18" type="noConversion"/>
  </si>
  <si>
    <t>1 postOp-R</t>
    <phoneticPr fontId="18" type="noConversion"/>
  </si>
  <si>
    <t>2 preOp-L</t>
    <phoneticPr fontId="18" type="noConversion"/>
  </si>
  <si>
    <t>2 postOp-L</t>
    <phoneticPr fontId="18" type="noConversion"/>
  </si>
  <si>
    <t>2 preOp-R</t>
    <phoneticPr fontId="18" type="noConversion"/>
  </si>
  <si>
    <t>2 postOp-R</t>
    <phoneticPr fontId="18" type="noConversion"/>
  </si>
  <si>
    <t>3 preOp-L</t>
    <phoneticPr fontId="18" type="noConversion"/>
  </si>
  <si>
    <t>3 postOp-L</t>
    <phoneticPr fontId="18" type="noConversion"/>
  </si>
  <si>
    <t>3 preOp-R</t>
    <phoneticPr fontId="18" type="noConversion"/>
  </si>
  <si>
    <t>3 postOp-R</t>
    <phoneticPr fontId="18" type="noConversion"/>
  </si>
  <si>
    <t>4 preOp-L</t>
    <phoneticPr fontId="18" type="noConversion"/>
  </si>
  <si>
    <t>4 postOp-L</t>
    <phoneticPr fontId="18" type="noConversion"/>
  </si>
  <si>
    <t>4 preOp-R</t>
    <phoneticPr fontId="18" type="noConversion"/>
  </si>
  <si>
    <t>4 postOp-R</t>
    <phoneticPr fontId="18" type="noConversion"/>
  </si>
  <si>
    <t>5 preOp-L</t>
    <phoneticPr fontId="18" type="noConversion"/>
  </si>
  <si>
    <t>5 postOp-L</t>
    <phoneticPr fontId="18" type="noConversion"/>
  </si>
  <si>
    <t>6 postOp-R</t>
    <phoneticPr fontId="18" type="noConversion"/>
  </si>
  <si>
    <t>7 preOp-L</t>
    <phoneticPr fontId="18" type="noConversion"/>
  </si>
  <si>
    <t>8 preOp-L</t>
    <phoneticPr fontId="18" type="noConversion"/>
  </si>
  <si>
    <t>Curvature</t>
    <phoneticPr fontId="18" type="noConversion"/>
  </si>
  <si>
    <t>9 postOp-R</t>
    <phoneticPr fontId="18" type="noConversion"/>
  </si>
  <si>
    <t>10 preOp-R</t>
    <phoneticPr fontId="18" type="noConversion"/>
  </si>
  <si>
    <t>11 preOp-L</t>
    <phoneticPr fontId="18" type="noConversion"/>
  </si>
  <si>
    <t>12 preOp-L</t>
    <phoneticPr fontId="18" type="noConversion"/>
  </si>
  <si>
    <t>12 postOp-L</t>
    <phoneticPr fontId="18" type="noConversion"/>
  </si>
  <si>
    <t>Patient number</t>
    <phoneticPr fontId="18" type="noConversion"/>
  </si>
  <si>
    <t>17 preOp-L</t>
    <phoneticPr fontId="18" type="noConversion"/>
  </si>
  <si>
    <t>17 postOp-L</t>
    <phoneticPr fontId="18" type="noConversion"/>
  </si>
  <si>
    <t>18 preOp-L</t>
    <phoneticPr fontId="18" type="noConversion"/>
  </si>
  <si>
    <t>18 postOp-L</t>
    <phoneticPr fontId="18" type="noConversion"/>
  </si>
  <si>
    <t>19 postOp-L</t>
    <phoneticPr fontId="18" type="noConversion"/>
  </si>
  <si>
    <t>20 preOp-L</t>
    <phoneticPr fontId="18" type="noConversion"/>
  </si>
  <si>
    <t>20 postOp-L</t>
    <phoneticPr fontId="18" type="noConversion"/>
  </si>
  <si>
    <t>21 preOp-L</t>
    <phoneticPr fontId="18" type="noConversion"/>
  </si>
  <si>
    <t>21 postOp-L</t>
    <phoneticPr fontId="18" type="noConversion"/>
  </si>
  <si>
    <t>22 postOp-L</t>
    <phoneticPr fontId="18" type="noConversion"/>
  </si>
  <si>
    <t>22 preOp-R</t>
    <phoneticPr fontId="18" type="noConversion"/>
  </si>
  <si>
    <t>22 postOp-R</t>
    <phoneticPr fontId="18" type="noConversion"/>
  </si>
  <si>
    <t>23 preOp-L</t>
    <phoneticPr fontId="18" type="noConversion"/>
  </si>
  <si>
    <t>5 preOp-R</t>
    <phoneticPr fontId="18" type="noConversion"/>
  </si>
  <si>
    <t>5 postOp-R</t>
    <phoneticPr fontId="18" type="noConversion"/>
  </si>
  <si>
    <t>6 preOp-L</t>
    <phoneticPr fontId="18" type="noConversion"/>
  </si>
  <si>
    <t>6 postOp-L</t>
    <phoneticPr fontId="18" type="noConversion"/>
  </si>
  <si>
    <t>6 preOp-R</t>
    <phoneticPr fontId="18" type="noConversion"/>
  </si>
  <si>
    <t>7 postOp-L</t>
    <phoneticPr fontId="18" type="noConversion"/>
  </si>
  <si>
    <t>7 preOp-R</t>
    <phoneticPr fontId="18" type="noConversion"/>
  </si>
  <si>
    <t>7 postOp-R</t>
    <phoneticPr fontId="18" type="noConversion"/>
  </si>
  <si>
    <t>8 postOp-L</t>
    <phoneticPr fontId="18" type="noConversion"/>
  </si>
  <si>
    <t>8 preOp-R</t>
    <phoneticPr fontId="18" type="noConversion"/>
  </si>
  <si>
    <t>8 postOp-R</t>
    <phoneticPr fontId="18" type="noConversion"/>
  </si>
  <si>
    <t>9 preOp-L</t>
    <phoneticPr fontId="18" type="noConversion"/>
  </si>
  <si>
    <t>9 postOp-L</t>
    <phoneticPr fontId="18" type="noConversion"/>
  </si>
  <si>
    <t>9 preOp-R</t>
    <phoneticPr fontId="18" type="noConversion"/>
  </si>
  <si>
    <t>10 preOp-L</t>
    <phoneticPr fontId="18" type="noConversion"/>
  </si>
  <si>
    <t>10 postOp-L</t>
    <phoneticPr fontId="18" type="noConversion"/>
  </si>
  <si>
    <t>10 postOp-R</t>
    <phoneticPr fontId="18" type="noConversion"/>
  </si>
  <si>
    <t>11 postOp-L</t>
    <phoneticPr fontId="18" type="noConversion"/>
  </si>
  <si>
    <t>11 preOp-R</t>
    <phoneticPr fontId="18" type="noConversion"/>
  </si>
  <si>
    <t>11 postOp-R</t>
    <phoneticPr fontId="18" type="noConversion"/>
  </si>
  <si>
    <t>12 preOp-R</t>
    <phoneticPr fontId="18" type="noConversion"/>
  </si>
  <si>
    <t>12 postOp-R</t>
    <phoneticPr fontId="18" type="noConversion"/>
  </si>
  <si>
    <t>13 preOp-L</t>
    <phoneticPr fontId="18" type="noConversion"/>
  </si>
  <si>
    <t>13 postOp-L</t>
    <phoneticPr fontId="18" type="noConversion"/>
  </si>
  <si>
    <t>13 preOp-R</t>
    <phoneticPr fontId="18" type="noConversion"/>
  </si>
  <si>
    <t>13 postOp-R</t>
    <phoneticPr fontId="18" type="noConversion"/>
  </si>
  <si>
    <t>14 preOp-L</t>
    <phoneticPr fontId="18" type="noConversion"/>
  </si>
  <si>
    <t>14 postOp-L</t>
    <phoneticPr fontId="18" type="noConversion"/>
  </si>
  <si>
    <t>14 preOp-R</t>
    <phoneticPr fontId="18" type="noConversion"/>
  </si>
  <si>
    <t>14 postOp-R</t>
    <phoneticPr fontId="18" type="noConversion"/>
  </si>
  <si>
    <t>15 preOp-L</t>
    <phoneticPr fontId="18" type="noConversion"/>
  </si>
  <si>
    <t>15 postOp-L</t>
    <phoneticPr fontId="18" type="noConversion"/>
  </si>
  <si>
    <t>15 preOp-R</t>
    <phoneticPr fontId="18" type="noConversion"/>
  </si>
  <si>
    <t>15 postOp-R</t>
    <phoneticPr fontId="18" type="noConversion"/>
  </si>
  <si>
    <t>Fracture side</t>
    <phoneticPr fontId="18" type="noConversion"/>
  </si>
  <si>
    <t>PreOp</t>
    <phoneticPr fontId="18" type="noConversion"/>
  </si>
  <si>
    <t>Average</t>
  </si>
  <si>
    <t>Average</t>
    <phoneticPr fontId="18" type="noConversion"/>
  </si>
  <si>
    <t>16 preOp-L</t>
    <phoneticPr fontId="18" type="noConversion"/>
  </si>
  <si>
    <t>16 postOp-L</t>
    <phoneticPr fontId="18" type="noConversion"/>
  </si>
  <si>
    <t>16 preOp-R</t>
    <phoneticPr fontId="18" type="noConversion"/>
  </si>
  <si>
    <t>16 postOp-R</t>
    <phoneticPr fontId="18" type="noConversion"/>
  </si>
  <si>
    <t>17 preOp-R</t>
    <phoneticPr fontId="18" type="noConversion"/>
  </si>
  <si>
    <t>17 postOp-R</t>
    <phoneticPr fontId="18" type="noConversion"/>
  </si>
  <si>
    <t>18 preOp-R</t>
    <phoneticPr fontId="18" type="noConversion"/>
  </si>
  <si>
    <t>18 postOp-R</t>
    <phoneticPr fontId="18" type="noConversion"/>
  </si>
  <si>
    <t>19 preOp-L</t>
    <phoneticPr fontId="18" type="noConversion"/>
  </si>
  <si>
    <t>19 preOp-R</t>
    <phoneticPr fontId="18" type="noConversion"/>
  </si>
  <si>
    <t>19 postOp-R</t>
    <phoneticPr fontId="18" type="noConversion"/>
  </si>
  <si>
    <t>20 preOp-R</t>
    <phoneticPr fontId="18" type="noConversion"/>
  </si>
  <si>
    <t>20 postOp-R</t>
    <phoneticPr fontId="18" type="noConversion"/>
  </si>
  <si>
    <t>21 preOp-R</t>
    <phoneticPr fontId="18" type="noConversion"/>
  </si>
  <si>
    <t>21 postOp-R</t>
    <phoneticPr fontId="18" type="noConversion"/>
  </si>
  <si>
    <t>22 preOp-L</t>
    <phoneticPr fontId="18" type="noConversion"/>
  </si>
  <si>
    <t>23 postOp-L</t>
    <phoneticPr fontId="18" type="noConversion"/>
  </si>
  <si>
    <t>23 preOp-R</t>
    <phoneticPr fontId="18" type="noConversion"/>
  </si>
  <si>
    <t>25 preOp-L</t>
    <phoneticPr fontId="18" type="noConversion"/>
  </si>
  <si>
    <t>25 postOp-L</t>
    <phoneticPr fontId="18" type="noConversion"/>
  </si>
  <si>
    <t>25 preOp-R</t>
    <phoneticPr fontId="18" type="noConversion"/>
  </si>
  <si>
    <t>25 postOp-R</t>
    <phoneticPr fontId="18" type="noConversion"/>
  </si>
  <si>
    <t>24 preOp-L</t>
    <phoneticPr fontId="18" type="noConversion"/>
  </si>
  <si>
    <t>24 postOp-L</t>
    <phoneticPr fontId="18" type="noConversion"/>
  </si>
  <si>
    <t>24 preOp-R</t>
    <phoneticPr fontId="18" type="noConversion"/>
  </si>
  <si>
    <t>24 postOp-R</t>
    <phoneticPr fontId="18" type="noConversion"/>
  </si>
  <si>
    <t>23 postOp-R</t>
    <phoneticPr fontId="18" type="noConversion"/>
  </si>
  <si>
    <t>1-Solidity</t>
    <phoneticPr fontId="18" type="noConversion"/>
  </si>
  <si>
    <t>1-Solidity</t>
    <phoneticPr fontId="18" type="noConversion"/>
  </si>
  <si>
    <t>PreOp-Affected</t>
    <phoneticPr fontId="18" type="noConversion"/>
  </si>
  <si>
    <t>PostOp-Affected</t>
    <phoneticPr fontId="18" type="noConversion"/>
  </si>
  <si>
    <t>Average</t>
    <phoneticPr fontId="18" type="noConversion"/>
  </si>
  <si>
    <t>Standard Deviation</t>
    <phoneticPr fontId="18" type="noConversion"/>
  </si>
  <si>
    <t>Curvature</t>
    <phoneticPr fontId="18" type="noConversion"/>
  </si>
  <si>
    <t>Number</t>
    <phoneticPr fontId="18" type="noConversion"/>
  </si>
  <si>
    <t>Affected 
side</t>
    <phoneticPr fontId="18" type="noConversion"/>
  </si>
  <si>
    <t>Unaffected
side</t>
    <phoneticPr fontId="18" type="noConversion"/>
  </si>
  <si>
    <t>SD</t>
    <phoneticPr fontId="18" type="noConversion"/>
  </si>
  <si>
    <t xml:space="preserve">Affected
side </t>
    <phoneticPr fontId="18" type="noConversion"/>
  </si>
  <si>
    <t>PreOp</t>
    <phoneticPr fontId="18" type="noConversion"/>
  </si>
  <si>
    <t>PostOp</t>
    <phoneticPr fontId="18" type="noConversion"/>
  </si>
  <si>
    <t>PreOp</t>
    <phoneticPr fontId="18" type="noConversion"/>
  </si>
  <si>
    <t>Affected</t>
    <phoneticPr fontId="18" type="noConversion"/>
  </si>
  <si>
    <t>Pre Ratio</t>
  </si>
  <si>
    <t>Post Ratio</t>
  </si>
  <si>
    <t>SD</t>
    <phoneticPr fontId="18" type="noConversion"/>
  </si>
  <si>
    <t>SD</t>
    <phoneticPr fontId="18" type="noConversion"/>
  </si>
  <si>
    <t>SD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</si>
</sst>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1-solidity vs. Ellipse distance</a:t>
            </a:r>
            <a:endParaRPr lang="ko-KR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'PostOp Correl'!$B$2:$B$26</c:f>
              <c:numCache>
                <c:formatCode>General</c:formatCode>
                <c:ptCount val="25"/>
                <c:pt idx="0">
                  <c:v>2.7653999999999956E-2</c:v>
                </c:pt>
                <c:pt idx="1">
                  <c:v>2.042900000000003E-2</c:v>
                </c:pt>
                <c:pt idx="2">
                  <c:v>6.9307000000000007E-2</c:v>
                </c:pt>
                <c:pt idx="3">
                  <c:v>4.9958999999999976E-2</c:v>
                </c:pt>
                <c:pt idx="4">
                  <c:v>5.0177999999999945E-2</c:v>
                </c:pt>
                <c:pt idx="5">
                  <c:v>3.2291999999999987E-2</c:v>
                </c:pt>
                <c:pt idx="6">
                  <c:v>4.3039000000000049E-2</c:v>
                </c:pt>
                <c:pt idx="7">
                  <c:v>2.5160999999999989E-2</c:v>
                </c:pt>
                <c:pt idx="8">
                  <c:v>4.9143999999999965E-2</c:v>
                </c:pt>
                <c:pt idx="9">
                  <c:v>2.9295999999999989E-2</c:v>
                </c:pt>
                <c:pt idx="10">
                  <c:v>4.7811999999999966E-2</c:v>
                </c:pt>
                <c:pt idx="11">
                  <c:v>2.9861000000000026E-2</c:v>
                </c:pt>
                <c:pt idx="12">
                  <c:v>2.5634999999999963E-2</c:v>
                </c:pt>
                <c:pt idx="13">
                  <c:v>3.8552000000000031E-2</c:v>
                </c:pt>
                <c:pt idx="14">
                  <c:v>2.8021999999999991E-2</c:v>
                </c:pt>
                <c:pt idx="15">
                  <c:v>5.4722000000000048E-2</c:v>
                </c:pt>
                <c:pt idx="16">
                  <c:v>1.4463000000000004E-2</c:v>
                </c:pt>
                <c:pt idx="17">
                  <c:v>3.5761000000000043E-2</c:v>
                </c:pt>
                <c:pt idx="18">
                  <c:v>3.9908999999999972E-2</c:v>
                </c:pt>
                <c:pt idx="19">
                  <c:v>2.0189000000000012E-2</c:v>
                </c:pt>
                <c:pt idx="20">
                  <c:v>3.753799999999996E-2</c:v>
                </c:pt>
                <c:pt idx="21">
                  <c:v>2.561800000000003E-2</c:v>
                </c:pt>
                <c:pt idx="22">
                  <c:v>3.1754999999999978E-2</c:v>
                </c:pt>
                <c:pt idx="23">
                  <c:v>3.4108999999999945E-2</c:v>
                </c:pt>
                <c:pt idx="24">
                  <c:v>2.6132999999999962E-2</c:v>
                </c:pt>
              </c:numCache>
            </c:numRef>
          </c:xVal>
          <c:yVal>
            <c:numRef>
              <c:f>'PostOp Correl'!$C$2:$C$26</c:f>
              <c:numCache>
                <c:formatCode>General</c:formatCode>
                <c:ptCount val="25"/>
                <c:pt idx="0">
                  <c:v>1.2130000000000001</c:v>
                </c:pt>
                <c:pt idx="1">
                  <c:v>0.78600000000000003</c:v>
                </c:pt>
                <c:pt idx="2">
                  <c:v>2.5049999999999999</c:v>
                </c:pt>
                <c:pt idx="3">
                  <c:v>1.466</c:v>
                </c:pt>
                <c:pt idx="4">
                  <c:v>1.8109999999999999</c:v>
                </c:pt>
                <c:pt idx="5">
                  <c:v>0.73</c:v>
                </c:pt>
                <c:pt idx="6">
                  <c:v>1.3029999999999999</c:v>
                </c:pt>
                <c:pt idx="7">
                  <c:v>1.6659999999999999</c:v>
                </c:pt>
                <c:pt idx="8">
                  <c:v>1.234</c:v>
                </c:pt>
                <c:pt idx="9">
                  <c:v>0.92</c:v>
                </c:pt>
                <c:pt idx="10">
                  <c:v>1.893</c:v>
                </c:pt>
                <c:pt idx="11">
                  <c:v>1.2270000000000001</c:v>
                </c:pt>
                <c:pt idx="12">
                  <c:v>0.99099999999999988</c:v>
                </c:pt>
                <c:pt idx="13">
                  <c:v>2.133</c:v>
                </c:pt>
                <c:pt idx="14">
                  <c:v>0.71199999999999997</c:v>
                </c:pt>
                <c:pt idx="15">
                  <c:v>1.35</c:v>
                </c:pt>
                <c:pt idx="16">
                  <c:v>0.6</c:v>
                </c:pt>
                <c:pt idx="17">
                  <c:v>0.95</c:v>
                </c:pt>
                <c:pt idx="18">
                  <c:v>0.96599999999999997</c:v>
                </c:pt>
                <c:pt idx="19">
                  <c:v>0.68599999999999994</c:v>
                </c:pt>
                <c:pt idx="20">
                  <c:v>0.8899999999999999</c:v>
                </c:pt>
                <c:pt idx="21">
                  <c:v>0.82</c:v>
                </c:pt>
                <c:pt idx="22">
                  <c:v>0.86099999999999999</c:v>
                </c:pt>
                <c:pt idx="23">
                  <c:v>0.96599999999999997</c:v>
                </c:pt>
                <c:pt idx="24">
                  <c:v>1.077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D0-446D-92C0-E00297C69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916111"/>
        <c:axId val="1475914031"/>
      </c:scatterChart>
      <c:valAx>
        <c:axId val="1475916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5914031"/>
        <c:crosses val="autoZero"/>
        <c:crossBetween val="midCat"/>
      </c:valAx>
      <c:valAx>
        <c:axId val="1475914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59161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Ellipse distance vs. Curvature</a:t>
            </a:r>
            <a:endParaRPr lang="ko-KR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'PostOp Correl'!$H$2:$H$26</c:f>
              <c:numCache>
                <c:formatCode>General</c:formatCode>
                <c:ptCount val="25"/>
                <c:pt idx="0">
                  <c:v>1.2130000000000001</c:v>
                </c:pt>
                <c:pt idx="1">
                  <c:v>0.78600000000000003</c:v>
                </c:pt>
                <c:pt idx="2">
                  <c:v>2.5049999999999999</c:v>
                </c:pt>
                <c:pt idx="3">
                  <c:v>1.466</c:v>
                </c:pt>
                <c:pt idx="4">
                  <c:v>1.8109999999999999</c:v>
                </c:pt>
                <c:pt idx="5">
                  <c:v>0.73</c:v>
                </c:pt>
                <c:pt idx="6">
                  <c:v>1.3029999999999999</c:v>
                </c:pt>
                <c:pt idx="7">
                  <c:v>1.6659999999999999</c:v>
                </c:pt>
                <c:pt idx="8">
                  <c:v>1.234</c:v>
                </c:pt>
                <c:pt idx="9">
                  <c:v>0.92</c:v>
                </c:pt>
                <c:pt idx="10">
                  <c:v>1.893</c:v>
                </c:pt>
                <c:pt idx="11">
                  <c:v>1.2270000000000001</c:v>
                </c:pt>
                <c:pt idx="12">
                  <c:v>0.99099999999999988</c:v>
                </c:pt>
                <c:pt idx="13">
                  <c:v>2.133</c:v>
                </c:pt>
                <c:pt idx="14">
                  <c:v>0.71199999999999997</c:v>
                </c:pt>
                <c:pt idx="15">
                  <c:v>1.35</c:v>
                </c:pt>
                <c:pt idx="16">
                  <c:v>0.6</c:v>
                </c:pt>
                <c:pt idx="17">
                  <c:v>0.95</c:v>
                </c:pt>
                <c:pt idx="18">
                  <c:v>0.96599999999999997</c:v>
                </c:pt>
                <c:pt idx="19">
                  <c:v>0.68599999999999994</c:v>
                </c:pt>
                <c:pt idx="20">
                  <c:v>0.8899999999999999</c:v>
                </c:pt>
                <c:pt idx="21">
                  <c:v>0.82</c:v>
                </c:pt>
                <c:pt idx="22">
                  <c:v>0.86099999999999999</c:v>
                </c:pt>
                <c:pt idx="23">
                  <c:v>0.96599999999999997</c:v>
                </c:pt>
                <c:pt idx="24">
                  <c:v>1.077</c:v>
                </c:pt>
              </c:numCache>
            </c:numRef>
          </c:xVal>
          <c:yVal>
            <c:numRef>
              <c:f>'PostOp Correl'!$I$2:$I$26</c:f>
              <c:numCache>
                <c:formatCode>General</c:formatCode>
                <c:ptCount val="25"/>
                <c:pt idx="0">
                  <c:v>0.26989199999999997</c:v>
                </c:pt>
                <c:pt idx="1">
                  <c:v>0.2641445</c:v>
                </c:pt>
                <c:pt idx="2">
                  <c:v>0.29717850000000001</c:v>
                </c:pt>
                <c:pt idx="3">
                  <c:v>0.28230949999999999</c:v>
                </c:pt>
                <c:pt idx="4">
                  <c:v>0.28414399999999995</c:v>
                </c:pt>
                <c:pt idx="5">
                  <c:v>0.26979599999999998</c:v>
                </c:pt>
                <c:pt idx="6">
                  <c:v>0.27803450000000002</c:v>
                </c:pt>
                <c:pt idx="7">
                  <c:v>0.2709105</c:v>
                </c:pt>
                <c:pt idx="8">
                  <c:v>0.28074199999999999</c:v>
                </c:pt>
                <c:pt idx="9">
                  <c:v>0.279248</c:v>
                </c:pt>
                <c:pt idx="10">
                  <c:v>0.28337099999999998</c:v>
                </c:pt>
                <c:pt idx="11">
                  <c:v>0.27106550000000001</c:v>
                </c:pt>
                <c:pt idx="12">
                  <c:v>0.26777249999999997</c:v>
                </c:pt>
                <c:pt idx="13">
                  <c:v>0.279941</c:v>
                </c:pt>
                <c:pt idx="14">
                  <c:v>0.263571</c:v>
                </c:pt>
                <c:pt idx="15">
                  <c:v>0.284111</c:v>
                </c:pt>
                <c:pt idx="16">
                  <c:v>0.2602315</c:v>
                </c:pt>
                <c:pt idx="17">
                  <c:v>0.2726305</c:v>
                </c:pt>
                <c:pt idx="18">
                  <c:v>0.27478449999999999</c:v>
                </c:pt>
                <c:pt idx="19">
                  <c:v>0.26352449999999999</c:v>
                </c:pt>
                <c:pt idx="20">
                  <c:v>0.27321899999999999</c:v>
                </c:pt>
                <c:pt idx="21">
                  <c:v>0.28690900000000003</c:v>
                </c:pt>
                <c:pt idx="22">
                  <c:v>0.27018249999999999</c:v>
                </c:pt>
                <c:pt idx="23">
                  <c:v>0.27188449999999997</c:v>
                </c:pt>
                <c:pt idx="24">
                  <c:v>0.26745150000000001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2E-432E-A22A-810EA6167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885327"/>
        <c:axId val="1376886159"/>
      </c:scatterChart>
      <c:valAx>
        <c:axId val="1376885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76886159"/>
        <c:crosses val="autoZero"/>
        <c:crossBetween val="midCat"/>
      </c:valAx>
      <c:valAx>
        <c:axId val="1376886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768853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Curvature vs. 1-Solidity</a:t>
            </a:r>
            <a:endParaRPr lang="ko-KR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'PostOp Correl'!$L$2:$L$26</c:f>
              <c:numCache>
                <c:formatCode>General</c:formatCode>
                <c:ptCount val="25"/>
                <c:pt idx="0">
                  <c:v>0.26989199999999997</c:v>
                </c:pt>
                <c:pt idx="1">
                  <c:v>0.2641445</c:v>
                </c:pt>
                <c:pt idx="2">
                  <c:v>0.29717850000000001</c:v>
                </c:pt>
                <c:pt idx="3">
                  <c:v>0.28230949999999999</c:v>
                </c:pt>
                <c:pt idx="4">
                  <c:v>0.28414399999999995</c:v>
                </c:pt>
                <c:pt idx="5">
                  <c:v>0.26979599999999998</c:v>
                </c:pt>
                <c:pt idx="6">
                  <c:v>0.27803450000000002</c:v>
                </c:pt>
                <c:pt idx="7">
                  <c:v>0.2709105</c:v>
                </c:pt>
                <c:pt idx="8">
                  <c:v>0.28074199999999999</c:v>
                </c:pt>
                <c:pt idx="9">
                  <c:v>0.279248</c:v>
                </c:pt>
                <c:pt idx="10">
                  <c:v>0.28337099999999998</c:v>
                </c:pt>
                <c:pt idx="11">
                  <c:v>0.27106550000000001</c:v>
                </c:pt>
                <c:pt idx="12">
                  <c:v>0.26777249999999997</c:v>
                </c:pt>
                <c:pt idx="13">
                  <c:v>0.279941</c:v>
                </c:pt>
                <c:pt idx="14">
                  <c:v>0.263571</c:v>
                </c:pt>
                <c:pt idx="15">
                  <c:v>0.284111</c:v>
                </c:pt>
                <c:pt idx="16">
                  <c:v>0.2602315</c:v>
                </c:pt>
                <c:pt idx="17">
                  <c:v>0.2726305</c:v>
                </c:pt>
                <c:pt idx="18">
                  <c:v>0.27478449999999999</c:v>
                </c:pt>
                <c:pt idx="19">
                  <c:v>0.26352449999999999</c:v>
                </c:pt>
                <c:pt idx="20">
                  <c:v>0.27321899999999999</c:v>
                </c:pt>
                <c:pt idx="21">
                  <c:v>0.28690900000000003</c:v>
                </c:pt>
                <c:pt idx="22">
                  <c:v>0.27018249999999999</c:v>
                </c:pt>
                <c:pt idx="23">
                  <c:v>0.27188449999999997</c:v>
                </c:pt>
                <c:pt idx="24">
                  <c:v>0.26745150000000001</c:v>
                </c:pt>
              </c:numCache>
            </c:numRef>
          </c:xVal>
          <c:yVal>
            <c:numRef>
              <c:f>'PostOp Correl'!$M$2:$M$26</c:f>
              <c:numCache>
                <c:formatCode>General</c:formatCode>
                <c:ptCount val="25"/>
                <c:pt idx="0">
                  <c:v>2.7653999999999956E-2</c:v>
                </c:pt>
                <c:pt idx="1">
                  <c:v>2.042900000000003E-2</c:v>
                </c:pt>
                <c:pt idx="2">
                  <c:v>6.9307000000000007E-2</c:v>
                </c:pt>
                <c:pt idx="3">
                  <c:v>4.9958999999999976E-2</c:v>
                </c:pt>
                <c:pt idx="4">
                  <c:v>5.0177999999999945E-2</c:v>
                </c:pt>
                <c:pt idx="5">
                  <c:v>3.2291999999999987E-2</c:v>
                </c:pt>
                <c:pt idx="6">
                  <c:v>4.3039000000000049E-2</c:v>
                </c:pt>
                <c:pt idx="7">
                  <c:v>2.5160999999999989E-2</c:v>
                </c:pt>
                <c:pt idx="8">
                  <c:v>4.9143999999999965E-2</c:v>
                </c:pt>
                <c:pt idx="9">
                  <c:v>2.9295999999999989E-2</c:v>
                </c:pt>
                <c:pt idx="10">
                  <c:v>4.7811999999999966E-2</c:v>
                </c:pt>
                <c:pt idx="11">
                  <c:v>2.9861000000000026E-2</c:v>
                </c:pt>
                <c:pt idx="12">
                  <c:v>2.5634999999999963E-2</c:v>
                </c:pt>
                <c:pt idx="13">
                  <c:v>3.8552000000000031E-2</c:v>
                </c:pt>
                <c:pt idx="14">
                  <c:v>2.8021999999999991E-2</c:v>
                </c:pt>
                <c:pt idx="15">
                  <c:v>5.4722000000000048E-2</c:v>
                </c:pt>
                <c:pt idx="16">
                  <c:v>1.4463000000000004E-2</c:v>
                </c:pt>
                <c:pt idx="17">
                  <c:v>3.5761000000000043E-2</c:v>
                </c:pt>
                <c:pt idx="18">
                  <c:v>3.9908999999999972E-2</c:v>
                </c:pt>
                <c:pt idx="19">
                  <c:v>2.0189000000000012E-2</c:v>
                </c:pt>
                <c:pt idx="20">
                  <c:v>3.753799999999996E-2</c:v>
                </c:pt>
                <c:pt idx="21">
                  <c:v>2.561800000000003E-2</c:v>
                </c:pt>
                <c:pt idx="22">
                  <c:v>3.1754999999999978E-2</c:v>
                </c:pt>
                <c:pt idx="23">
                  <c:v>3.4108999999999945E-2</c:v>
                </c:pt>
                <c:pt idx="24">
                  <c:v>2.6132999999999962E-2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D2-4C6C-9E3A-81B48A852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697855"/>
        <c:axId val="1454701599"/>
      </c:scatterChart>
      <c:valAx>
        <c:axId val="14546978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4701599"/>
        <c:crosses val="autoZero"/>
        <c:crossBetween val="midCat"/>
      </c:valAx>
      <c:valAx>
        <c:axId val="145470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46978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sz="1600"/>
              <a:t>1-Solidity vs. Ellipse distance</a:t>
            </a:r>
            <a:endParaRPr lang="ko-KR" altLang="en-U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'PreOp Cor-1'!$C$2:$C$26</c:f>
              <c:numCache>
                <c:formatCode>General</c:formatCode>
                <c:ptCount val="25"/>
                <c:pt idx="0">
                  <c:v>2.8237999999999985E-2</c:v>
                </c:pt>
                <c:pt idx="1">
                  <c:v>2.9058000000000028E-2</c:v>
                </c:pt>
                <c:pt idx="2">
                  <c:v>6.9270000000000054E-2</c:v>
                </c:pt>
                <c:pt idx="3">
                  <c:v>3.8633999999999946E-2</c:v>
                </c:pt>
                <c:pt idx="4">
                  <c:v>3.3837000000000006E-2</c:v>
                </c:pt>
                <c:pt idx="5">
                  <c:v>5.3702999999999945E-2</c:v>
                </c:pt>
                <c:pt idx="6">
                  <c:v>0.11414400000000002</c:v>
                </c:pt>
                <c:pt idx="7">
                  <c:v>3.414600000000001E-2</c:v>
                </c:pt>
                <c:pt idx="8">
                  <c:v>3.5703999999999958E-2</c:v>
                </c:pt>
                <c:pt idx="9">
                  <c:v>4.9819999999999975E-2</c:v>
                </c:pt>
                <c:pt idx="10">
                  <c:v>5.5981999999999976E-2</c:v>
                </c:pt>
                <c:pt idx="11">
                  <c:v>3.0587999999999949E-2</c:v>
                </c:pt>
                <c:pt idx="12">
                  <c:v>2.8448999999999947E-2</c:v>
                </c:pt>
                <c:pt idx="13">
                  <c:v>3.4518000000000049E-2</c:v>
                </c:pt>
                <c:pt idx="14">
                  <c:v>3.5187999999999997E-2</c:v>
                </c:pt>
                <c:pt idx="15">
                  <c:v>1.7337999999999965E-2</c:v>
                </c:pt>
                <c:pt idx="16">
                  <c:v>2.1823999999999955E-2</c:v>
                </c:pt>
                <c:pt idx="17">
                  <c:v>3.0517000000000016E-2</c:v>
                </c:pt>
                <c:pt idx="18">
                  <c:v>7.1856000000000031E-2</c:v>
                </c:pt>
                <c:pt idx="19">
                  <c:v>1.8517000000000006E-2</c:v>
                </c:pt>
                <c:pt idx="20">
                  <c:v>5.8286999999999978E-2</c:v>
                </c:pt>
                <c:pt idx="21">
                  <c:v>3.0692000000000053E-2</c:v>
                </c:pt>
                <c:pt idx="22">
                  <c:v>2.8089000000000031E-2</c:v>
                </c:pt>
                <c:pt idx="23">
                  <c:v>3.5132000000000052E-2</c:v>
                </c:pt>
                <c:pt idx="24">
                  <c:v>6.0010000000000008E-2</c:v>
                </c:pt>
              </c:numCache>
            </c:numRef>
          </c:xVal>
          <c:yVal>
            <c:numRef>
              <c:f>'PreOp Cor-1'!$D$2:$D$26</c:f>
              <c:numCache>
                <c:formatCode>General</c:formatCode>
                <c:ptCount val="25"/>
                <c:pt idx="0">
                  <c:v>1.0780000000000001</c:v>
                </c:pt>
                <c:pt idx="1">
                  <c:v>1.482</c:v>
                </c:pt>
                <c:pt idx="2">
                  <c:v>3.2880000000000003</c:v>
                </c:pt>
                <c:pt idx="3">
                  <c:v>1.391</c:v>
                </c:pt>
                <c:pt idx="4">
                  <c:v>0.93800000000000006</c:v>
                </c:pt>
                <c:pt idx="5">
                  <c:v>1.327</c:v>
                </c:pt>
                <c:pt idx="6">
                  <c:v>3.056</c:v>
                </c:pt>
                <c:pt idx="7">
                  <c:v>1.746</c:v>
                </c:pt>
                <c:pt idx="8">
                  <c:v>1.3069999999999999</c:v>
                </c:pt>
                <c:pt idx="9">
                  <c:v>0.96699999999999997</c:v>
                </c:pt>
                <c:pt idx="10">
                  <c:v>2.278</c:v>
                </c:pt>
                <c:pt idx="11">
                  <c:v>1.605</c:v>
                </c:pt>
                <c:pt idx="12">
                  <c:v>1.2069999999999999</c:v>
                </c:pt>
                <c:pt idx="13">
                  <c:v>1.7709999999999999</c:v>
                </c:pt>
                <c:pt idx="14">
                  <c:v>0.88400000000000001</c:v>
                </c:pt>
                <c:pt idx="15">
                  <c:v>0.39100000000000001</c:v>
                </c:pt>
                <c:pt idx="16">
                  <c:v>0.69099999999999995</c:v>
                </c:pt>
                <c:pt idx="17">
                  <c:v>1.8120000000000001</c:v>
                </c:pt>
                <c:pt idx="18">
                  <c:v>1.847</c:v>
                </c:pt>
                <c:pt idx="19">
                  <c:v>0.77899999999999991</c:v>
                </c:pt>
                <c:pt idx="20">
                  <c:v>1.302</c:v>
                </c:pt>
                <c:pt idx="21">
                  <c:v>1.8149999999999999</c:v>
                </c:pt>
                <c:pt idx="22">
                  <c:v>0.81700000000000006</c:v>
                </c:pt>
                <c:pt idx="23">
                  <c:v>0.97799999999999987</c:v>
                </c:pt>
                <c:pt idx="24">
                  <c:v>1.393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86-46F7-9962-CAB534AF0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221392"/>
        <c:axId val="729773888"/>
      </c:scatterChart>
      <c:valAx>
        <c:axId val="62722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9773888"/>
        <c:crosses val="autoZero"/>
        <c:crossBetween val="midCat"/>
      </c:valAx>
      <c:valAx>
        <c:axId val="72977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722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sz="1600"/>
              <a:t>Ellipse distance</a:t>
            </a:r>
            <a:r>
              <a:rPr lang="en-US" altLang="ko-KR" sz="1600" baseline="0"/>
              <a:t> vs. Curvature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'PreOp Cor-2'!$D$2:$D$26</c:f>
              <c:numCache>
                <c:formatCode>General</c:formatCode>
                <c:ptCount val="25"/>
                <c:pt idx="0">
                  <c:v>1.0780000000000001</c:v>
                </c:pt>
                <c:pt idx="1">
                  <c:v>1.482</c:v>
                </c:pt>
                <c:pt idx="2">
                  <c:v>3.2880000000000003</c:v>
                </c:pt>
                <c:pt idx="3">
                  <c:v>1.391</c:v>
                </c:pt>
                <c:pt idx="4">
                  <c:v>0.93800000000000006</c:v>
                </c:pt>
                <c:pt idx="5">
                  <c:v>1.327</c:v>
                </c:pt>
                <c:pt idx="6">
                  <c:v>3.056</c:v>
                </c:pt>
                <c:pt idx="7">
                  <c:v>1.746</c:v>
                </c:pt>
                <c:pt idx="8">
                  <c:v>1.3069999999999999</c:v>
                </c:pt>
                <c:pt idx="9">
                  <c:v>0.96699999999999997</c:v>
                </c:pt>
                <c:pt idx="10">
                  <c:v>2.278</c:v>
                </c:pt>
                <c:pt idx="11">
                  <c:v>1.605</c:v>
                </c:pt>
                <c:pt idx="12">
                  <c:v>1.2069999999999999</c:v>
                </c:pt>
                <c:pt idx="13">
                  <c:v>1.7709999999999999</c:v>
                </c:pt>
                <c:pt idx="14">
                  <c:v>0.88400000000000001</c:v>
                </c:pt>
                <c:pt idx="15">
                  <c:v>0.39100000000000001</c:v>
                </c:pt>
                <c:pt idx="16">
                  <c:v>0.69099999999999995</c:v>
                </c:pt>
                <c:pt idx="17">
                  <c:v>1.8120000000000001</c:v>
                </c:pt>
                <c:pt idx="18">
                  <c:v>1.847</c:v>
                </c:pt>
                <c:pt idx="19">
                  <c:v>0.77899999999999991</c:v>
                </c:pt>
                <c:pt idx="20">
                  <c:v>1.302</c:v>
                </c:pt>
                <c:pt idx="21">
                  <c:v>1.8149999999999999</c:v>
                </c:pt>
                <c:pt idx="22">
                  <c:v>0.81700000000000006</c:v>
                </c:pt>
                <c:pt idx="23">
                  <c:v>0.97799999999999987</c:v>
                </c:pt>
                <c:pt idx="24">
                  <c:v>1.393</c:v>
                </c:pt>
              </c:numCache>
            </c:numRef>
          </c:xVal>
          <c:yVal>
            <c:numRef>
              <c:f>'PreOp Cor-2'!$E$2:$E$26</c:f>
              <c:numCache>
                <c:formatCode>General</c:formatCode>
                <c:ptCount val="25"/>
                <c:pt idx="0">
                  <c:v>0.27950900000000001</c:v>
                </c:pt>
                <c:pt idx="1">
                  <c:v>0.28193900000000005</c:v>
                </c:pt>
                <c:pt idx="2">
                  <c:v>0.29107499999999997</c:v>
                </c:pt>
                <c:pt idx="3">
                  <c:v>0.28627199999999997</c:v>
                </c:pt>
                <c:pt idx="4">
                  <c:v>0.28160850000000004</c:v>
                </c:pt>
                <c:pt idx="5">
                  <c:v>0.29348649999999998</c:v>
                </c:pt>
                <c:pt idx="6">
                  <c:v>0.30235200000000001</c:v>
                </c:pt>
                <c:pt idx="7">
                  <c:v>0.28580300000000003</c:v>
                </c:pt>
                <c:pt idx="8">
                  <c:v>0.284387</c:v>
                </c:pt>
                <c:pt idx="9">
                  <c:v>0.28974499999999997</c:v>
                </c:pt>
                <c:pt idx="10">
                  <c:v>0.29938100000000001</c:v>
                </c:pt>
                <c:pt idx="11">
                  <c:v>0.28331899999999999</c:v>
                </c:pt>
                <c:pt idx="12">
                  <c:v>0.28025949999999999</c:v>
                </c:pt>
                <c:pt idx="13">
                  <c:v>0.28611400000000003</c:v>
                </c:pt>
                <c:pt idx="14">
                  <c:v>0.28201399999999999</c:v>
                </c:pt>
                <c:pt idx="15">
                  <c:v>0.27062399999999998</c:v>
                </c:pt>
                <c:pt idx="16">
                  <c:v>0.27436699999999997</c:v>
                </c:pt>
                <c:pt idx="17">
                  <c:v>0.28431850000000003</c:v>
                </c:pt>
                <c:pt idx="18">
                  <c:v>0.29516300000000001</c:v>
                </c:pt>
                <c:pt idx="19">
                  <c:v>0.27315349999999999</c:v>
                </c:pt>
                <c:pt idx="20">
                  <c:v>0.29565350000000001</c:v>
                </c:pt>
                <c:pt idx="21">
                  <c:v>0.28442100000000003</c:v>
                </c:pt>
                <c:pt idx="22">
                  <c:v>0.27812950000000003</c:v>
                </c:pt>
                <c:pt idx="23">
                  <c:v>0.28245600000000004</c:v>
                </c:pt>
                <c:pt idx="24">
                  <c:v>0.28697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B5-40A0-8972-96C470235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221392"/>
        <c:axId val="729773888"/>
      </c:scatterChart>
      <c:valAx>
        <c:axId val="62722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9773888"/>
        <c:crosses val="autoZero"/>
        <c:crossBetween val="midCat"/>
      </c:valAx>
      <c:valAx>
        <c:axId val="72977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722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 sz="1600"/>
              <a:t>Curvature</a:t>
            </a:r>
            <a:r>
              <a:rPr lang="en-US" altLang="ko-KR" sz="1600" baseline="0"/>
              <a:t> vs. 1-Solidity</a:t>
            </a:r>
            <a:endParaRPr lang="ko-KR" altLang="en-U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'PreOp Cor-3'!$C$2:$C$26</c:f>
              <c:numCache>
                <c:formatCode>General</c:formatCode>
                <c:ptCount val="25"/>
                <c:pt idx="0">
                  <c:v>0.27950900000000001</c:v>
                </c:pt>
                <c:pt idx="1">
                  <c:v>0.28193900000000005</c:v>
                </c:pt>
                <c:pt idx="2">
                  <c:v>0.29107499999999997</c:v>
                </c:pt>
                <c:pt idx="3">
                  <c:v>0.28627199999999997</c:v>
                </c:pt>
                <c:pt idx="4">
                  <c:v>0.28160850000000004</c:v>
                </c:pt>
                <c:pt idx="5">
                  <c:v>0.29348649999999998</c:v>
                </c:pt>
                <c:pt idx="6">
                  <c:v>0.30235200000000001</c:v>
                </c:pt>
                <c:pt idx="7">
                  <c:v>0.28580300000000003</c:v>
                </c:pt>
                <c:pt idx="8">
                  <c:v>0.284387</c:v>
                </c:pt>
                <c:pt idx="9">
                  <c:v>0.28974499999999997</c:v>
                </c:pt>
                <c:pt idx="10">
                  <c:v>0.29938100000000001</c:v>
                </c:pt>
                <c:pt idx="11">
                  <c:v>0.28331899999999999</c:v>
                </c:pt>
                <c:pt idx="12">
                  <c:v>0.28025949999999999</c:v>
                </c:pt>
                <c:pt idx="13">
                  <c:v>0.28611400000000003</c:v>
                </c:pt>
                <c:pt idx="14">
                  <c:v>0.28201399999999999</c:v>
                </c:pt>
                <c:pt idx="15">
                  <c:v>0.27062399999999998</c:v>
                </c:pt>
                <c:pt idx="16">
                  <c:v>0.27436699999999997</c:v>
                </c:pt>
                <c:pt idx="17">
                  <c:v>0.28431850000000003</c:v>
                </c:pt>
                <c:pt idx="18">
                  <c:v>0.29516300000000001</c:v>
                </c:pt>
                <c:pt idx="19">
                  <c:v>0.27315349999999999</c:v>
                </c:pt>
                <c:pt idx="20">
                  <c:v>0.29565350000000001</c:v>
                </c:pt>
                <c:pt idx="21">
                  <c:v>0.28442100000000003</c:v>
                </c:pt>
                <c:pt idx="22">
                  <c:v>0.27812950000000003</c:v>
                </c:pt>
                <c:pt idx="23">
                  <c:v>0.28245600000000004</c:v>
                </c:pt>
                <c:pt idx="24">
                  <c:v>0.28697</c:v>
                </c:pt>
              </c:numCache>
            </c:numRef>
          </c:xVal>
          <c:yVal>
            <c:numRef>
              <c:f>'PreOp Cor-3'!$D$2:$D$26</c:f>
              <c:numCache>
                <c:formatCode>General</c:formatCode>
                <c:ptCount val="25"/>
                <c:pt idx="0">
                  <c:v>2.8237999999999985E-2</c:v>
                </c:pt>
                <c:pt idx="1">
                  <c:v>2.9058000000000028E-2</c:v>
                </c:pt>
                <c:pt idx="2">
                  <c:v>6.9270000000000054E-2</c:v>
                </c:pt>
                <c:pt idx="3">
                  <c:v>3.8633999999999946E-2</c:v>
                </c:pt>
                <c:pt idx="4">
                  <c:v>3.3837000000000006E-2</c:v>
                </c:pt>
                <c:pt idx="5">
                  <c:v>5.3702999999999945E-2</c:v>
                </c:pt>
                <c:pt idx="6">
                  <c:v>0.11414400000000002</c:v>
                </c:pt>
                <c:pt idx="7">
                  <c:v>3.414600000000001E-2</c:v>
                </c:pt>
                <c:pt idx="8">
                  <c:v>3.5703999999999958E-2</c:v>
                </c:pt>
                <c:pt idx="9">
                  <c:v>4.9819999999999975E-2</c:v>
                </c:pt>
                <c:pt idx="10">
                  <c:v>5.5981999999999976E-2</c:v>
                </c:pt>
                <c:pt idx="11">
                  <c:v>3.0587999999999949E-2</c:v>
                </c:pt>
                <c:pt idx="12">
                  <c:v>2.8448999999999947E-2</c:v>
                </c:pt>
                <c:pt idx="13">
                  <c:v>3.4518000000000049E-2</c:v>
                </c:pt>
                <c:pt idx="14">
                  <c:v>3.5187999999999997E-2</c:v>
                </c:pt>
                <c:pt idx="15">
                  <c:v>1.7337999999999965E-2</c:v>
                </c:pt>
                <c:pt idx="16">
                  <c:v>2.1823999999999955E-2</c:v>
                </c:pt>
                <c:pt idx="17">
                  <c:v>3.0517000000000016E-2</c:v>
                </c:pt>
                <c:pt idx="18">
                  <c:v>7.1856000000000031E-2</c:v>
                </c:pt>
                <c:pt idx="19">
                  <c:v>1.8517000000000006E-2</c:v>
                </c:pt>
                <c:pt idx="20">
                  <c:v>5.8286999999999978E-2</c:v>
                </c:pt>
                <c:pt idx="21">
                  <c:v>3.0692000000000053E-2</c:v>
                </c:pt>
                <c:pt idx="22">
                  <c:v>2.8089000000000031E-2</c:v>
                </c:pt>
                <c:pt idx="23">
                  <c:v>3.5132000000000052E-2</c:v>
                </c:pt>
                <c:pt idx="24">
                  <c:v>6.0010000000000008E-2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79-4EC3-9165-1FE125E1A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221392"/>
        <c:axId val="729773888"/>
      </c:scatterChart>
      <c:valAx>
        <c:axId val="62722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9773888"/>
        <c:crosses val="autoZero"/>
        <c:crossBetween val="midCat"/>
      </c:valAx>
      <c:valAx>
        <c:axId val="72977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722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29</xdr:row>
      <xdr:rowOff>76200</xdr:rowOff>
    </xdr:from>
    <xdr:to>
      <xdr:col>5</xdr:col>
      <xdr:colOff>91440</xdr:colOff>
      <xdr:row>43</xdr:row>
      <xdr:rowOff>22860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152400</xdr:colOff>
      <xdr:row>29</xdr:row>
      <xdr:rowOff>144780</xdr:rowOff>
    </xdr:from>
    <xdr:to>
      <xdr:col>11</xdr:col>
      <xdr:colOff>861060</xdr:colOff>
      <xdr:row>43</xdr:row>
      <xdr:rowOff>83820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76200</xdr:colOff>
      <xdr:row>29</xdr:row>
      <xdr:rowOff>167640</xdr:rowOff>
    </xdr:from>
    <xdr:to>
      <xdr:col>19</xdr:col>
      <xdr:colOff>243840</xdr:colOff>
      <xdr:row>43</xdr:row>
      <xdr:rowOff>114300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5</xdr:row>
      <xdr:rowOff>190500</xdr:rowOff>
    </xdr:from>
    <xdr:to>
      <xdr:col>13</xdr:col>
      <xdr:colOff>60960</xdr:colOff>
      <xdr:row>18</xdr:row>
      <xdr:rowOff>87630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5</xdr:row>
      <xdr:rowOff>182880</xdr:rowOff>
    </xdr:from>
    <xdr:to>
      <xdr:col>15</xdr:col>
      <xdr:colOff>617220</xdr:colOff>
      <xdr:row>18</xdr:row>
      <xdr:rowOff>99060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4</xdr:row>
      <xdr:rowOff>186690</xdr:rowOff>
    </xdr:from>
    <xdr:to>
      <xdr:col>13</xdr:col>
      <xdr:colOff>38100</xdr:colOff>
      <xdr:row>17</xdr:row>
      <xdr:rowOff>57150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opLeftCell="A133" workbookViewId="0">
      <selection activeCell="F11" sqref="F11"/>
    </sheetView>
  </sheetViews>
  <sheetFormatPr defaultRowHeight="17.399999999999999" x14ac:dyDescent="0.4"/>
  <cols>
    <col min="1" max="1" width="15" customWidth="1"/>
    <col min="2" max="2" width="8.19921875" style="4" customWidth="1"/>
    <col min="3" max="3" width="10.5" style="4" customWidth="1"/>
    <col min="4" max="5" width="10.3984375" style="4" customWidth="1"/>
    <col min="6" max="6" width="13.59765625" style="4" customWidth="1"/>
    <col min="7" max="7" width="11.296875" style="4" customWidth="1"/>
    <col min="8" max="8" width="11.5" style="5" customWidth="1"/>
    <col min="9" max="9" width="4.19921875" customWidth="1"/>
  </cols>
  <sheetData>
    <row r="1" spans="1:8" x14ac:dyDescent="0.4">
      <c r="A1" t="s">
        <v>81</v>
      </c>
      <c r="B1" s="4" t="s">
        <v>1</v>
      </c>
      <c r="C1" s="4" t="s">
        <v>2</v>
      </c>
      <c r="D1" s="4" t="s">
        <v>3</v>
      </c>
      <c r="E1" s="4" t="s">
        <v>160</v>
      </c>
      <c r="F1" s="4" t="s">
        <v>4</v>
      </c>
      <c r="G1" s="4" t="s">
        <v>75</v>
      </c>
      <c r="H1" s="5" t="s">
        <v>129</v>
      </c>
    </row>
    <row r="2" spans="1:8" x14ac:dyDescent="0.4">
      <c r="A2" t="s">
        <v>54</v>
      </c>
      <c r="B2" s="4">
        <v>936</v>
      </c>
      <c r="C2" s="4">
        <v>2386</v>
      </c>
      <c r="D2" s="4">
        <v>0.97176200000000001</v>
      </c>
      <c r="E2" s="4">
        <f>1-D2</f>
        <v>2.8237999999999985E-2</v>
      </c>
      <c r="F2" s="4">
        <v>1.0780000000000001</v>
      </c>
      <c r="G2" s="5">
        <v>0.27950900000000001</v>
      </c>
      <c r="H2" s="5" t="s">
        <v>5</v>
      </c>
    </row>
    <row r="3" spans="1:8" x14ac:dyDescent="0.4">
      <c r="A3" t="s">
        <v>55</v>
      </c>
      <c r="B3" s="4">
        <v>1010</v>
      </c>
      <c r="C3" s="4">
        <v>2510</v>
      </c>
      <c r="D3" s="4">
        <v>0.97234600000000004</v>
      </c>
      <c r="E3" s="4">
        <f t="shared" ref="E3:E50" si="0">1-D3</f>
        <v>2.7653999999999956E-2</v>
      </c>
      <c r="F3" s="4">
        <v>1.2130000000000001</v>
      </c>
      <c r="G3" s="5">
        <v>0.26989199999999997</v>
      </c>
    </row>
    <row r="5" spans="1:8" x14ac:dyDescent="0.4">
      <c r="A5" t="s">
        <v>56</v>
      </c>
      <c r="B5" s="4">
        <v>1036</v>
      </c>
      <c r="C5" s="4">
        <v>2531</v>
      </c>
      <c r="D5" s="4">
        <v>0.97035400000000005</v>
      </c>
      <c r="E5" s="4">
        <f t="shared" si="0"/>
        <v>2.964599999999995E-2</v>
      </c>
      <c r="F5" s="4">
        <v>0.99299999999999999</v>
      </c>
      <c r="G5" s="5">
        <v>0.26978799999999997</v>
      </c>
    </row>
    <row r="6" spans="1:8" x14ac:dyDescent="0.4">
      <c r="A6" t="s">
        <v>57</v>
      </c>
      <c r="B6" s="4">
        <v>1103</v>
      </c>
      <c r="C6" s="4">
        <v>2555</v>
      </c>
      <c r="D6" s="4">
        <v>0.97331000000000001</v>
      </c>
      <c r="E6" s="4">
        <f t="shared" si="0"/>
        <v>2.6689999999999992E-2</v>
      </c>
      <c r="F6" s="4">
        <v>1.1060000000000001</v>
      </c>
      <c r="G6" s="5">
        <v>0.26887499999999998</v>
      </c>
    </row>
    <row r="8" spans="1:8" x14ac:dyDescent="0.4">
      <c r="A8" t="s">
        <v>58</v>
      </c>
      <c r="B8" s="4">
        <v>882</v>
      </c>
      <c r="C8" s="4">
        <v>2059</v>
      </c>
      <c r="D8" s="4">
        <v>0.96778699999999995</v>
      </c>
      <c r="E8" s="4">
        <f t="shared" si="0"/>
        <v>3.2213000000000047E-2</v>
      </c>
      <c r="F8" s="4">
        <v>0.79400000000000004</v>
      </c>
      <c r="G8">
        <v>0.27007650000000005</v>
      </c>
      <c r="H8" s="5" t="s">
        <v>6</v>
      </c>
    </row>
    <row r="9" spans="1:8" x14ac:dyDescent="0.4">
      <c r="A9" t="s">
        <v>59</v>
      </c>
      <c r="B9" s="4">
        <v>952</v>
      </c>
      <c r="C9" s="4">
        <v>2202</v>
      </c>
      <c r="D9" s="4">
        <v>0.981514</v>
      </c>
      <c r="E9" s="4">
        <f t="shared" si="0"/>
        <v>1.8486000000000002E-2</v>
      </c>
      <c r="F9" s="4">
        <v>0.69399999999999995</v>
      </c>
      <c r="G9">
        <v>0.26271299999999997</v>
      </c>
    </row>
    <row r="11" spans="1:8" x14ac:dyDescent="0.4">
      <c r="A11" t="s">
        <v>60</v>
      </c>
      <c r="B11" s="4">
        <v>798</v>
      </c>
      <c r="C11" s="4">
        <v>1874</v>
      </c>
      <c r="D11" s="4">
        <v>0.97094199999999997</v>
      </c>
      <c r="E11" s="4">
        <f t="shared" si="0"/>
        <v>2.9058000000000028E-2</v>
      </c>
      <c r="F11" s="4">
        <v>1.482</v>
      </c>
      <c r="G11">
        <v>0.28193900000000005</v>
      </c>
    </row>
    <row r="12" spans="1:8" x14ac:dyDescent="0.4">
      <c r="A12" t="s">
        <v>61</v>
      </c>
      <c r="B12" s="4">
        <v>927</v>
      </c>
      <c r="C12" s="4">
        <v>2206</v>
      </c>
      <c r="D12" s="4">
        <v>0.97957099999999997</v>
      </c>
      <c r="E12" s="4">
        <f>1-D12</f>
        <v>2.042900000000003E-2</v>
      </c>
      <c r="F12" s="4">
        <v>0.78600000000000003</v>
      </c>
      <c r="G12">
        <v>0.2641445</v>
      </c>
    </row>
    <row r="14" spans="1:8" x14ac:dyDescent="0.4">
      <c r="A14" t="s">
        <v>62</v>
      </c>
      <c r="B14" s="4">
        <v>1105</v>
      </c>
      <c r="C14" s="4">
        <v>2654</v>
      </c>
      <c r="D14" s="4">
        <v>0.93072999999999995</v>
      </c>
      <c r="E14" s="4">
        <f t="shared" si="0"/>
        <v>6.9270000000000054E-2</v>
      </c>
      <c r="F14" s="4">
        <v>3.2880000000000003</v>
      </c>
      <c r="G14">
        <v>0.29107499999999997</v>
      </c>
      <c r="H14" s="5" t="s">
        <v>7</v>
      </c>
    </row>
    <row r="15" spans="1:8" x14ac:dyDescent="0.4">
      <c r="A15" t="s">
        <v>63</v>
      </c>
      <c r="B15" s="4">
        <v>1130</v>
      </c>
      <c r="C15" s="4">
        <v>2453</v>
      </c>
      <c r="D15" s="4">
        <v>0.93069299999999999</v>
      </c>
      <c r="E15" s="4">
        <f t="shared" si="0"/>
        <v>6.9307000000000007E-2</v>
      </c>
      <c r="F15" s="4">
        <v>2.5049999999999999</v>
      </c>
      <c r="G15">
        <v>0.29717850000000001</v>
      </c>
    </row>
    <row r="17" spans="1:8" x14ac:dyDescent="0.4">
      <c r="A17" t="s">
        <v>64</v>
      </c>
      <c r="B17" s="4">
        <v>1023</v>
      </c>
      <c r="C17" s="4">
        <v>2368</v>
      </c>
      <c r="D17" s="4">
        <v>0.97087699999999999</v>
      </c>
      <c r="E17" s="4">
        <f t="shared" si="0"/>
        <v>2.912300000000001E-2</v>
      </c>
      <c r="F17" s="4">
        <v>1.2229999999999999</v>
      </c>
      <c r="G17">
        <v>0.27067649999999999</v>
      </c>
    </row>
    <row r="18" spans="1:8" x14ac:dyDescent="0.4">
      <c r="A18" t="s">
        <v>65</v>
      </c>
      <c r="B18" s="4">
        <v>1011</v>
      </c>
      <c r="C18" s="4">
        <v>2129</v>
      </c>
      <c r="D18" s="4">
        <v>0.96806199999999998</v>
      </c>
      <c r="E18" s="4">
        <f>1-D18</f>
        <v>3.1938000000000022E-2</v>
      </c>
      <c r="F18" s="4">
        <v>1.3149999999999999</v>
      </c>
      <c r="G18">
        <v>0.27254400000000001</v>
      </c>
    </row>
    <row r="20" spans="1:8" x14ac:dyDescent="0.4">
      <c r="A20" t="s">
        <v>66</v>
      </c>
      <c r="B20" s="4">
        <v>971</v>
      </c>
      <c r="C20" s="4">
        <v>2480</v>
      </c>
      <c r="D20" s="4">
        <v>0.95401899999999995</v>
      </c>
      <c r="E20" s="4">
        <f t="shared" si="0"/>
        <v>4.598100000000005E-2</v>
      </c>
      <c r="F20" s="4">
        <v>1.8920000000000001</v>
      </c>
      <c r="G20">
        <v>0.28245050000000005</v>
      </c>
      <c r="H20" s="5" t="s">
        <v>8</v>
      </c>
    </row>
    <row r="21" spans="1:8" x14ac:dyDescent="0.4">
      <c r="A21" t="s">
        <v>67</v>
      </c>
      <c r="B21" s="4">
        <v>966</v>
      </c>
      <c r="C21" s="4">
        <v>2466</v>
      </c>
      <c r="D21" s="4">
        <v>0.95498899999999998</v>
      </c>
      <c r="E21" s="4">
        <f t="shared" si="0"/>
        <v>4.5011000000000023E-2</v>
      </c>
      <c r="F21" s="4">
        <v>1.6319999999999999</v>
      </c>
      <c r="G21">
        <v>0.28066550000000001</v>
      </c>
    </row>
    <row r="23" spans="1:8" x14ac:dyDescent="0.4">
      <c r="A23" t="s">
        <v>68</v>
      </c>
      <c r="B23" s="4">
        <v>967</v>
      </c>
      <c r="C23" s="4">
        <v>2255</v>
      </c>
      <c r="D23" s="4">
        <v>0.96136600000000005</v>
      </c>
      <c r="E23" s="4">
        <f t="shared" si="0"/>
        <v>3.8633999999999946E-2</v>
      </c>
      <c r="F23" s="4">
        <v>1.391</v>
      </c>
      <c r="G23">
        <v>0.28627199999999997</v>
      </c>
    </row>
    <row r="24" spans="1:8" x14ac:dyDescent="0.4">
      <c r="A24" t="s">
        <v>69</v>
      </c>
      <c r="B24" s="4">
        <v>907</v>
      </c>
      <c r="C24" s="4">
        <v>2278</v>
      </c>
      <c r="D24" s="4">
        <v>0.95004100000000002</v>
      </c>
      <c r="E24" s="4">
        <f t="shared" si="0"/>
        <v>4.9958999999999976E-2</v>
      </c>
      <c r="F24" s="4">
        <v>1.466</v>
      </c>
      <c r="G24">
        <v>0.28230949999999999</v>
      </c>
    </row>
    <row r="26" spans="1:8" x14ac:dyDescent="0.4">
      <c r="A26" t="s">
        <v>70</v>
      </c>
      <c r="B26" s="4">
        <v>1218</v>
      </c>
      <c r="C26" s="4">
        <v>2947</v>
      </c>
      <c r="D26" s="4">
        <v>0.94051499999999999</v>
      </c>
      <c r="E26" s="4">
        <f t="shared" si="0"/>
        <v>5.948500000000001E-2</v>
      </c>
      <c r="F26" s="4">
        <v>2.0539999999999998</v>
      </c>
      <c r="G26">
        <v>0.29001250000000001</v>
      </c>
      <c r="H26" s="5" t="s">
        <v>6</v>
      </c>
    </row>
    <row r="27" spans="1:8" x14ac:dyDescent="0.4">
      <c r="A27" t="s">
        <v>71</v>
      </c>
      <c r="B27" s="4">
        <v>1002</v>
      </c>
      <c r="C27" s="4">
        <v>2386</v>
      </c>
      <c r="D27" s="4">
        <v>0.93051300000000003</v>
      </c>
      <c r="E27" s="4">
        <f t="shared" si="0"/>
        <v>6.9486999999999965E-2</v>
      </c>
      <c r="F27" s="4">
        <v>2.069</v>
      </c>
      <c r="G27">
        <v>0.29508849999999998</v>
      </c>
    </row>
    <row r="29" spans="1:8" x14ac:dyDescent="0.4">
      <c r="A29" t="s">
        <v>95</v>
      </c>
      <c r="B29" s="4">
        <v>1074</v>
      </c>
      <c r="C29" s="4">
        <v>2394</v>
      </c>
      <c r="D29" s="4">
        <v>0.96616299999999999</v>
      </c>
      <c r="E29" s="4">
        <f t="shared" si="0"/>
        <v>3.3837000000000006E-2</v>
      </c>
      <c r="F29" s="4">
        <v>0.93800000000000006</v>
      </c>
      <c r="G29">
        <v>0.28160850000000004</v>
      </c>
    </row>
    <row r="30" spans="1:8" x14ac:dyDescent="0.4">
      <c r="A30" t="s">
        <v>96</v>
      </c>
      <c r="B30" s="4">
        <v>1049</v>
      </c>
      <c r="C30" s="4">
        <v>2094</v>
      </c>
      <c r="D30" s="4">
        <v>0.94982200000000006</v>
      </c>
      <c r="E30" s="4">
        <f t="shared" si="0"/>
        <v>5.0177999999999945E-2</v>
      </c>
      <c r="F30" s="4">
        <v>1.8109999999999999</v>
      </c>
      <c r="G30">
        <v>0.28414399999999995</v>
      </c>
    </row>
    <row r="32" spans="1:8" x14ac:dyDescent="0.4">
      <c r="A32" t="s">
        <v>97</v>
      </c>
      <c r="B32" s="4">
        <v>850</v>
      </c>
      <c r="C32" s="4">
        <v>2027</v>
      </c>
      <c r="D32" s="4">
        <v>0.97033599999999998</v>
      </c>
      <c r="E32" s="4">
        <f t="shared" si="0"/>
        <v>2.9664000000000024E-2</v>
      </c>
      <c r="F32" s="4">
        <v>0.95799999999999996</v>
      </c>
      <c r="G32">
        <v>0.26962200000000003</v>
      </c>
      <c r="H32" s="5" t="s">
        <v>9</v>
      </c>
    </row>
    <row r="33" spans="1:8" x14ac:dyDescent="0.4">
      <c r="A33" t="s">
        <v>98</v>
      </c>
      <c r="B33" s="4">
        <v>944</v>
      </c>
      <c r="C33" s="4">
        <v>2320</v>
      </c>
      <c r="D33" s="4">
        <v>0.94223900000000005</v>
      </c>
      <c r="E33" s="4">
        <f t="shared" si="0"/>
        <v>5.7760999999999951E-2</v>
      </c>
      <c r="F33" s="4">
        <v>1.9819999999999998</v>
      </c>
      <c r="G33">
        <v>0.28879049999999995</v>
      </c>
    </row>
    <row r="35" spans="1:8" x14ac:dyDescent="0.4">
      <c r="A35" t="s">
        <v>99</v>
      </c>
      <c r="B35" s="4">
        <v>881</v>
      </c>
      <c r="C35" s="4">
        <v>2141</v>
      </c>
      <c r="D35" s="4">
        <v>0.94629700000000005</v>
      </c>
      <c r="E35" s="4">
        <f t="shared" si="0"/>
        <v>5.3702999999999945E-2</v>
      </c>
      <c r="F35" s="4">
        <v>1.327</v>
      </c>
      <c r="G35">
        <v>0.29348649999999998</v>
      </c>
    </row>
    <row r="36" spans="1:8" x14ac:dyDescent="0.4">
      <c r="A36" t="s">
        <v>72</v>
      </c>
      <c r="B36" s="4">
        <v>885</v>
      </c>
      <c r="C36" s="4">
        <v>2069</v>
      </c>
      <c r="D36" s="4">
        <v>0.96770800000000001</v>
      </c>
      <c r="E36" s="4">
        <f t="shared" si="0"/>
        <v>3.2291999999999987E-2</v>
      </c>
      <c r="F36" s="4">
        <v>0.73</v>
      </c>
      <c r="G36">
        <v>0.26979599999999998</v>
      </c>
    </row>
    <row r="38" spans="1:8" x14ac:dyDescent="0.4">
      <c r="A38" t="s">
        <v>73</v>
      </c>
      <c r="B38" s="4">
        <v>940</v>
      </c>
      <c r="C38" s="4">
        <v>2121</v>
      </c>
      <c r="D38" s="4">
        <v>0.88585599999999998</v>
      </c>
      <c r="E38" s="4">
        <f t="shared" si="0"/>
        <v>0.11414400000000002</v>
      </c>
      <c r="F38" s="4">
        <v>3.056</v>
      </c>
      <c r="G38">
        <v>0.30235200000000001</v>
      </c>
      <c r="H38" s="5" t="s">
        <v>10</v>
      </c>
    </row>
    <row r="39" spans="1:8" x14ac:dyDescent="0.4">
      <c r="A39" t="s">
        <v>100</v>
      </c>
      <c r="B39" s="4">
        <v>948</v>
      </c>
      <c r="C39" s="4">
        <v>2161</v>
      </c>
      <c r="D39" s="4">
        <v>0.95696099999999995</v>
      </c>
      <c r="E39" s="4">
        <f t="shared" si="0"/>
        <v>4.3039000000000049E-2</v>
      </c>
      <c r="F39" s="4">
        <v>1.3029999999999999</v>
      </c>
      <c r="G39">
        <v>0.27803450000000002</v>
      </c>
    </row>
    <row r="41" spans="1:8" x14ac:dyDescent="0.4">
      <c r="A41" t="s">
        <v>101</v>
      </c>
      <c r="B41" s="4">
        <v>924</v>
      </c>
      <c r="C41" s="4">
        <v>1952</v>
      </c>
      <c r="D41" s="4">
        <v>0.96716000000000002</v>
      </c>
      <c r="E41" s="4">
        <f>1-D41</f>
        <v>3.283999999999998E-2</v>
      </c>
      <c r="F41" s="4">
        <v>0.97499999999999998</v>
      </c>
      <c r="G41">
        <v>0.27129500000000001</v>
      </c>
    </row>
    <row r="42" spans="1:8" x14ac:dyDescent="0.4">
      <c r="A42" t="s">
        <v>102</v>
      </c>
      <c r="B42" s="4">
        <v>902</v>
      </c>
      <c r="C42" s="4">
        <v>2013</v>
      </c>
      <c r="D42" s="4">
        <v>0.969302</v>
      </c>
      <c r="E42" s="4">
        <f t="shared" si="0"/>
        <v>3.0698000000000003E-2</v>
      </c>
      <c r="F42" s="4">
        <v>0.65700000000000003</v>
      </c>
      <c r="G42">
        <v>0.26863399999999998</v>
      </c>
    </row>
    <row r="44" spans="1:8" x14ac:dyDescent="0.4">
      <c r="A44" t="s">
        <v>74</v>
      </c>
      <c r="B44" s="4">
        <v>908</v>
      </c>
      <c r="C44" s="4">
        <v>2296</v>
      </c>
      <c r="D44" s="4">
        <v>0.96585399999999999</v>
      </c>
      <c r="E44" s="4">
        <f t="shared" si="0"/>
        <v>3.414600000000001E-2</v>
      </c>
      <c r="F44" s="4">
        <v>1.746</v>
      </c>
      <c r="G44">
        <v>0.28580300000000003</v>
      </c>
      <c r="H44" s="5" t="s">
        <v>11</v>
      </c>
    </row>
    <row r="45" spans="1:8" x14ac:dyDescent="0.4">
      <c r="A45" t="s">
        <v>103</v>
      </c>
      <c r="B45" s="4">
        <v>752</v>
      </c>
      <c r="C45" s="4">
        <v>1889</v>
      </c>
      <c r="D45" s="4">
        <v>0.97483900000000001</v>
      </c>
      <c r="E45" s="4">
        <f t="shared" si="0"/>
        <v>2.5160999999999989E-2</v>
      </c>
      <c r="F45" s="4">
        <v>1.6659999999999999</v>
      </c>
      <c r="G45">
        <v>0.2709105</v>
      </c>
    </row>
    <row r="47" spans="1:8" x14ac:dyDescent="0.4">
      <c r="A47" t="s">
        <v>104</v>
      </c>
      <c r="B47" s="4">
        <v>1130</v>
      </c>
      <c r="C47" s="4">
        <v>2570</v>
      </c>
      <c r="D47" s="4">
        <v>0.96307500000000001</v>
      </c>
      <c r="E47" s="4">
        <f t="shared" si="0"/>
        <v>3.6924999999999986E-2</v>
      </c>
      <c r="F47" s="4">
        <v>1.2789999999999999</v>
      </c>
      <c r="G47">
        <v>0.27485749999999998</v>
      </c>
    </row>
    <row r="48" spans="1:8" x14ac:dyDescent="0.4">
      <c r="A48" t="s">
        <v>105</v>
      </c>
      <c r="B48" s="4">
        <v>886</v>
      </c>
      <c r="C48" s="4">
        <v>1953</v>
      </c>
      <c r="D48" s="4">
        <v>0.97715700000000005</v>
      </c>
      <c r="E48" s="4">
        <f t="shared" si="0"/>
        <v>2.2842999999999947E-2</v>
      </c>
      <c r="F48" s="4">
        <v>0.68300000000000005</v>
      </c>
      <c r="G48">
        <v>0.26483649999999997</v>
      </c>
    </row>
    <row r="50" spans="1:8" x14ac:dyDescent="0.4">
      <c r="A50" t="s">
        <v>106</v>
      </c>
      <c r="B50" s="4">
        <v>945</v>
      </c>
      <c r="C50" s="4">
        <v>2166</v>
      </c>
      <c r="D50" s="4">
        <v>0.96429600000000004</v>
      </c>
      <c r="E50" s="4">
        <f t="shared" si="0"/>
        <v>3.5703999999999958E-2</v>
      </c>
      <c r="F50" s="4">
        <v>1.3069999999999999</v>
      </c>
      <c r="G50">
        <v>0.284387</v>
      </c>
      <c r="H50" s="5" t="s">
        <v>7</v>
      </c>
    </row>
    <row r="51" spans="1:8" x14ac:dyDescent="0.4">
      <c r="A51" t="s">
        <v>107</v>
      </c>
      <c r="B51" s="4">
        <v>826</v>
      </c>
      <c r="C51" s="4">
        <v>1999</v>
      </c>
      <c r="D51" s="4">
        <v>0.95085600000000003</v>
      </c>
      <c r="E51" s="4">
        <f>1-D51</f>
        <v>4.9143999999999965E-2</v>
      </c>
      <c r="F51" s="4">
        <v>1.234</v>
      </c>
      <c r="G51">
        <v>0.28074199999999999</v>
      </c>
    </row>
    <row r="53" spans="1:8" x14ac:dyDescent="0.4">
      <c r="A53" t="s">
        <v>108</v>
      </c>
      <c r="B53" s="4">
        <v>1007</v>
      </c>
      <c r="C53" s="4">
        <v>2170</v>
      </c>
      <c r="D53" s="4">
        <v>0.97614900000000004</v>
      </c>
      <c r="E53" s="4">
        <f t="shared" ref="E53:E60" si="1">1-D53</f>
        <v>2.3850999999999956E-2</v>
      </c>
      <c r="F53" s="4">
        <v>1.01</v>
      </c>
      <c r="G53">
        <v>0.26697549999999998</v>
      </c>
    </row>
    <row r="54" spans="1:8" x14ac:dyDescent="0.4">
      <c r="A54" t="s">
        <v>76</v>
      </c>
      <c r="B54" s="4">
        <v>857</v>
      </c>
      <c r="C54" s="4">
        <v>1853</v>
      </c>
      <c r="D54" s="4">
        <v>0.97407600000000005</v>
      </c>
      <c r="E54" s="4">
        <f t="shared" si="1"/>
        <v>2.5923999999999947E-2</v>
      </c>
      <c r="F54" s="4">
        <v>0.97299999999999998</v>
      </c>
      <c r="G54">
        <v>0.26782699999999998</v>
      </c>
    </row>
    <row r="56" spans="1:8" x14ac:dyDescent="0.4">
      <c r="A56" t="s">
        <v>109</v>
      </c>
      <c r="B56" s="4">
        <v>940</v>
      </c>
      <c r="C56" s="4">
        <v>2206</v>
      </c>
      <c r="D56" s="4">
        <v>0.97353500000000004</v>
      </c>
      <c r="E56" s="4">
        <f t="shared" si="1"/>
        <v>2.6464999999999961E-2</v>
      </c>
      <c r="F56" s="4">
        <v>1.0510000000000002</v>
      </c>
      <c r="G56">
        <v>0.26848749999999999</v>
      </c>
      <c r="H56" s="5" t="s">
        <v>6</v>
      </c>
    </row>
    <row r="57" spans="1:8" x14ac:dyDescent="0.4">
      <c r="A57" t="s">
        <v>110</v>
      </c>
      <c r="B57" s="4">
        <v>1048</v>
      </c>
      <c r="C57" s="4">
        <v>2720</v>
      </c>
      <c r="D57" s="4">
        <v>0.97119299999999997</v>
      </c>
      <c r="E57" s="4">
        <f t="shared" si="1"/>
        <v>2.8807000000000027E-2</v>
      </c>
      <c r="F57" s="4">
        <v>1.3470000000000002</v>
      </c>
      <c r="G57">
        <v>0.2711385</v>
      </c>
    </row>
    <row r="59" spans="1:8" x14ac:dyDescent="0.4">
      <c r="A59" t="s">
        <v>77</v>
      </c>
      <c r="B59" s="4">
        <v>1100</v>
      </c>
      <c r="C59" s="4">
        <v>2389</v>
      </c>
      <c r="D59" s="4">
        <v>0.95018000000000002</v>
      </c>
      <c r="E59" s="4">
        <f t="shared" si="1"/>
        <v>4.9819999999999975E-2</v>
      </c>
      <c r="F59" s="4">
        <v>0.96699999999999997</v>
      </c>
      <c r="G59">
        <v>0.28974499999999997</v>
      </c>
    </row>
    <row r="60" spans="1:8" x14ac:dyDescent="0.4">
      <c r="A60" t="s">
        <v>111</v>
      </c>
      <c r="B60" s="4">
        <v>1195</v>
      </c>
      <c r="C60" s="4">
        <v>2691</v>
      </c>
      <c r="D60" s="4">
        <v>0.97070400000000001</v>
      </c>
      <c r="E60" s="4">
        <f t="shared" si="1"/>
        <v>2.9295999999999989E-2</v>
      </c>
      <c r="F60" s="4">
        <v>0.92</v>
      </c>
      <c r="G60">
        <v>0.279248</v>
      </c>
    </row>
    <row r="62" spans="1:8" x14ac:dyDescent="0.4">
      <c r="A62" t="s">
        <v>78</v>
      </c>
      <c r="B62" s="4">
        <v>1032</v>
      </c>
      <c r="C62" s="4">
        <v>2308</v>
      </c>
      <c r="D62" s="4">
        <v>0.94401800000000002</v>
      </c>
      <c r="E62" s="4">
        <f t="shared" ref="E62:E69" si="2">1-D62</f>
        <v>5.5981999999999976E-2</v>
      </c>
      <c r="F62" s="4">
        <v>2.278</v>
      </c>
      <c r="G62">
        <v>0.29938100000000001</v>
      </c>
      <c r="H62" s="5" t="s">
        <v>7</v>
      </c>
    </row>
    <row r="63" spans="1:8" x14ac:dyDescent="0.4">
      <c r="A63" t="s">
        <v>112</v>
      </c>
      <c r="B63" s="4">
        <v>1095</v>
      </c>
      <c r="C63" s="4">
        <v>2515</v>
      </c>
      <c r="D63" s="4">
        <v>0.95218800000000003</v>
      </c>
      <c r="E63" s="4">
        <f t="shared" si="2"/>
        <v>4.7811999999999966E-2</v>
      </c>
      <c r="F63" s="4">
        <v>1.893</v>
      </c>
      <c r="G63">
        <v>0.28337099999999998</v>
      </c>
    </row>
    <row r="65" spans="1:8" x14ac:dyDescent="0.4">
      <c r="A65" t="s">
        <v>113</v>
      </c>
      <c r="B65" s="4">
        <v>1381</v>
      </c>
      <c r="C65" s="4">
        <v>2761</v>
      </c>
      <c r="D65" s="4">
        <v>0.94844899999999999</v>
      </c>
      <c r="E65" s="4">
        <f t="shared" si="2"/>
        <v>5.1551000000000013E-2</v>
      </c>
      <c r="F65" s="4">
        <v>0.89800000000000002</v>
      </c>
      <c r="G65">
        <v>0.2802655</v>
      </c>
    </row>
    <row r="66" spans="1:8" x14ac:dyDescent="0.4">
      <c r="A66" t="s">
        <v>114</v>
      </c>
      <c r="B66" s="4">
        <v>1141</v>
      </c>
      <c r="C66" s="4">
        <v>2611</v>
      </c>
      <c r="D66" s="4">
        <v>0.95334399999999997</v>
      </c>
      <c r="E66" s="4">
        <f t="shared" si="2"/>
        <v>4.6656000000000031E-2</v>
      </c>
      <c r="F66" s="4">
        <v>2.0270000000000001</v>
      </c>
      <c r="G66">
        <v>0.28346300000000002</v>
      </c>
    </row>
    <row r="68" spans="1:8" x14ac:dyDescent="0.4">
      <c r="A68" t="s">
        <v>79</v>
      </c>
      <c r="B68" s="4">
        <v>1021</v>
      </c>
      <c r="C68" s="4">
        <v>2319</v>
      </c>
      <c r="D68" s="4">
        <v>0.97763800000000001</v>
      </c>
      <c r="E68" s="4">
        <f t="shared" si="2"/>
        <v>2.2361999999999993E-2</v>
      </c>
      <c r="F68" s="4">
        <v>1.0579999999999998</v>
      </c>
      <c r="G68">
        <v>0.26647100000000001</v>
      </c>
      <c r="H68" s="5" t="s">
        <v>8</v>
      </c>
    </row>
    <row r="69" spans="1:8" x14ac:dyDescent="0.4">
      <c r="A69" t="s">
        <v>80</v>
      </c>
      <c r="B69" s="4">
        <v>1114</v>
      </c>
      <c r="C69" s="4">
        <v>2454</v>
      </c>
      <c r="D69" s="4">
        <v>0.96949799999999997</v>
      </c>
      <c r="E69" s="4">
        <f t="shared" si="2"/>
        <v>3.0502000000000029E-2</v>
      </c>
      <c r="F69" s="4">
        <v>1.2910000000000001</v>
      </c>
      <c r="G69">
        <v>0.271706</v>
      </c>
    </row>
    <row r="71" spans="1:8" x14ac:dyDescent="0.4">
      <c r="A71" t="s">
        <v>115</v>
      </c>
      <c r="B71" s="4">
        <v>988</v>
      </c>
      <c r="C71" s="4">
        <v>2335</v>
      </c>
      <c r="D71" s="4">
        <v>0.96941200000000005</v>
      </c>
      <c r="E71" s="4">
        <f>1-D71</f>
        <v>3.0587999999999949E-2</v>
      </c>
      <c r="F71" s="4">
        <v>1.605</v>
      </c>
      <c r="G71">
        <v>0.28331899999999999</v>
      </c>
    </row>
    <row r="72" spans="1:8" x14ac:dyDescent="0.4">
      <c r="A72" t="s">
        <v>116</v>
      </c>
      <c r="B72" s="4">
        <v>1136</v>
      </c>
      <c r="C72" s="4">
        <v>2368</v>
      </c>
      <c r="D72" s="4">
        <v>0.97013899999999997</v>
      </c>
      <c r="E72" s="4">
        <f t="shared" ref="E72:E78" si="3">1-D72</f>
        <v>2.9861000000000026E-2</v>
      </c>
      <c r="F72" s="4">
        <v>1.2270000000000001</v>
      </c>
      <c r="G72">
        <v>0.27106550000000001</v>
      </c>
    </row>
    <row r="74" spans="1:8" x14ac:dyDescent="0.4">
      <c r="A74" t="s">
        <v>117</v>
      </c>
      <c r="B74" s="4">
        <v>993</v>
      </c>
      <c r="C74" s="4">
        <v>2473</v>
      </c>
      <c r="D74" s="4">
        <v>0.97155100000000005</v>
      </c>
      <c r="E74" s="4">
        <f t="shared" si="3"/>
        <v>2.8448999999999947E-2</v>
      </c>
      <c r="F74" s="4">
        <v>1.2069999999999999</v>
      </c>
      <c r="G74">
        <v>0.28025949999999999</v>
      </c>
      <c r="H74" s="5" t="s">
        <v>10</v>
      </c>
    </row>
    <row r="75" spans="1:8" x14ac:dyDescent="0.4">
      <c r="A75" t="s">
        <v>118</v>
      </c>
      <c r="B75" s="4">
        <v>912</v>
      </c>
      <c r="C75" s="4">
        <v>2034</v>
      </c>
      <c r="D75" s="4">
        <v>0.97436500000000004</v>
      </c>
      <c r="E75" s="4">
        <f t="shared" si="3"/>
        <v>2.5634999999999963E-2</v>
      </c>
      <c r="F75" s="4">
        <v>0.99099999999999988</v>
      </c>
      <c r="G75">
        <v>0.26777249999999997</v>
      </c>
    </row>
    <row r="77" spans="1:8" x14ac:dyDescent="0.4">
      <c r="A77" t="s">
        <v>119</v>
      </c>
      <c r="B77" s="4">
        <v>1057</v>
      </c>
      <c r="C77" s="4">
        <v>2328</v>
      </c>
      <c r="D77" s="4">
        <v>0.97850999999999999</v>
      </c>
      <c r="E77" s="4">
        <f t="shared" si="3"/>
        <v>2.1490000000000009E-2</v>
      </c>
      <c r="F77" s="4">
        <v>0.53500000000000003</v>
      </c>
      <c r="G77">
        <v>0.26341999999999999</v>
      </c>
    </row>
    <row r="78" spans="1:8" x14ac:dyDescent="0.4">
      <c r="A78" t="s">
        <v>120</v>
      </c>
      <c r="B78" s="4">
        <v>888</v>
      </c>
      <c r="C78" s="4">
        <v>1949</v>
      </c>
      <c r="D78" s="4">
        <v>0.98064300000000004</v>
      </c>
      <c r="E78" s="4">
        <f t="shared" si="3"/>
        <v>1.9356999999999958E-2</v>
      </c>
      <c r="F78" s="4">
        <v>0.47899999999999998</v>
      </c>
      <c r="G78">
        <v>0.26207349999999996</v>
      </c>
    </row>
    <row r="80" spans="1:8" x14ac:dyDescent="0.4">
      <c r="A80" t="s">
        <v>121</v>
      </c>
      <c r="B80" s="4">
        <v>1018</v>
      </c>
      <c r="C80" s="4">
        <v>2568</v>
      </c>
      <c r="D80" s="4">
        <v>0.96548199999999995</v>
      </c>
      <c r="E80" s="4">
        <f>1-D80</f>
        <v>3.4518000000000049E-2</v>
      </c>
      <c r="F80" s="4">
        <v>1.7709999999999999</v>
      </c>
      <c r="G80">
        <v>0.28611400000000003</v>
      </c>
      <c r="H80" s="5" t="s">
        <v>7</v>
      </c>
    </row>
    <row r="81" spans="1:8" x14ac:dyDescent="0.4">
      <c r="A81" t="s">
        <v>122</v>
      </c>
      <c r="B81" s="4">
        <v>910</v>
      </c>
      <c r="C81" s="4">
        <v>2184</v>
      </c>
      <c r="D81" s="4">
        <v>0.96144799999999997</v>
      </c>
      <c r="E81" s="4">
        <f t="shared" ref="E81:E87" si="4">1-D81</f>
        <v>3.8552000000000031E-2</v>
      </c>
      <c r="F81" s="4">
        <v>2.133</v>
      </c>
      <c r="G81">
        <v>0.279941</v>
      </c>
    </row>
    <row r="83" spans="1:8" x14ac:dyDescent="0.4">
      <c r="A83" t="s">
        <v>123</v>
      </c>
      <c r="B83" s="4">
        <v>1157</v>
      </c>
      <c r="C83" s="4">
        <v>2655</v>
      </c>
      <c r="D83" s="4">
        <v>0.97826800000000003</v>
      </c>
      <c r="E83" s="4">
        <f t="shared" si="4"/>
        <v>2.1731999999999974E-2</v>
      </c>
      <c r="F83" s="4">
        <v>0.90399999999999991</v>
      </c>
      <c r="G83">
        <v>0.26538600000000001</v>
      </c>
    </row>
    <row r="84" spans="1:8" x14ac:dyDescent="0.4">
      <c r="A84" t="s">
        <v>124</v>
      </c>
      <c r="B84" s="4">
        <v>1029</v>
      </c>
      <c r="C84" s="4">
        <v>2171</v>
      </c>
      <c r="D84" s="4">
        <v>0.97591799999999995</v>
      </c>
      <c r="E84" s="4">
        <f t="shared" si="4"/>
        <v>2.4082000000000048E-2</v>
      </c>
      <c r="F84" s="4">
        <v>1.0250000000000001</v>
      </c>
      <c r="G84">
        <v>0.26716600000000001</v>
      </c>
    </row>
    <row r="86" spans="1:8" x14ac:dyDescent="0.4">
      <c r="A86" t="s">
        <v>125</v>
      </c>
      <c r="B86" s="4">
        <v>969</v>
      </c>
      <c r="C86" s="4">
        <v>2230</v>
      </c>
      <c r="D86" s="4">
        <v>0.964812</v>
      </c>
      <c r="E86" s="4">
        <f t="shared" si="4"/>
        <v>3.5187999999999997E-2</v>
      </c>
      <c r="F86" s="4">
        <v>0.88400000000000001</v>
      </c>
      <c r="G86">
        <v>0.28201399999999999</v>
      </c>
      <c r="H86" s="5" t="s">
        <v>11</v>
      </c>
    </row>
    <row r="87" spans="1:8" x14ac:dyDescent="0.4">
      <c r="A87" t="s">
        <v>126</v>
      </c>
      <c r="B87" s="4">
        <v>1183</v>
      </c>
      <c r="C87" s="4">
        <v>2789</v>
      </c>
      <c r="D87" s="4">
        <v>0.97197800000000001</v>
      </c>
      <c r="E87" s="4">
        <f t="shared" si="4"/>
        <v>2.8021999999999991E-2</v>
      </c>
      <c r="F87" s="4">
        <v>0.71199999999999997</v>
      </c>
      <c r="G87">
        <v>0.263571</v>
      </c>
    </row>
    <row r="89" spans="1:8" x14ac:dyDescent="0.4">
      <c r="A89" t="s">
        <v>127</v>
      </c>
      <c r="B89" s="4">
        <v>1146</v>
      </c>
      <c r="C89" s="4">
        <v>2693</v>
      </c>
      <c r="D89" s="4">
        <v>0.95845400000000003</v>
      </c>
      <c r="E89" s="4">
        <f>1-D89</f>
        <v>4.1545999999999972E-2</v>
      </c>
      <c r="F89" s="4">
        <v>1.397</v>
      </c>
      <c r="G89">
        <v>0.277758</v>
      </c>
    </row>
    <row r="90" spans="1:8" x14ac:dyDescent="0.4">
      <c r="A90" t="s">
        <v>128</v>
      </c>
      <c r="B90" s="4">
        <v>1361</v>
      </c>
      <c r="C90" s="4">
        <v>2857</v>
      </c>
      <c r="D90" s="4">
        <v>0.96845400000000004</v>
      </c>
      <c r="E90" s="4">
        <f t="shared" ref="E90:E93" si="5">1-D90</f>
        <v>3.1545999999999963E-2</v>
      </c>
      <c r="F90" s="4">
        <v>0.57099999999999995</v>
      </c>
      <c r="G90">
        <v>0.26862799999999998</v>
      </c>
    </row>
    <row r="92" spans="1:8" x14ac:dyDescent="0.4">
      <c r="A92" t="s">
        <v>133</v>
      </c>
      <c r="B92" s="4">
        <v>1073</v>
      </c>
      <c r="C92" s="4">
        <v>2583</v>
      </c>
      <c r="D92" s="4">
        <v>0.95356300000000005</v>
      </c>
      <c r="E92" s="4">
        <f t="shared" si="5"/>
        <v>4.6436999999999951E-2</v>
      </c>
      <c r="F92" s="4">
        <v>1.8220000000000001</v>
      </c>
      <c r="G92">
        <v>0.28232849999999998</v>
      </c>
      <c r="H92" s="5" t="s">
        <v>6</v>
      </c>
    </row>
    <row r="93" spans="1:8" x14ac:dyDescent="0.4">
      <c r="A93" t="s">
        <v>134</v>
      </c>
      <c r="B93" s="4">
        <v>1045</v>
      </c>
      <c r="C93" s="4">
        <v>2192</v>
      </c>
      <c r="D93" s="4">
        <v>0.97469300000000003</v>
      </c>
      <c r="E93" s="4">
        <f t="shared" si="5"/>
        <v>2.5306999999999968E-2</v>
      </c>
      <c r="F93" s="4">
        <v>0.7380000000000001</v>
      </c>
      <c r="G93">
        <v>0.26634349999999996</v>
      </c>
    </row>
    <row r="95" spans="1:8" x14ac:dyDescent="0.4">
      <c r="A95" t="s">
        <v>135</v>
      </c>
      <c r="B95" s="4">
        <v>856</v>
      </c>
      <c r="C95" s="4">
        <v>2109</v>
      </c>
      <c r="D95" s="4">
        <v>0.98266200000000004</v>
      </c>
      <c r="E95" s="4">
        <f>1-D95</f>
        <v>1.7337999999999965E-2</v>
      </c>
      <c r="F95" s="4">
        <v>0.39100000000000001</v>
      </c>
      <c r="G95">
        <v>0.27062399999999998</v>
      </c>
    </row>
    <row r="96" spans="1:8" x14ac:dyDescent="0.4">
      <c r="A96" t="s">
        <v>136</v>
      </c>
      <c r="B96" s="4">
        <v>1110</v>
      </c>
      <c r="C96" s="4">
        <v>2545</v>
      </c>
      <c r="D96" s="4">
        <v>0.94527799999999995</v>
      </c>
      <c r="E96" s="4">
        <f t="shared" ref="E96:E102" si="6">1-D96</f>
        <v>5.4722000000000048E-2</v>
      </c>
      <c r="F96" s="4">
        <v>1.35</v>
      </c>
      <c r="G96">
        <v>0.284111</v>
      </c>
    </row>
    <row r="98" spans="1:8" x14ac:dyDescent="0.4">
      <c r="A98" t="s">
        <v>82</v>
      </c>
      <c r="B98" s="4">
        <v>929</v>
      </c>
      <c r="C98" s="4">
        <v>2429</v>
      </c>
      <c r="D98" s="4">
        <v>0.96794899999999995</v>
      </c>
      <c r="E98" s="4">
        <f t="shared" si="6"/>
        <v>3.2051000000000052E-2</v>
      </c>
      <c r="F98" s="4">
        <v>1.3280000000000001</v>
      </c>
      <c r="G98">
        <v>0.27266550000000001</v>
      </c>
      <c r="H98" s="5" t="s">
        <v>12</v>
      </c>
    </row>
    <row r="99" spans="1:8" x14ac:dyDescent="0.4">
      <c r="A99" t="s">
        <v>83</v>
      </c>
      <c r="B99" s="4">
        <v>790</v>
      </c>
      <c r="C99" s="4">
        <v>2006</v>
      </c>
      <c r="D99" s="4">
        <v>0.965889</v>
      </c>
      <c r="E99" s="4">
        <f t="shared" si="6"/>
        <v>3.4111000000000002E-2</v>
      </c>
      <c r="F99" s="4">
        <v>1.296</v>
      </c>
      <c r="G99">
        <v>0.27353549999999999</v>
      </c>
    </row>
    <row r="101" spans="1:8" x14ac:dyDescent="0.4">
      <c r="A101" t="s">
        <v>137</v>
      </c>
      <c r="B101" s="4">
        <v>1029</v>
      </c>
      <c r="C101" s="4">
        <v>2267</v>
      </c>
      <c r="D101" s="4">
        <v>0.97817600000000005</v>
      </c>
      <c r="E101" s="4">
        <f t="shared" si="6"/>
        <v>2.1823999999999955E-2</v>
      </c>
      <c r="F101" s="4">
        <v>0.69099999999999995</v>
      </c>
      <c r="G101">
        <v>0.27436699999999997</v>
      </c>
    </row>
    <row r="102" spans="1:8" x14ac:dyDescent="0.4">
      <c r="A102" t="s">
        <v>138</v>
      </c>
      <c r="B102" s="4">
        <v>844</v>
      </c>
      <c r="C102" s="4">
        <v>1939</v>
      </c>
      <c r="D102" s="4">
        <v>0.985537</v>
      </c>
      <c r="E102" s="4">
        <f t="shared" si="6"/>
        <v>1.4463000000000004E-2</v>
      </c>
      <c r="F102" s="4">
        <v>0.6</v>
      </c>
      <c r="G102">
        <v>0.2602315</v>
      </c>
    </row>
    <row r="104" spans="1:8" x14ac:dyDescent="0.4">
      <c r="A104" t="s">
        <v>84</v>
      </c>
      <c r="B104" s="4">
        <v>1184</v>
      </c>
      <c r="C104" s="4">
        <v>2598</v>
      </c>
      <c r="D104" s="4">
        <v>0.96948299999999998</v>
      </c>
      <c r="E104" s="4">
        <f t="shared" ref="E104:E111" si="7">1-D104</f>
        <v>3.0517000000000016E-2</v>
      </c>
      <c r="F104" s="4">
        <v>1.8120000000000001</v>
      </c>
      <c r="G104">
        <v>0.28431850000000003</v>
      </c>
      <c r="H104" s="5" t="s">
        <v>7</v>
      </c>
    </row>
    <row r="105" spans="1:8" x14ac:dyDescent="0.4">
      <c r="A105" t="s">
        <v>85</v>
      </c>
      <c r="B105" s="4">
        <v>1257</v>
      </c>
      <c r="C105" s="4">
        <v>2670</v>
      </c>
      <c r="D105" s="4">
        <v>0.96423899999999996</v>
      </c>
      <c r="E105" s="4">
        <f t="shared" si="7"/>
        <v>3.5761000000000043E-2</v>
      </c>
      <c r="F105" s="4">
        <v>0.95</v>
      </c>
      <c r="G105">
        <v>0.2726305</v>
      </c>
    </row>
    <row r="107" spans="1:8" x14ac:dyDescent="0.4">
      <c r="A107" t="s">
        <v>139</v>
      </c>
      <c r="B107" s="4">
        <v>1530</v>
      </c>
      <c r="C107" s="4">
        <v>3385</v>
      </c>
      <c r="D107" s="4">
        <v>0.906752</v>
      </c>
      <c r="E107" s="4">
        <f t="shared" si="7"/>
        <v>9.3247999999999998E-2</v>
      </c>
      <c r="F107" s="4">
        <v>3.68</v>
      </c>
      <c r="G107">
        <v>0.31502399999999997</v>
      </c>
    </row>
    <row r="108" spans="1:8" x14ac:dyDescent="0.4">
      <c r="A108" t="s">
        <v>140</v>
      </c>
      <c r="B108" s="4">
        <v>1436</v>
      </c>
      <c r="C108" s="4">
        <v>3353</v>
      </c>
      <c r="D108" s="4">
        <v>0.94739600000000002</v>
      </c>
      <c r="E108" s="4">
        <f t="shared" si="7"/>
        <v>5.2603999999999984E-2</v>
      </c>
      <c r="F108" s="4">
        <v>1.792</v>
      </c>
      <c r="G108">
        <v>0.28526200000000002</v>
      </c>
    </row>
    <row r="110" spans="1:8" x14ac:dyDescent="0.4">
      <c r="A110" t="s">
        <v>141</v>
      </c>
      <c r="B110" s="4">
        <v>1039</v>
      </c>
      <c r="C110" s="4">
        <v>2284</v>
      </c>
      <c r="D110" s="4">
        <v>0.97562700000000002</v>
      </c>
      <c r="E110" s="4">
        <f t="shared" si="7"/>
        <v>2.4372999999999978E-2</v>
      </c>
      <c r="F110" s="4">
        <v>1.1919999999999999</v>
      </c>
      <c r="G110">
        <v>0.26814650000000001</v>
      </c>
      <c r="H110" s="5" t="s">
        <v>13</v>
      </c>
    </row>
    <row r="111" spans="1:8" x14ac:dyDescent="0.4">
      <c r="A111" t="s">
        <v>86</v>
      </c>
      <c r="B111" s="4">
        <v>1016</v>
      </c>
      <c r="C111" s="4">
        <v>2421</v>
      </c>
      <c r="D111" s="4">
        <v>0.96947300000000003</v>
      </c>
      <c r="E111" s="4">
        <f t="shared" si="7"/>
        <v>3.0526999999999971E-2</v>
      </c>
      <c r="F111" s="4">
        <v>1.0790000000000002</v>
      </c>
      <c r="G111">
        <v>0.27065849999999997</v>
      </c>
    </row>
    <row r="113" spans="1:8" x14ac:dyDescent="0.4">
      <c r="A113" t="s">
        <v>142</v>
      </c>
      <c r="B113" s="4">
        <v>1111</v>
      </c>
      <c r="C113" s="4">
        <v>2628</v>
      </c>
      <c r="D113" s="4">
        <v>0.92814399999999997</v>
      </c>
      <c r="E113" s="4">
        <f t="shared" ref="E113:E150" si="8">1-D113</f>
        <v>7.1856000000000031E-2</v>
      </c>
      <c r="F113" s="4">
        <v>1.847</v>
      </c>
      <c r="G113">
        <v>0.29516300000000001</v>
      </c>
    </row>
    <row r="114" spans="1:8" x14ac:dyDescent="0.4">
      <c r="A114" t="s">
        <v>143</v>
      </c>
      <c r="B114" s="4">
        <v>1004</v>
      </c>
      <c r="C114" s="4">
        <v>2412</v>
      </c>
      <c r="D114" s="4">
        <v>0.96009100000000003</v>
      </c>
      <c r="E114" s="4">
        <f t="shared" si="8"/>
        <v>3.9908999999999972E-2</v>
      </c>
      <c r="F114" s="4">
        <v>0.96599999999999997</v>
      </c>
      <c r="G114">
        <v>0.27478449999999999</v>
      </c>
    </row>
    <row r="116" spans="1:8" x14ac:dyDescent="0.4">
      <c r="A116" t="s">
        <v>87</v>
      </c>
      <c r="B116" s="4">
        <v>1201</v>
      </c>
      <c r="C116" s="4">
        <v>2591</v>
      </c>
      <c r="D116" s="4">
        <v>0.98162899999999997</v>
      </c>
      <c r="E116" s="4">
        <f t="shared" si="8"/>
        <v>1.8371000000000026E-2</v>
      </c>
      <c r="F116" s="4">
        <v>0.64</v>
      </c>
      <c r="G116">
        <v>0.26238549999999999</v>
      </c>
      <c r="H116" s="5" t="s">
        <v>8</v>
      </c>
    </row>
    <row r="117" spans="1:8" x14ac:dyDescent="0.4">
      <c r="A117" t="s">
        <v>88</v>
      </c>
      <c r="B117" s="4">
        <v>1139</v>
      </c>
      <c r="C117" s="4">
        <v>2574</v>
      </c>
      <c r="D117" s="4">
        <v>0.981236</v>
      </c>
      <c r="E117" s="4">
        <f t="shared" si="8"/>
        <v>1.8764000000000003E-2</v>
      </c>
      <c r="F117" s="4">
        <v>0.81400000000000006</v>
      </c>
      <c r="G117">
        <v>0.26345200000000002</v>
      </c>
    </row>
    <row r="119" spans="1:8" x14ac:dyDescent="0.4">
      <c r="A119" t="s">
        <v>144</v>
      </c>
      <c r="B119" s="4">
        <v>1183</v>
      </c>
      <c r="C119" s="4">
        <v>2524</v>
      </c>
      <c r="D119" s="4">
        <v>0.98148299999999999</v>
      </c>
      <c r="E119" s="4">
        <f t="shared" si="8"/>
        <v>1.8517000000000006E-2</v>
      </c>
      <c r="F119" s="4">
        <v>0.77899999999999991</v>
      </c>
      <c r="G119">
        <v>0.27315349999999999</v>
      </c>
    </row>
    <row r="120" spans="1:8" x14ac:dyDescent="0.4">
      <c r="A120" t="s">
        <v>145</v>
      </c>
      <c r="B120" s="4">
        <v>1288</v>
      </c>
      <c r="C120" s="4">
        <v>2567</v>
      </c>
      <c r="D120" s="4">
        <v>0.97981099999999999</v>
      </c>
      <c r="E120" s="4">
        <f t="shared" si="8"/>
        <v>2.0189000000000012E-2</v>
      </c>
      <c r="F120" s="4">
        <v>0.68599999999999994</v>
      </c>
      <c r="G120">
        <v>0.26352449999999999</v>
      </c>
    </row>
    <row r="122" spans="1:8" x14ac:dyDescent="0.4">
      <c r="A122" t="s">
        <v>89</v>
      </c>
      <c r="B122" s="4">
        <v>1186</v>
      </c>
      <c r="C122" s="4">
        <v>2522</v>
      </c>
      <c r="D122" s="4">
        <v>0.94171300000000002</v>
      </c>
      <c r="E122" s="4">
        <f t="shared" si="8"/>
        <v>5.8286999999999978E-2</v>
      </c>
      <c r="F122" s="4">
        <v>1.302</v>
      </c>
      <c r="G122">
        <v>0.29565350000000001</v>
      </c>
      <c r="H122" s="5" t="s">
        <v>14</v>
      </c>
    </row>
    <row r="123" spans="1:8" x14ac:dyDescent="0.4">
      <c r="A123" t="s">
        <v>90</v>
      </c>
      <c r="B123" s="4">
        <v>1394</v>
      </c>
      <c r="C123" s="4">
        <v>3003</v>
      </c>
      <c r="D123" s="4">
        <v>0.96246200000000004</v>
      </c>
      <c r="E123" s="4">
        <f t="shared" si="8"/>
        <v>3.753799999999996E-2</v>
      </c>
      <c r="F123" s="4">
        <v>0.8899999999999999</v>
      </c>
      <c r="G123">
        <v>0.27321899999999999</v>
      </c>
    </row>
    <row r="125" spans="1:8" x14ac:dyDescent="0.4">
      <c r="A125" t="s">
        <v>146</v>
      </c>
      <c r="B125" s="4">
        <v>1058</v>
      </c>
      <c r="C125" s="4">
        <v>2492</v>
      </c>
      <c r="D125" s="4">
        <v>0.97521000000000002</v>
      </c>
      <c r="E125" s="4">
        <f t="shared" si="8"/>
        <v>2.4789999999999979E-2</v>
      </c>
      <c r="F125" s="4">
        <v>1.3149999999999999</v>
      </c>
      <c r="G125">
        <v>0.26896999999999999</v>
      </c>
    </row>
    <row r="126" spans="1:8" x14ac:dyDescent="0.4">
      <c r="A126" t="s">
        <v>147</v>
      </c>
      <c r="B126" s="4">
        <v>1322</v>
      </c>
      <c r="C126" s="4">
        <v>3101</v>
      </c>
      <c r="D126" s="4">
        <v>0.97365900000000005</v>
      </c>
      <c r="E126" s="4">
        <f t="shared" si="8"/>
        <v>2.6340999999999948E-2</v>
      </c>
      <c r="F126" s="4">
        <v>1.4890000000000001</v>
      </c>
      <c r="G126">
        <v>0.27061549999999995</v>
      </c>
    </row>
    <row r="128" spans="1:8" x14ac:dyDescent="0.4">
      <c r="A128" t="s">
        <v>148</v>
      </c>
      <c r="B128" s="4">
        <v>1035</v>
      </c>
      <c r="C128" s="4">
        <v>2269</v>
      </c>
      <c r="D128" s="4">
        <v>0.96930799999999995</v>
      </c>
      <c r="E128" s="4">
        <f t="shared" si="8"/>
        <v>3.0692000000000053E-2</v>
      </c>
      <c r="F128" s="4">
        <v>1.8149999999999999</v>
      </c>
      <c r="G128">
        <v>0.28442100000000003</v>
      </c>
      <c r="H128" s="5" t="s">
        <v>11</v>
      </c>
    </row>
    <row r="129" spans="1:8" x14ac:dyDescent="0.4">
      <c r="A129" t="s">
        <v>91</v>
      </c>
      <c r="B129" s="4">
        <v>1231</v>
      </c>
      <c r="C129" s="4">
        <v>2861</v>
      </c>
      <c r="D129" s="4">
        <v>0.97438199999999997</v>
      </c>
      <c r="E129" s="4">
        <f t="shared" si="8"/>
        <v>2.561800000000003E-2</v>
      </c>
      <c r="F129" s="4">
        <v>0.82</v>
      </c>
      <c r="G129">
        <v>0.28690900000000003</v>
      </c>
    </row>
    <row r="131" spans="1:8" x14ac:dyDescent="0.4">
      <c r="A131" t="s">
        <v>92</v>
      </c>
      <c r="B131" s="4">
        <v>1025</v>
      </c>
      <c r="C131" s="4">
        <v>2280</v>
      </c>
      <c r="D131" s="4">
        <v>0.97852799999999995</v>
      </c>
      <c r="E131" s="4">
        <f t="shared" si="8"/>
        <v>2.1472000000000047E-2</v>
      </c>
      <c r="F131" s="4">
        <v>0.64100000000000001</v>
      </c>
      <c r="G131">
        <v>0.26394100000000004</v>
      </c>
    </row>
    <row r="132" spans="1:8" x14ac:dyDescent="0.4">
      <c r="A132" t="s">
        <v>93</v>
      </c>
      <c r="B132" s="4">
        <v>1155</v>
      </c>
      <c r="C132" s="4">
        <v>2788</v>
      </c>
      <c r="D132" s="4">
        <v>0.97633300000000001</v>
      </c>
      <c r="E132" s="4">
        <f t="shared" si="8"/>
        <v>2.3666999999999994E-2</v>
      </c>
      <c r="F132" s="4">
        <v>0.72400000000000009</v>
      </c>
      <c r="G132">
        <v>0.26545350000000001</v>
      </c>
    </row>
    <row r="134" spans="1:8" x14ac:dyDescent="0.4">
      <c r="A134" t="s">
        <v>94</v>
      </c>
      <c r="B134" s="4">
        <v>1049</v>
      </c>
      <c r="C134" s="4">
        <v>2315</v>
      </c>
      <c r="D134" s="4">
        <v>0.96822699999999995</v>
      </c>
      <c r="E134" s="4">
        <f t="shared" si="8"/>
        <v>3.1773000000000051E-2</v>
      </c>
      <c r="F134" s="4">
        <v>0.874</v>
      </c>
      <c r="G134">
        <v>0.27025650000000001</v>
      </c>
      <c r="H134" s="5" t="s">
        <v>15</v>
      </c>
    </row>
    <row r="135" spans="1:8" x14ac:dyDescent="0.4">
      <c r="A135" t="s">
        <v>149</v>
      </c>
      <c r="B135" s="4">
        <v>1123</v>
      </c>
      <c r="C135" s="4">
        <v>2694</v>
      </c>
      <c r="D135" s="4">
        <v>0.966615</v>
      </c>
      <c r="E135" s="4">
        <f t="shared" si="8"/>
        <v>3.3384999999999998E-2</v>
      </c>
      <c r="F135" s="4">
        <v>0.79400000000000004</v>
      </c>
      <c r="G135">
        <v>0.27066250000000003</v>
      </c>
    </row>
    <row r="137" spans="1:8" x14ac:dyDescent="0.4">
      <c r="A137" t="s">
        <v>150</v>
      </c>
      <c r="B137" s="4">
        <v>1100</v>
      </c>
      <c r="C137" s="4">
        <v>2261</v>
      </c>
      <c r="D137" s="4">
        <v>0.97191099999999997</v>
      </c>
      <c r="E137" s="4">
        <f t="shared" si="8"/>
        <v>2.8089000000000031E-2</v>
      </c>
      <c r="F137" s="4">
        <v>0.81700000000000006</v>
      </c>
      <c r="G137">
        <v>0.27812950000000003</v>
      </c>
    </row>
    <row r="138" spans="1:8" x14ac:dyDescent="0.4">
      <c r="A138" t="s">
        <v>159</v>
      </c>
      <c r="B138" s="4">
        <v>1256</v>
      </c>
      <c r="C138" s="4">
        <v>2871</v>
      </c>
      <c r="D138" s="4">
        <v>0.96824500000000002</v>
      </c>
      <c r="E138" s="4">
        <f t="shared" si="8"/>
        <v>3.1754999999999978E-2</v>
      </c>
      <c r="F138" s="4">
        <v>0.86099999999999999</v>
      </c>
      <c r="G138">
        <v>0.27018249999999999</v>
      </c>
    </row>
    <row r="140" spans="1:8" x14ac:dyDescent="0.4">
      <c r="A140" t="s">
        <v>155</v>
      </c>
      <c r="B140" s="4">
        <v>1100</v>
      </c>
      <c r="C140" s="4">
        <v>2714</v>
      </c>
      <c r="D140" s="4">
        <v>0.96486799999999995</v>
      </c>
      <c r="E140" s="4">
        <f t="shared" si="8"/>
        <v>3.5132000000000052E-2</v>
      </c>
      <c r="F140" s="4">
        <v>0.97799999999999987</v>
      </c>
      <c r="G140">
        <v>0.28245600000000004</v>
      </c>
      <c r="H140" s="5" t="s">
        <v>16</v>
      </c>
    </row>
    <row r="141" spans="1:8" x14ac:dyDescent="0.4">
      <c r="A141" t="s">
        <v>156</v>
      </c>
      <c r="B141" s="4">
        <v>910</v>
      </c>
      <c r="C141" s="4">
        <v>2265</v>
      </c>
      <c r="D141" s="4">
        <v>0.96589100000000006</v>
      </c>
      <c r="E141" s="4">
        <f t="shared" si="8"/>
        <v>3.4108999999999945E-2</v>
      </c>
      <c r="F141" s="4">
        <v>0.96599999999999997</v>
      </c>
      <c r="G141">
        <v>0.27188449999999997</v>
      </c>
    </row>
    <row r="143" spans="1:8" x14ac:dyDescent="0.4">
      <c r="A143" t="s">
        <v>157</v>
      </c>
      <c r="B143" s="4">
        <v>1091</v>
      </c>
      <c r="C143" s="4">
        <v>2503</v>
      </c>
      <c r="D143" s="4">
        <v>0.976074</v>
      </c>
      <c r="E143" s="4">
        <f t="shared" si="8"/>
        <v>2.3926000000000003E-2</v>
      </c>
      <c r="F143" s="4">
        <v>0.53200000000000003</v>
      </c>
      <c r="G143">
        <v>0.264623</v>
      </c>
    </row>
    <row r="144" spans="1:8" x14ac:dyDescent="0.4">
      <c r="A144" t="s">
        <v>158</v>
      </c>
      <c r="B144" s="4">
        <v>885</v>
      </c>
      <c r="C144" s="4">
        <v>2089</v>
      </c>
      <c r="D144" s="4">
        <v>0.97785299999999997</v>
      </c>
      <c r="E144" s="4">
        <f t="shared" si="8"/>
        <v>2.2147000000000028E-2</v>
      </c>
      <c r="F144" s="4">
        <v>0.42599999999999999</v>
      </c>
      <c r="G144">
        <v>0.26320350000000003</v>
      </c>
    </row>
    <row r="146" spans="1:8" x14ac:dyDescent="0.4">
      <c r="A146" t="s">
        <v>151</v>
      </c>
      <c r="B146" s="4">
        <v>1237</v>
      </c>
      <c r="C146" s="4">
        <v>2375</v>
      </c>
      <c r="D146" s="4">
        <v>0.93998999999999999</v>
      </c>
      <c r="E146" s="4">
        <f t="shared" si="8"/>
        <v>6.0010000000000008E-2</v>
      </c>
      <c r="F146" s="4">
        <v>1.393</v>
      </c>
      <c r="G146">
        <v>0.28697</v>
      </c>
      <c r="H146" s="5" t="s">
        <v>17</v>
      </c>
    </row>
    <row r="147" spans="1:8" x14ac:dyDescent="0.4">
      <c r="A147" t="s">
        <v>152</v>
      </c>
      <c r="B147" s="4">
        <v>1238</v>
      </c>
      <c r="C147" s="4">
        <v>2882</v>
      </c>
      <c r="D147" s="4">
        <v>0.97386700000000004</v>
      </c>
      <c r="E147" s="4">
        <f t="shared" si="8"/>
        <v>2.6132999999999962E-2</v>
      </c>
      <c r="F147" s="4">
        <v>1.077</v>
      </c>
      <c r="G147">
        <v>0.26745150000000001</v>
      </c>
    </row>
    <row r="149" spans="1:8" x14ac:dyDescent="0.4">
      <c r="A149" t="s">
        <v>153</v>
      </c>
      <c r="B149" s="4">
        <v>1138</v>
      </c>
      <c r="C149" s="4">
        <v>2290</v>
      </c>
      <c r="D149" s="4">
        <v>0.97043900000000005</v>
      </c>
      <c r="E149" s="4">
        <f t="shared" si="8"/>
        <v>2.9560999999999948E-2</v>
      </c>
      <c r="F149" s="4">
        <v>1.8460000000000001</v>
      </c>
      <c r="G149">
        <v>0.27401049999999999</v>
      </c>
    </row>
    <row r="150" spans="1:8" x14ac:dyDescent="0.4">
      <c r="A150" t="s">
        <v>154</v>
      </c>
      <c r="B150" s="4">
        <v>1155</v>
      </c>
      <c r="C150" s="4">
        <v>2715</v>
      </c>
      <c r="D150" s="4">
        <v>0.97874899999999998</v>
      </c>
      <c r="E150" s="4">
        <f t="shared" si="8"/>
        <v>2.125100000000002E-2</v>
      </c>
      <c r="F150" s="4">
        <v>0.51800000000000002</v>
      </c>
      <c r="G150">
        <v>0.26321549999999999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S14" sqref="S14"/>
    </sheetView>
  </sheetViews>
  <sheetFormatPr defaultRowHeight="17.399999999999999" x14ac:dyDescent="0.4"/>
  <cols>
    <col min="1" max="1" width="10.296875" customWidth="1"/>
    <col min="2" max="3" width="8.296875" customWidth="1"/>
    <col min="4" max="4" width="9.19921875" customWidth="1"/>
    <col min="5" max="5" width="11.8984375" customWidth="1"/>
    <col min="6" max="6" width="3.8984375" customWidth="1"/>
    <col min="7" max="7" width="4.19921875" customWidth="1"/>
  </cols>
  <sheetData>
    <row r="1" spans="1:6" x14ac:dyDescent="0.4">
      <c r="A1" t="s">
        <v>0</v>
      </c>
      <c r="B1" s="2" t="s">
        <v>3</v>
      </c>
      <c r="C1" s="2" t="s">
        <v>26</v>
      </c>
      <c r="D1" s="2" t="s">
        <v>27</v>
      </c>
      <c r="E1" s="2"/>
      <c r="F1" s="2"/>
    </row>
    <row r="2" spans="1:6" x14ac:dyDescent="0.4">
      <c r="A2">
        <v>1</v>
      </c>
      <c r="B2">
        <v>0.97176200000000001</v>
      </c>
      <c r="C2">
        <v>0.27950900000000001</v>
      </c>
      <c r="D2">
        <v>2.8237999999999985E-2</v>
      </c>
      <c r="E2" s="1">
        <f>CORREL(C2:C26,D2:D26)</f>
        <v>0.87319818667670368</v>
      </c>
      <c r="F2" s="1" t="s">
        <v>23</v>
      </c>
    </row>
    <row r="3" spans="1:6" x14ac:dyDescent="0.4">
      <c r="A3">
        <v>2</v>
      </c>
      <c r="B3">
        <v>0.97094199999999997</v>
      </c>
      <c r="C3">
        <v>0.28193900000000005</v>
      </c>
      <c r="D3">
        <v>2.9058000000000028E-2</v>
      </c>
      <c r="E3" s="1">
        <f>E2*SQRT((COUNT(C2:C26)-2)/(1-E2^2))</f>
        <v>8.5925515580684966</v>
      </c>
      <c r="F3" s="1" t="s">
        <v>24</v>
      </c>
    </row>
    <row r="4" spans="1:6" x14ac:dyDescent="0.4">
      <c r="A4">
        <v>3</v>
      </c>
      <c r="B4">
        <v>0.93072999999999995</v>
      </c>
      <c r="C4">
        <v>0.29107499999999997</v>
      </c>
      <c r="D4">
        <v>6.9270000000000054E-2</v>
      </c>
      <c r="E4" s="1">
        <f>_xlfn.T.DIST.2T(E3,COUNT(C2:C26)-2)</f>
        <v>1.2320672552164363E-8</v>
      </c>
      <c r="F4" s="1" t="s">
        <v>25</v>
      </c>
    </row>
    <row r="5" spans="1:6" x14ac:dyDescent="0.4">
      <c r="A5">
        <v>4</v>
      </c>
      <c r="B5">
        <v>0.96136600000000005</v>
      </c>
      <c r="C5">
        <v>0.28627199999999997</v>
      </c>
      <c r="D5">
        <v>3.8633999999999946E-2</v>
      </c>
    </row>
    <row r="6" spans="1:6" x14ac:dyDescent="0.4">
      <c r="A6">
        <v>5</v>
      </c>
      <c r="B6">
        <v>0.96616299999999999</v>
      </c>
      <c r="C6">
        <v>0.28160850000000004</v>
      </c>
      <c r="D6">
        <v>3.3837000000000006E-2</v>
      </c>
    </row>
    <row r="7" spans="1:6" x14ac:dyDescent="0.4">
      <c r="A7">
        <v>6</v>
      </c>
      <c r="B7">
        <v>0.94629700000000005</v>
      </c>
      <c r="C7">
        <v>0.29348649999999998</v>
      </c>
      <c r="D7">
        <v>5.3702999999999945E-2</v>
      </c>
    </row>
    <row r="8" spans="1:6" x14ac:dyDescent="0.4">
      <c r="A8">
        <v>7</v>
      </c>
      <c r="B8">
        <v>0.88585599999999998</v>
      </c>
      <c r="C8">
        <v>0.30235200000000001</v>
      </c>
      <c r="D8">
        <v>0.11414400000000002</v>
      </c>
    </row>
    <row r="9" spans="1:6" x14ac:dyDescent="0.4">
      <c r="A9">
        <v>8</v>
      </c>
      <c r="B9">
        <v>0.96585399999999999</v>
      </c>
      <c r="C9">
        <v>0.28580300000000003</v>
      </c>
      <c r="D9">
        <v>3.414600000000001E-2</v>
      </c>
    </row>
    <row r="10" spans="1:6" x14ac:dyDescent="0.4">
      <c r="A10">
        <v>9</v>
      </c>
      <c r="B10">
        <v>0.96429600000000004</v>
      </c>
      <c r="C10">
        <v>0.284387</v>
      </c>
      <c r="D10">
        <v>3.5703999999999958E-2</v>
      </c>
    </row>
    <row r="11" spans="1:6" x14ac:dyDescent="0.4">
      <c r="A11">
        <v>10</v>
      </c>
      <c r="B11">
        <v>0.95018000000000002</v>
      </c>
      <c r="C11">
        <v>0.28974499999999997</v>
      </c>
      <c r="D11">
        <v>4.9819999999999975E-2</v>
      </c>
    </row>
    <row r="12" spans="1:6" x14ac:dyDescent="0.4">
      <c r="A12">
        <v>11</v>
      </c>
      <c r="B12">
        <v>0.94401800000000002</v>
      </c>
      <c r="C12">
        <v>0.29938100000000001</v>
      </c>
      <c r="D12">
        <v>5.5981999999999976E-2</v>
      </c>
    </row>
    <row r="13" spans="1:6" x14ac:dyDescent="0.4">
      <c r="A13">
        <v>12</v>
      </c>
      <c r="B13">
        <v>0.96941200000000005</v>
      </c>
      <c r="C13">
        <v>0.28331899999999999</v>
      </c>
      <c r="D13">
        <v>3.0587999999999949E-2</v>
      </c>
    </row>
    <row r="14" spans="1:6" x14ac:dyDescent="0.4">
      <c r="A14">
        <v>13</v>
      </c>
      <c r="B14">
        <v>0.97155100000000005</v>
      </c>
      <c r="C14">
        <v>0.28025949999999999</v>
      </c>
      <c r="D14">
        <v>2.8448999999999947E-2</v>
      </c>
    </row>
    <row r="15" spans="1:6" x14ac:dyDescent="0.4">
      <c r="A15">
        <v>14</v>
      </c>
      <c r="B15">
        <v>0.96548199999999995</v>
      </c>
      <c r="C15">
        <v>0.28611400000000003</v>
      </c>
      <c r="D15">
        <v>3.4518000000000049E-2</v>
      </c>
    </row>
    <row r="16" spans="1:6" x14ac:dyDescent="0.4">
      <c r="A16">
        <v>15</v>
      </c>
      <c r="B16">
        <v>0.964812</v>
      </c>
      <c r="C16">
        <v>0.28201399999999999</v>
      </c>
      <c r="D16">
        <v>3.5187999999999997E-2</v>
      </c>
    </row>
    <row r="17" spans="1:6" x14ac:dyDescent="0.4">
      <c r="A17">
        <v>16</v>
      </c>
      <c r="B17">
        <v>0.98266200000000004</v>
      </c>
      <c r="C17">
        <v>0.27062399999999998</v>
      </c>
      <c r="D17">
        <v>1.7337999999999965E-2</v>
      </c>
    </row>
    <row r="18" spans="1:6" x14ac:dyDescent="0.4">
      <c r="A18">
        <v>17</v>
      </c>
      <c r="B18">
        <v>0.97817600000000005</v>
      </c>
      <c r="C18">
        <v>0.27436699999999997</v>
      </c>
      <c r="D18">
        <v>2.1823999999999955E-2</v>
      </c>
    </row>
    <row r="19" spans="1:6" x14ac:dyDescent="0.4">
      <c r="A19">
        <v>18</v>
      </c>
      <c r="B19">
        <v>0.96948299999999998</v>
      </c>
      <c r="C19">
        <v>0.28431850000000003</v>
      </c>
      <c r="D19">
        <v>3.0517000000000016E-2</v>
      </c>
    </row>
    <row r="20" spans="1:6" x14ac:dyDescent="0.4">
      <c r="A20">
        <v>19</v>
      </c>
      <c r="B20">
        <v>0.92814399999999997</v>
      </c>
      <c r="C20">
        <v>0.29516300000000001</v>
      </c>
      <c r="D20">
        <v>7.1856000000000031E-2</v>
      </c>
    </row>
    <row r="21" spans="1:6" x14ac:dyDescent="0.4">
      <c r="A21">
        <v>20</v>
      </c>
      <c r="B21">
        <v>0.98148299999999999</v>
      </c>
      <c r="C21">
        <v>0.27315349999999999</v>
      </c>
      <c r="D21">
        <v>1.8517000000000006E-2</v>
      </c>
    </row>
    <row r="22" spans="1:6" x14ac:dyDescent="0.4">
      <c r="A22">
        <v>21</v>
      </c>
      <c r="B22">
        <v>0.94171300000000002</v>
      </c>
      <c r="C22">
        <v>0.29565350000000001</v>
      </c>
      <c r="D22">
        <v>5.8286999999999978E-2</v>
      </c>
    </row>
    <row r="23" spans="1:6" x14ac:dyDescent="0.4">
      <c r="A23">
        <v>22</v>
      </c>
      <c r="B23">
        <v>0.96930799999999995</v>
      </c>
      <c r="C23">
        <v>0.28442100000000003</v>
      </c>
      <c r="D23">
        <v>3.0692000000000053E-2</v>
      </c>
    </row>
    <row r="24" spans="1:6" x14ac:dyDescent="0.4">
      <c r="A24">
        <v>23</v>
      </c>
      <c r="B24">
        <v>0.97191099999999997</v>
      </c>
      <c r="C24">
        <v>0.27812950000000003</v>
      </c>
      <c r="D24">
        <v>2.8089000000000031E-2</v>
      </c>
    </row>
    <row r="25" spans="1:6" x14ac:dyDescent="0.4">
      <c r="A25">
        <v>24</v>
      </c>
      <c r="B25">
        <v>0.96486799999999995</v>
      </c>
      <c r="C25">
        <v>0.28245600000000004</v>
      </c>
      <c r="D25">
        <v>3.5132000000000052E-2</v>
      </c>
    </row>
    <row r="26" spans="1:6" x14ac:dyDescent="0.4">
      <c r="A26">
        <v>25</v>
      </c>
      <c r="B26">
        <v>0.93998999999999999</v>
      </c>
      <c r="C26">
        <v>0.28697</v>
      </c>
      <c r="D26">
        <v>6.0010000000000008E-2</v>
      </c>
    </row>
    <row r="27" spans="1:6" x14ac:dyDescent="0.4">
      <c r="A27" t="s">
        <v>18</v>
      </c>
      <c r="B27" s="1">
        <f>AVERAGE(B2:B26)</f>
        <v>0.95825836000000009</v>
      </c>
      <c r="C27" s="1">
        <f>AVERAGE(C2:C26)</f>
        <v>0.28530082000000001</v>
      </c>
      <c r="D27" s="1">
        <f t="shared" ref="D27" si="0">AVERAGE(D2:D26)</f>
        <v>4.1741639999999997E-2</v>
      </c>
      <c r="E27" s="1"/>
      <c r="F27" s="1"/>
    </row>
    <row r="28" spans="1:6" x14ac:dyDescent="0.4">
      <c r="A28" t="s">
        <v>19</v>
      </c>
      <c r="B28" s="1">
        <f>STDEV(B2:B26)</f>
        <v>2.1253365921425255E-2</v>
      </c>
      <c r="C28" s="1">
        <f>STDEV(C2:C26)</f>
        <v>7.8033394505707216E-3</v>
      </c>
      <c r="D28" s="1">
        <f t="shared" ref="D28" si="1">STDEV(D2:D26)</f>
        <v>2.1253365921425252E-2</v>
      </c>
      <c r="E28" s="1"/>
      <c r="F28" s="1"/>
    </row>
    <row r="29" spans="1:6" x14ac:dyDescent="0.4">
      <c r="B29" s="2" t="s">
        <v>3</v>
      </c>
      <c r="C29" s="2" t="s">
        <v>166</v>
      </c>
      <c r="D29" s="2" t="s">
        <v>161</v>
      </c>
      <c r="E29" s="2"/>
      <c r="F29" s="2"/>
    </row>
    <row r="30" spans="1:6" x14ac:dyDescent="0.4">
      <c r="B30" t="s">
        <v>20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17" sqref="D17"/>
    </sheetView>
  </sheetViews>
  <sheetFormatPr defaultRowHeight="17.399999999999999" x14ac:dyDescent="0.4"/>
  <cols>
    <col min="1" max="1" width="6.09765625" customWidth="1"/>
    <col min="3" max="4" width="14.3984375" customWidth="1"/>
    <col min="5" max="5" width="10.796875" customWidth="1"/>
    <col min="6" max="6" width="14.3984375" customWidth="1"/>
    <col min="7" max="7" width="13.59765625" customWidth="1"/>
    <col min="8" max="8" width="5.09765625" customWidth="1"/>
  </cols>
  <sheetData>
    <row r="1" spans="1:10" ht="34.799999999999997" x14ac:dyDescent="0.4">
      <c r="B1" s="6" t="s">
        <v>171</v>
      </c>
      <c r="C1" t="s">
        <v>38</v>
      </c>
      <c r="D1" t="s">
        <v>39</v>
      </c>
      <c r="E1" s="6" t="s">
        <v>169</v>
      </c>
      <c r="F1" t="s">
        <v>38</v>
      </c>
      <c r="G1" t="s">
        <v>40</v>
      </c>
      <c r="I1" t="s">
        <v>36</v>
      </c>
      <c r="J1" t="s">
        <v>37</v>
      </c>
    </row>
    <row r="2" spans="1:10" x14ac:dyDescent="0.4">
      <c r="A2">
        <v>1</v>
      </c>
      <c r="C2">
        <v>2.8237999999999985E-2</v>
      </c>
      <c r="D2">
        <v>2.7653999999999956E-2</v>
      </c>
      <c r="F2">
        <v>2.964599999999995E-2</v>
      </c>
      <c r="G2">
        <v>2.6689999999999992E-2</v>
      </c>
      <c r="I2">
        <f t="shared" ref="I2:I26" si="0">C2/F2</f>
        <v>0.95250624030223408</v>
      </c>
      <c r="J2">
        <f t="shared" ref="J2:J26" si="1">D2/G2</f>
        <v>1.036118396403146</v>
      </c>
    </row>
    <row r="3" spans="1:10" x14ac:dyDescent="0.4">
      <c r="A3">
        <v>2</v>
      </c>
      <c r="C3">
        <v>2.9058000000000028E-2</v>
      </c>
      <c r="D3">
        <v>2.042900000000003E-2</v>
      </c>
      <c r="F3">
        <v>3.2213000000000047E-2</v>
      </c>
      <c r="G3">
        <v>1.8486000000000002E-2</v>
      </c>
      <c r="I3">
        <f t="shared" si="0"/>
        <v>0.90205817527085297</v>
      </c>
      <c r="J3">
        <f t="shared" si="1"/>
        <v>1.1051065671318852</v>
      </c>
    </row>
    <row r="4" spans="1:10" x14ac:dyDescent="0.4">
      <c r="A4">
        <v>3</v>
      </c>
      <c r="C4">
        <v>6.9270000000000054E-2</v>
      </c>
      <c r="D4">
        <v>6.9307000000000007E-2</v>
      </c>
      <c r="F4">
        <v>2.912300000000001E-2</v>
      </c>
      <c r="G4">
        <v>3.1938000000000022E-2</v>
      </c>
      <c r="I4">
        <f t="shared" si="0"/>
        <v>2.3785324314116001</v>
      </c>
      <c r="J4">
        <f t="shared" si="1"/>
        <v>2.1700482184231937</v>
      </c>
    </row>
    <row r="5" spans="1:10" x14ac:dyDescent="0.4">
      <c r="A5">
        <v>4</v>
      </c>
      <c r="C5">
        <v>3.8633999999999946E-2</v>
      </c>
      <c r="D5">
        <v>4.9958999999999976E-2</v>
      </c>
      <c r="F5">
        <v>4.598100000000005E-2</v>
      </c>
      <c r="G5">
        <v>4.5011000000000023E-2</v>
      </c>
      <c r="I5">
        <f t="shared" si="0"/>
        <v>0.84021661120897551</v>
      </c>
      <c r="J5">
        <f t="shared" si="1"/>
        <v>1.1099286840994413</v>
      </c>
    </row>
    <row r="6" spans="1:10" x14ac:dyDescent="0.4">
      <c r="A6">
        <v>5</v>
      </c>
      <c r="C6">
        <v>3.3837000000000006E-2</v>
      </c>
      <c r="D6">
        <v>5.0177999999999945E-2</v>
      </c>
      <c r="F6">
        <v>5.948500000000001E-2</v>
      </c>
      <c r="G6">
        <v>6.9486999999999965E-2</v>
      </c>
      <c r="I6">
        <f t="shared" si="0"/>
        <v>0.56883247877616205</v>
      </c>
      <c r="J6">
        <f t="shared" si="1"/>
        <v>0.72212068444457189</v>
      </c>
    </row>
    <row r="7" spans="1:10" x14ac:dyDescent="0.4">
      <c r="A7">
        <v>6</v>
      </c>
      <c r="C7">
        <v>5.3702999999999945E-2</v>
      </c>
      <c r="D7">
        <v>3.2291999999999987E-2</v>
      </c>
      <c r="F7">
        <v>2.9664000000000024E-2</v>
      </c>
      <c r="G7">
        <v>5.7760999999999951E-2</v>
      </c>
      <c r="I7">
        <f t="shared" si="0"/>
        <v>1.8103762135922297</v>
      </c>
      <c r="J7">
        <f t="shared" si="1"/>
        <v>0.55906234310347835</v>
      </c>
    </row>
    <row r="8" spans="1:10" x14ac:dyDescent="0.4">
      <c r="A8">
        <v>7</v>
      </c>
      <c r="C8">
        <v>0.11414400000000002</v>
      </c>
      <c r="D8">
        <v>4.3039000000000049E-2</v>
      </c>
      <c r="F8">
        <v>3.283999999999998E-2</v>
      </c>
      <c r="G8">
        <v>3.0698000000000003E-2</v>
      </c>
      <c r="I8">
        <f t="shared" si="0"/>
        <v>3.4757612667478712</v>
      </c>
      <c r="J8">
        <f t="shared" si="1"/>
        <v>1.4020131604664814</v>
      </c>
    </row>
    <row r="9" spans="1:10" x14ac:dyDescent="0.4">
      <c r="A9">
        <v>8</v>
      </c>
      <c r="C9">
        <v>3.414600000000001E-2</v>
      </c>
      <c r="D9">
        <v>2.5160999999999989E-2</v>
      </c>
      <c r="F9">
        <v>3.6924999999999986E-2</v>
      </c>
      <c r="G9">
        <v>2.2842999999999947E-2</v>
      </c>
      <c r="I9">
        <f t="shared" si="0"/>
        <v>0.92473933649289164</v>
      </c>
      <c r="J9">
        <f t="shared" si="1"/>
        <v>1.1014752878343497</v>
      </c>
    </row>
    <row r="10" spans="1:10" x14ac:dyDescent="0.4">
      <c r="A10">
        <v>9</v>
      </c>
      <c r="C10">
        <v>3.5703999999999958E-2</v>
      </c>
      <c r="D10">
        <v>4.9143999999999965E-2</v>
      </c>
      <c r="F10">
        <v>2.3850999999999956E-2</v>
      </c>
      <c r="G10">
        <v>2.5923999999999947E-2</v>
      </c>
      <c r="I10">
        <f t="shared" si="0"/>
        <v>1.4969602951658221</v>
      </c>
      <c r="J10">
        <f t="shared" si="1"/>
        <v>1.895695108779512</v>
      </c>
    </row>
    <row r="11" spans="1:10" x14ac:dyDescent="0.4">
      <c r="A11">
        <v>10</v>
      </c>
      <c r="C11">
        <v>4.9819999999999975E-2</v>
      </c>
      <c r="D11">
        <v>2.9295999999999989E-2</v>
      </c>
      <c r="F11">
        <v>2.6464999999999961E-2</v>
      </c>
      <c r="G11">
        <v>2.8807000000000027E-2</v>
      </c>
      <c r="I11">
        <f t="shared" si="0"/>
        <v>1.8824863026638976</v>
      </c>
      <c r="J11">
        <f t="shared" si="1"/>
        <v>1.0169750407886959</v>
      </c>
    </row>
    <row r="12" spans="1:10" x14ac:dyDescent="0.4">
      <c r="A12">
        <v>11</v>
      </c>
      <c r="C12">
        <v>5.5981999999999976E-2</v>
      </c>
      <c r="D12">
        <v>4.7811999999999966E-2</v>
      </c>
      <c r="F12">
        <v>5.1551000000000013E-2</v>
      </c>
      <c r="G12">
        <v>4.6656000000000031E-2</v>
      </c>
      <c r="I12">
        <f t="shared" si="0"/>
        <v>1.0859537157378123</v>
      </c>
      <c r="J12">
        <f t="shared" si="1"/>
        <v>1.0247770919067201</v>
      </c>
    </row>
    <row r="13" spans="1:10" x14ac:dyDescent="0.4">
      <c r="A13">
        <v>12</v>
      </c>
      <c r="C13">
        <v>3.0587999999999949E-2</v>
      </c>
      <c r="D13">
        <v>2.9861000000000026E-2</v>
      </c>
      <c r="F13">
        <v>2.2361999999999993E-2</v>
      </c>
      <c r="G13">
        <v>3.0502000000000029E-2</v>
      </c>
      <c r="I13">
        <f t="shared" si="0"/>
        <v>1.3678561845988713</v>
      </c>
      <c r="J13">
        <f t="shared" si="1"/>
        <v>0.97898498459117433</v>
      </c>
    </row>
    <row r="14" spans="1:10" x14ac:dyDescent="0.4">
      <c r="A14">
        <v>13</v>
      </c>
      <c r="C14">
        <v>2.8448999999999947E-2</v>
      </c>
      <c r="D14">
        <v>2.5634999999999963E-2</v>
      </c>
      <c r="F14">
        <v>2.1490000000000009E-2</v>
      </c>
      <c r="G14">
        <v>1.9356999999999958E-2</v>
      </c>
      <c r="I14">
        <f t="shared" si="0"/>
        <v>1.3238250348999505</v>
      </c>
      <c r="J14">
        <f t="shared" si="1"/>
        <v>1.324327116805291</v>
      </c>
    </row>
    <row r="15" spans="1:10" x14ac:dyDescent="0.4">
      <c r="A15">
        <v>14</v>
      </c>
      <c r="C15">
        <v>3.4518000000000049E-2</v>
      </c>
      <c r="D15">
        <v>3.8552000000000031E-2</v>
      </c>
      <c r="F15">
        <v>2.1731999999999974E-2</v>
      </c>
      <c r="G15">
        <v>2.4082000000000048E-2</v>
      </c>
      <c r="I15">
        <f t="shared" si="0"/>
        <v>1.5883489784649407</v>
      </c>
      <c r="J15">
        <f t="shared" si="1"/>
        <v>1.6008637156382342</v>
      </c>
    </row>
    <row r="16" spans="1:10" x14ac:dyDescent="0.4">
      <c r="A16">
        <v>15</v>
      </c>
      <c r="C16">
        <v>3.5187999999999997E-2</v>
      </c>
      <c r="D16">
        <v>2.8021999999999991E-2</v>
      </c>
      <c r="F16">
        <v>4.1545999999999972E-2</v>
      </c>
      <c r="G16">
        <v>3.1545999999999963E-2</v>
      </c>
      <c r="I16">
        <f t="shared" si="0"/>
        <v>0.84696481009002123</v>
      </c>
      <c r="J16">
        <f t="shared" si="1"/>
        <v>0.88829011602104935</v>
      </c>
    </row>
    <row r="17" spans="1:10" x14ac:dyDescent="0.4">
      <c r="A17">
        <v>16</v>
      </c>
      <c r="C17">
        <v>1.7337999999999965E-2</v>
      </c>
      <c r="D17">
        <v>5.4722000000000048E-2</v>
      </c>
      <c r="F17">
        <v>4.6436999999999951E-2</v>
      </c>
      <c r="G17">
        <v>2.5306999999999968E-2</v>
      </c>
      <c r="I17">
        <f t="shared" si="0"/>
        <v>0.37336606585266024</v>
      </c>
      <c r="J17">
        <f t="shared" si="1"/>
        <v>2.1623266289959346</v>
      </c>
    </row>
    <row r="18" spans="1:10" x14ac:dyDescent="0.4">
      <c r="A18">
        <v>17</v>
      </c>
      <c r="C18">
        <v>2.1823999999999955E-2</v>
      </c>
      <c r="D18">
        <v>1.4463000000000004E-2</v>
      </c>
      <c r="F18">
        <v>3.2051000000000052E-2</v>
      </c>
      <c r="G18">
        <v>3.4111000000000002E-2</v>
      </c>
      <c r="I18">
        <f t="shared" si="0"/>
        <v>0.68091479205016747</v>
      </c>
      <c r="J18">
        <f t="shared" si="1"/>
        <v>0.42399812377239021</v>
      </c>
    </row>
    <row r="19" spans="1:10" x14ac:dyDescent="0.4">
      <c r="A19">
        <v>18</v>
      </c>
      <c r="C19">
        <v>3.0517000000000016E-2</v>
      </c>
      <c r="D19">
        <v>3.5761000000000043E-2</v>
      </c>
      <c r="F19">
        <v>9.3247999999999998E-2</v>
      </c>
      <c r="G19">
        <v>5.2603999999999984E-2</v>
      </c>
      <c r="I19">
        <f t="shared" si="0"/>
        <v>0.32726707275223077</v>
      </c>
      <c r="J19">
        <f t="shared" si="1"/>
        <v>0.67981522317694576</v>
      </c>
    </row>
    <row r="20" spans="1:10" x14ac:dyDescent="0.4">
      <c r="A20">
        <v>19</v>
      </c>
      <c r="C20">
        <v>7.1856000000000031E-2</v>
      </c>
      <c r="D20">
        <v>3.9908999999999972E-2</v>
      </c>
      <c r="F20">
        <v>2.4372999999999978E-2</v>
      </c>
      <c r="G20">
        <v>3.0526999999999971E-2</v>
      </c>
      <c r="I20">
        <f t="shared" si="0"/>
        <v>2.9481803635170105</v>
      </c>
      <c r="J20">
        <f t="shared" si="1"/>
        <v>1.3073344907786553</v>
      </c>
    </row>
    <row r="21" spans="1:10" x14ac:dyDescent="0.4">
      <c r="A21">
        <v>20</v>
      </c>
      <c r="C21">
        <v>1.8517000000000006E-2</v>
      </c>
      <c r="D21">
        <v>2.0189000000000012E-2</v>
      </c>
      <c r="F21">
        <v>1.8371000000000026E-2</v>
      </c>
      <c r="G21">
        <v>1.8764000000000003E-2</v>
      </c>
      <c r="I21">
        <f t="shared" si="0"/>
        <v>1.0079473082575787</v>
      </c>
      <c r="J21">
        <f t="shared" si="1"/>
        <v>1.075943295672565</v>
      </c>
    </row>
    <row r="22" spans="1:10" x14ac:dyDescent="0.4">
      <c r="A22">
        <v>21</v>
      </c>
      <c r="C22">
        <v>5.8286999999999978E-2</v>
      </c>
      <c r="D22">
        <v>3.753799999999996E-2</v>
      </c>
      <c r="F22">
        <v>2.4789999999999979E-2</v>
      </c>
      <c r="G22">
        <v>2.6340999999999948E-2</v>
      </c>
      <c r="I22">
        <f t="shared" si="0"/>
        <v>2.3512303348124255</v>
      </c>
      <c r="J22">
        <f t="shared" si="1"/>
        <v>1.4250787745339977</v>
      </c>
    </row>
    <row r="23" spans="1:10" x14ac:dyDescent="0.4">
      <c r="A23">
        <v>22</v>
      </c>
      <c r="C23">
        <v>3.0692000000000053E-2</v>
      </c>
      <c r="D23">
        <v>2.561800000000003E-2</v>
      </c>
      <c r="F23">
        <v>2.1472000000000047E-2</v>
      </c>
      <c r="G23">
        <v>2.3666999999999994E-2</v>
      </c>
      <c r="I23">
        <f t="shared" si="0"/>
        <v>1.4293964232488816</v>
      </c>
      <c r="J23">
        <f t="shared" si="1"/>
        <v>1.0824354586555134</v>
      </c>
    </row>
    <row r="24" spans="1:10" x14ac:dyDescent="0.4">
      <c r="A24">
        <v>23</v>
      </c>
      <c r="C24">
        <v>2.8089000000000031E-2</v>
      </c>
      <c r="D24">
        <v>3.1754999999999978E-2</v>
      </c>
      <c r="F24">
        <v>3.1773000000000051E-2</v>
      </c>
      <c r="G24">
        <v>3.3384999999999998E-2</v>
      </c>
      <c r="I24">
        <f t="shared" si="0"/>
        <v>0.88405249740345526</v>
      </c>
      <c r="J24">
        <f t="shared" si="1"/>
        <v>0.95117567769956501</v>
      </c>
    </row>
    <row r="25" spans="1:10" x14ac:dyDescent="0.4">
      <c r="A25">
        <v>24</v>
      </c>
      <c r="C25">
        <v>3.5132000000000052E-2</v>
      </c>
      <c r="D25">
        <v>3.4108999999999945E-2</v>
      </c>
      <c r="F25">
        <v>2.3926000000000003E-2</v>
      </c>
      <c r="G25">
        <v>2.2147000000000028E-2</v>
      </c>
      <c r="I25">
        <f t="shared" si="0"/>
        <v>1.4683607790687974</v>
      </c>
      <c r="J25">
        <f t="shared" si="1"/>
        <v>1.5401183004470087</v>
      </c>
    </row>
    <row r="26" spans="1:10" x14ac:dyDescent="0.4">
      <c r="A26">
        <v>25</v>
      </c>
      <c r="C26">
        <v>6.0010000000000008E-2</v>
      </c>
      <c r="D26">
        <v>2.6132999999999962E-2</v>
      </c>
      <c r="F26">
        <v>2.9560999999999948E-2</v>
      </c>
      <c r="G26">
        <v>2.125100000000002E-2</v>
      </c>
      <c r="I26">
        <f t="shared" si="0"/>
        <v>2.0300395791752686</v>
      </c>
      <c r="J26">
        <f t="shared" si="1"/>
        <v>1.2297303656298497</v>
      </c>
    </row>
    <row r="27" spans="1:10" s="3" customFormat="1" x14ac:dyDescent="0.4">
      <c r="A27" s="1" t="s">
        <v>31</v>
      </c>
      <c r="B27" s="1"/>
      <c r="C27" s="1">
        <f>AVERAGE(C2:C26)</f>
        <v>4.1741639999999997E-2</v>
      </c>
      <c r="D27" s="1">
        <f t="shared" ref="D27:J27" si="2">AVERAGE(D2:D26)</f>
        <v>3.5461519999999996E-2</v>
      </c>
      <c r="E27" s="1"/>
      <c r="F27" s="1">
        <f t="shared" si="2"/>
        <v>3.4035039999999996E-2</v>
      </c>
      <c r="G27" s="1">
        <f t="shared" si="2"/>
        <v>3.1915679999999995E-2</v>
      </c>
      <c r="H27" s="1"/>
      <c r="I27" s="1">
        <f t="shared" si="2"/>
        <v>1.3978469316625044</v>
      </c>
      <c r="J27" s="1">
        <f t="shared" si="2"/>
        <v>1.1925497142319856</v>
      </c>
    </row>
    <row r="28" spans="1:10" s="3" customFormat="1" x14ac:dyDescent="0.4">
      <c r="A28" s="1" t="s">
        <v>32</v>
      </c>
      <c r="B28" s="1"/>
      <c r="C28" s="1">
        <f>STDEV(C2:C26)</f>
        <v>2.1253365921425252E-2</v>
      </c>
      <c r="D28" s="1">
        <f t="shared" ref="D28:J28" si="3">STDEV(D2:D26)</f>
        <v>1.2701981847071485E-2</v>
      </c>
      <c r="E28" s="1"/>
      <c r="F28" s="1">
        <f t="shared" si="3"/>
        <v>1.6083783747095494E-2</v>
      </c>
      <c r="G28" s="1">
        <f t="shared" si="3"/>
        <v>1.289126178114461E-2</v>
      </c>
      <c r="H28" s="1"/>
      <c r="I28" s="1">
        <f t="shared" si="3"/>
        <v>0.78123195369512921</v>
      </c>
      <c r="J28" s="1">
        <f t="shared" si="3"/>
        <v>0.43838403691763089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D29" sqref="D29"/>
    </sheetView>
  </sheetViews>
  <sheetFormatPr defaultRowHeight="17.399999999999999" x14ac:dyDescent="0.4"/>
  <cols>
    <col min="1" max="1" width="7.796875" customWidth="1"/>
    <col min="2" max="2" width="9.19921875" customWidth="1"/>
    <col min="3" max="3" width="9.5" customWidth="1"/>
    <col min="4" max="4" width="9.8984375" customWidth="1"/>
    <col min="5" max="5" width="8.19921875" customWidth="1"/>
    <col min="6" max="6" width="9" customWidth="1"/>
    <col min="7" max="7" width="6.796875" customWidth="1"/>
  </cols>
  <sheetData>
    <row r="1" spans="1:9" x14ac:dyDescent="0.4">
      <c r="A1" t="s">
        <v>175</v>
      </c>
      <c r="B1" s="3" t="s">
        <v>172</v>
      </c>
      <c r="C1" s="3" t="s">
        <v>173</v>
      </c>
      <c r="D1" t="s">
        <v>30</v>
      </c>
      <c r="E1" t="s">
        <v>174</v>
      </c>
      <c r="F1" t="s">
        <v>173</v>
      </c>
      <c r="H1" t="s">
        <v>176</v>
      </c>
      <c r="I1" t="s">
        <v>177</v>
      </c>
    </row>
    <row r="2" spans="1:9" x14ac:dyDescent="0.4">
      <c r="A2">
        <v>1</v>
      </c>
      <c r="B2">
        <v>1.0780000000000001</v>
      </c>
      <c r="C2">
        <v>1.2130000000000001</v>
      </c>
      <c r="E2">
        <v>0.99299999999999999</v>
      </c>
      <c r="F2">
        <v>1.1060000000000001</v>
      </c>
      <c r="H2">
        <f>B2/E2</f>
        <v>1.0855991943605237</v>
      </c>
      <c r="I2">
        <f>C2/F2</f>
        <v>1.0967450271247738</v>
      </c>
    </row>
    <row r="3" spans="1:9" x14ac:dyDescent="0.4">
      <c r="A3">
        <v>2</v>
      </c>
      <c r="B3">
        <v>1.482</v>
      </c>
      <c r="C3">
        <v>0.78600000000000003</v>
      </c>
      <c r="E3">
        <v>0.79400000000000004</v>
      </c>
      <c r="F3">
        <v>0.69399999999999995</v>
      </c>
      <c r="H3">
        <f>B3/E3</f>
        <v>1.866498740554156</v>
      </c>
      <c r="I3">
        <f>C3/F3</f>
        <v>1.1325648414985592</v>
      </c>
    </row>
    <row r="4" spans="1:9" x14ac:dyDescent="0.4">
      <c r="A4">
        <v>3</v>
      </c>
      <c r="B4">
        <v>3.2880000000000003</v>
      </c>
      <c r="C4">
        <v>2.5049999999999999</v>
      </c>
      <c r="E4">
        <v>1.2229999999999999</v>
      </c>
      <c r="F4">
        <v>1.3149999999999999</v>
      </c>
      <c r="H4">
        <f>B4/E4</f>
        <v>2.6884709730171714</v>
      </c>
      <c r="I4">
        <f>C4/F4</f>
        <v>1.9049429657794676</v>
      </c>
    </row>
    <row r="5" spans="1:9" x14ac:dyDescent="0.4">
      <c r="A5">
        <v>4</v>
      </c>
      <c r="B5">
        <v>1.391</v>
      </c>
      <c r="C5">
        <v>1.466</v>
      </c>
      <c r="E5">
        <v>1.8920000000000001</v>
      </c>
      <c r="F5">
        <v>1.6319999999999999</v>
      </c>
      <c r="H5">
        <f>B5/E5</f>
        <v>0.73520084566596189</v>
      </c>
      <c r="I5">
        <f>C5/F5</f>
        <v>0.89828431372549022</v>
      </c>
    </row>
    <row r="6" spans="1:9" x14ac:dyDescent="0.4">
      <c r="A6">
        <v>5</v>
      </c>
      <c r="B6">
        <v>0.93800000000000006</v>
      </c>
      <c r="C6">
        <v>1.8109999999999999</v>
      </c>
      <c r="E6">
        <v>2.0539999999999998</v>
      </c>
      <c r="F6">
        <v>2.069</v>
      </c>
      <c r="H6">
        <f>B6/E6</f>
        <v>0.45666991236611498</v>
      </c>
      <c r="I6">
        <f>C6/F6</f>
        <v>0.875302078298695</v>
      </c>
    </row>
    <row r="7" spans="1:9" x14ac:dyDescent="0.4">
      <c r="A7">
        <v>6</v>
      </c>
      <c r="B7">
        <v>1.327</v>
      </c>
      <c r="C7">
        <v>0.73</v>
      </c>
      <c r="E7">
        <v>0.95799999999999996</v>
      </c>
      <c r="F7">
        <v>1.9819999999999998</v>
      </c>
      <c r="H7">
        <f>B7/E7</f>
        <v>1.3851774530271399</v>
      </c>
      <c r="I7">
        <f>C7/F7</f>
        <v>0.36831483350151367</v>
      </c>
    </row>
    <row r="8" spans="1:9" x14ac:dyDescent="0.4">
      <c r="A8">
        <v>7</v>
      </c>
      <c r="B8">
        <v>3.056</v>
      </c>
      <c r="C8">
        <v>1.3029999999999999</v>
      </c>
      <c r="E8">
        <v>0.97499999999999998</v>
      </c>
      <c r="F8">
        <v>0.65700000000000003</v>
      </c>
      <c r="H8">
        <f>B8/E8</f>
        <v>3.1343589743589746</v>
      </c>
      <c r="I8">
        <f>C8/F8</f>
        <v>1.9832572298325721</v>
      </c>
    </row>
    <row r="9" spans="1:9" x14ac:dyDescent="0.4">
      <c r="A9">
        <v>8</v>
      </c>
      <c r="B9">
        <v>1.746</v>
      </c>
      <c r="C9">
        <v>1.6659999999999999</v>
      </c>
      <c r="E9">
        <v>1.2789999999999999</v>
      </c>
      <c r="F9">
        <v>0.68300000000000005</v>
      </c>
      <c r="H9">
        <f>B9/E9</f>
        <v>1.3651290070367474</v>
      </c>
      <c r="I9">
        <f>C9/F9</f>
        <v>2.439238653001464</v>
      </c>
    </row>
    <row r="10" spans="1:9" x14ac:dyDescent="0.4">
      <c r="A10">
        <v>9</v>
      </c>
      <c r="B10">
        <v>1.3069999999999999</v>
      </c>
      <c r="C10">
        <v>1.234</v>
      </c>
      <c r="E10">
        <v>1.01</v>
      </c>
      <c r="F10">
        <v>0.97299999999999998</v>
      </c>
      <c r="H10">
        <f>B10/E10</f>
        <v>1.2940594059405941</v>
      </c>
      <c r="I10">
        <f>C10/F10</f>
        <v>1.2682425488180884</v>
      </c>
    </row>
    <row r="11" spans="1:9" x14ac:dyDescent="0.4">
      <c r="A11">
        <v>10</v>
      </c>
      <c r="B11">
        <v>0.96699999999999997</v>
      </c>
      <c r="C11">
        <v>0.92</v>
      </c>
      <c r="E11">
        <v>1.0510000000000002</v>
      </c>
      <c r="F11">
        <v>1.3470000000000002</v>
      </c>
      <c r="H11">
        <f>B11/E11</f>
        <v>0.92007611798287325</v>
      </c>
      <c r="I11">
        <f>C11/F11</f>
        <v>0.68299925760950253</v>
      </c>
    </row>
    <row r="12" spans="1:9" x14ac:dyDescent="0.4">
      <c r="A12">
        <v>11</v>
      </c>
      <c r="B12">
        <v>2.278</v>
      </c>
      <c r="C12">
        <v>1.893</v>
      </c>
      <c r="E12">
        <v>0.89800000000000002</v>
      </c>
      <c r="F12">
        <v>2.0270000000000001</v>
      </c>
      <c r="H12">
        <f>B12/E12</f>
        <v>2.5367483296213806</v>
      </c>
      <c r="I12">
        <f>C12/F12</f>
        <v>0.93389245189935866</v>
      </c>
    </row>
    <row r="13" spans="1:9" x14ac:dyDescent="0.4">
      <c r="A13">
        <v>12</v>
      </c>
      <c r="B13">
        <v>1.605</v>
      </c>
      <c r="C13">
        <v>1.2270000000000001</v>
      </c>
      <c r="E13">
        <v>1.0579999999999998</v>
      </c>
      <c r="F13">
        <v>1.2910000000000001</v>
      </c>
      <c r="H13">
        <f>B13/E13</f>
        <v>1.5170132325141779</v>
      </c>
      <c r="I13">
        <f>C13/F13</f>
        <v>0.95042602633617346</v>
      </c>
    </row>
    <row r="14" spans="1:9" x14ac:dyDescent="0.4">
      <c r="A14">
        <v>13</v>
      </c>
      <c r="B14">
        <v>1.2069999999999999</v>
      </c>
      <c r="C14">
        <v>0.99099999999999988</v>
      </c>
      <c r="E14">
        <v>0.53500000000000003</v>
      </c>
      <c r="F14">
        <v>0.47899999999999998</v>
      </c>
      <c r="H14">
        <f>B14/E14</f>
        <v>2.2560747663551397</v>
      </c>
      <c r="I14">
        <f>C14/F14</f>
        <v>2.068893528183716</v>
      </c>
    </row>
    <row r="15" spans="1:9" x14ac:dyDescent="0.4">
      <c r="A15">
        <v>14</v>
      </c>
      <c r="B15">
        <v>1.7709999999999999</v>
      </c>
      <c r="C15">
        <v>2.133</v>
      </c>
      <c r="E15">
        <v>0.90399999999999991</v>
      </c>
      <c r="F15">
        <v>1.0250000000000001</v>
      </c>
      <c r="H15">
        <f>B15/E15</f>
        <v>1.959070796460177</v>
      </c>
      <c r="I15">
        <f>C15/F15</f>
        <v>2.0809756097560972</v>
      </c>
    </row>
    <row r="16" spans="1:9" x14ac:dyDescent="0.4">
      <c r="A16">
        <v>15</v>
      </c>
      <c r="B16">
        <v>0.88400000000000001</v>
      </c>
      <c r="C16">
        <v>0.71199999999999997</v>
      </c>
      <c r="E16">
        <v>1.397</v>
      </c>
      <c r="F16">
        <v>0.57099999999999995</v>
      </c>
      <c r="H16">
        <f>B16/E16</f>
        <v>0.63278453829634929</v>
      </c>
      <c r="I16">
        <f>C16/F16</f>
        <v>1.2469352014010509</v>
      </c>
    </row>
    <row r="17" spans="1:9" x14ac:dyDescent="0.4">
      <c r="A17">
        <v>16</v>
      </c>
      <c r="B17">
        <v>0.39100000000000001</v>
      </c>
      <c r="C17">
        <v>1.35</v>
      </c>
      <c r="E17">
        <v>1.8220000000000001</v>
      </c>
      <c r="F17">
        <v>0.7380000000000001</v>
      </c>
      <c r="H17">
        <f>B17/E17</f>
        <v>0.2145993413830955</v>
      </c>
      <c r="I17">
        <f>C17/F17</f>
        <v>1.8292682926829267</v>
      </c>
    </row>
    <row r="18" spans="1:9" x14ac:dyDescent="0.4">
      <c r="A18">
        <v>17</v>
      </c>
      <c r="B18">
        <v>0.69099999999999995</v>
      </c>
      <c r="C18">
        <v>0.6</v>
      </c>
      <c r="E18">
        <v>1.3280000000000001</v>
      </c>
      <c r="F18">
        <v>1.296</v>
      </c>
      <c r="H18">
        <f>B18/E18</f>
        <v>0.52033132530120474</v>
      </c>
      <c r="I18">
        <f>C18/F18</f>
        <v>0.46296296296296291</v>
      </c>
    </row>
    <row r="19" spans="1:9" x14ac:dyDescent="0.4">
      <c r="A19">
        <v>18</v>
      </c>
      <c r="B19">
        <v>1.8120000000000001</v>
      </c>
      <c r="C19">
        <v>0.95</v>
      </c>
      <c r="E19">
        <v>3.68</v>
      </c>
      <c r="F19">
        <v>1.792</v>
      </c>
      <c r="H19">
        <f>B19/E19</f>
        <v>0.49239130434782608</v>
      </c>
      <c r="I19">
        <f>C19/F19</f>
        <v>0.53013392857142849</v>
      </c>
    </row>
    <row r="20" spans="1:9" x14ac:dyDescent="0.4">
      <c r="A20">
        <v>19</v>
      </c>
      <c r="B20">
        <v>1.847</v>
      </c>
      <c r="C20">
        <v>0.96599999999999997</v>
      </c>
      <c r="E20">
        <v>1.1919999999999999</v>
      </c>
      <c r="F20">
        <v>1.0790000000000002</v>
      </c>
      <c r="H20">
        <f>B20/E20</f>
        <v>1.549496644295302</v>
      </c>
      <c r="I20">
        <f>C20/F20</f>
        <v>0.89527340129749755</v>
      </c>
    </row>
    <row r="21" spans="1:9" x14ac:dyDescent="0.4">
      <c r="A21">
        <v>20</v>
      </c>
      <c r="B21">
        <v>0.77899999999999991</v>
      </c>
      <c r="C21">
        <v>0.68599999999999994</v>
      </c>
      <c r="E21">
        <v>0.64</v>
      </c>
      <c r="F21">
        <v>0.81400000000000006</v>
      </c>
      <c r="H21">
        <f>B21/E21</f>
        <v>1.2171874999999999</v>
      </c>
      <c r="I21">
        <f>C21/F21</f>
        <v>0.84275184275184267</v>
      </c>
    </row>
    <row r="22" spans="1:9" x14ac:dyDescent="0.4">
      <c r="A22">
        <v>21</v>
      </c>
      <c r="B22">
        <v>1.302</v>
      </c>
      <c r="C22">
        <v>0.8899999999999999</v>
      </c>
      <c r="E22">
        <v>1.3149999999999999</v>
      </c>
      <c r="F22">
        <v>1.4890000000000001</v>
      </c>
      <c r="H22">
        <f>B22/E22</f>
        <v>0.99011406844106475</v>
      </c>
      <c r="I22">
        <f>C22/F22</f>
        <v>0.59771658831430474</v>
      </c>
    </row>
    <row r="23" spans="1:9" x14ac:dyDescent="0.4">
      <c r="A23">
        <v>22</v>
      </c>
      <c r="B23">
        <v>1.8149999999999999</v>
      </c>
      <c r="C23">
        <v>0.82</v>
      </c>
      <c r="E23">
        <v>0.64100000000000001</v>
      </c>
      <c r="F23">
        <v>0.72400000000000009</v>
      </c>
      <c r="H23">
        <f>B23/E23</f>
        <v>2.831513260530421</v>
      </c>
      <c r="I23">
        <f>C23/F23</f>
        <v>1.1325966850828728</v>
      </c>
    </row>
    <row r="24" spans="1:9" x14ac:dyDescent="0.4">
      <c r="A24">
        <v>23</v>
      </c>
      <c r="B24">
        <v>0.81700000000000006</v>
      </c>
      <c r="C24">
        <v>0.86099999999999999</v>
      </c>
      <c r="E24">
        <v>0.874</v>
      </c>
      <c r="F24">
        <v>0.79400000000000004</v>
      </c>
      <c r="H24">
        <f>B24/E24</f>
        <v>0.93478260869565222</v>
      </c>
      <c r="I24">
        <f>C24/F24</f>
        <v>1.0843828715365238</v>
      </c>
    </row>
    <row r="25" spans="1:9" x14ac:dyDescent="0.4">
      <c r="A25">
        <v>24</v>
      </c>
      <c r="B25">
        <v>0.97799999999999987</v>
      </c>
      <c r="C25">
        <v>0.96599999999999997</v>
      </c>
      <c r="E25">
        <v>0.53200000000000003</v>
      </c>
      <c r="F25">
        <v>0.42599999999999999</v>
      </c>
      <c r="H25">
        <f>B25/E25</f>
        <v>1.8383458646616537</v>
      </c>
      <c r="I25">
        <f>C25/F25</f>
        <v>2.267605633802817</v>
      </c>
    </row>
    <row r="26" spans="1:9" x14ac:dyDescent="0.4">
      <c r="A26">
        <v>25</v>
      </c>
      <c r="B26">
        <v>1.393</v>
      </c>
      <c r="C26">
        <v>1.077</v>
      </c>
      <c r="E26">
        <v>1.8460000000000001</v>
      </c>
      <c r="F26">
        <v>0.51800000000000002</v>
      </c>
      <c r="H26">
        <f>B26/E26</f>
        <v>0.75460455037919827</v>
      </c>
      <c r="I26">
        <f>C26/F26</f>
        <v>2.0791505791505789</v>
      </c>
    </row>
    <row r="27" spans="1:9" x14ac:dyDescent="0.4">
      <c r="A27" s="1" t="s">
        <v>18</v>
      </c>
      <c r="B27" s="1">
        <f t="shared" ref="B27:I27" si="0">AVERAGE(B2:B26)</f>
        <v>1.4460000000000002</v>
      </c>
      <c r="C27" s="1">
        <f t="shared" si="0"/>
        <v>1.1902400000000002</v>
      </c>
      <c r="D27" s="1"/>
      <c r="E27" s="1">
        <f t="shared" si="0"/>
        <v>1.2356399999999998</v>
      </c>
      <c r="F27" s="1">
        <f t="shared" si="0"/>
        <v>1.10084</v>
      </c>
      <c r="G27" s="1"/>
      <c r="H27" s="1">
        <f t="shared" si="0"/>
        <v>1.4070519502237162</v>
      </c>
      <c r="I27" s="1">
        <f t="shared" si="0"/>
        <v>1.2661142941168111</v>
      </c>
    </row>
    <row r="28" spans="1:9" x14ac:dyDescent="0.4">
      <c r="A28" s="1" t="s">
        <v>178</v>
      </c>
      <c r="B28" s="1">
        <f t="shared" ref="B28:I28" si="1">STDEV(B2:B26)</f>
        <v>0.6809600453281619</v>
      </c>
      <c r="C28" s="1">
        <f t="shared" si="1"/>
        <v>0.48592937415499565</v>
      </c>
      <c r="D28" s="1"/>
      <c r="E28" s="1">
        <f t="shared" si="1"/>
        <v>0.65831988678250797</v>
      </c>
      <c r="F28" s="1">
        <f t="shared" si="1"/>
        <v>0.50559681565452941</v>
      </c>
      <c r="G28" s="1"/>
      <c r="H28" s="1">
        <f t="shared" si="1"/>
        <v>0.80619976797881188</v>
      </c>
      <c r="I28" s="1">
        <f t="shared" si="1"/>
        <v>0.6218365463803236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10" workbookViewId="0">
      <selection activeCell="E31" sqref="E31"/>
    </sheetView>
  </sheetViews>
  <sheetFormatPr defaultRowHeight="17.399999999999999" x14ac:dyDescent="0.4"/>
  <cols>
    <col min="1" max="1" width="8.19921875" customWidth="1"/>
    <col min="3" max="3" width="14.3984375" customWidth="1"/>
    <col min="4" max="4" width="15.8984375" customWidth="1"/>
    <col min="5" max="5" width="10.59765625" customWidth="1"/>
    <col min="6" max="6" width="14.69921875" customWidth="1"/>
    <col min="7" max="7" width="16" customWidth="1"/>
    <col min="8" max="8" width="5.09765625" customWidth="1"/>
  </cols>
  <sheetData>
    <row r="1" spans="1:10" ht="34.799999999999997" x14ac:dyDescent="0.4">
      <c r="A1" t="s">
        <v>167</v>
      </c>
      <c r="B1" s="6" t="s">
        <v>168</v>
      </c>
      <c r="C1" t="s">
        <v>35</v>
      </c>
      <c r="D1" t="s">
        <v>34</v>
      </c>
      <c r="E1" s="6" t="s">
        <v>169</v>
      </c>
      <c r="F1" t="s">
        <v>33</v>
      </c>
      <c r="G1" t="s">
        <v>34</v>
      </c>
      <c r="I1" t="s">
        <v>36</v>
      </c>
      <c r="J1" t="s">
        <v>37</v>
      </c>
    </row>
    <row r="2" spans="1:10" x14ac:dyDescent="0.4">
      <c r="A2">
        <v>1</v>
      </c>
      <c r="C2">
        <v>0.27950900000000001</v>
      </c>
      <c r="D2">
        <v>0.26989199999999997</v>
      </c>
      <c r="F2">
        <v>0.26978799999999997</v>
      </c>
      <c r="G2">
        <v>0.26887499999999998</v>
      </c>
      <c r="I2">
        <f t="shared" ref="I2:I26" si="0">C2/F2</f>
        <v>1.0360319954927575</v>
      </c>
      <c r="J2">
        <f t="shared" ref="J2:J26" si="1">D2/G2</f>
        <v>1.0037824267782427</v>
      </c>
    </row>
    <row r="3" spans="1:10" x14ac:dyDescent="0.4">
      <c r="A3">
        <v>2</v>
      </c>
      <c r="C3">
        <v>0.28193900000000005</v>
      </c>
      <c r="D3">
        <v>0.2641445</v>
      </c>
      <c r="F3">
        <v>0.27007650000000005</v>
      </c>
      <c r="G3">
        <v>0.26271299999999997</v>
      </c>
      <c r="I3">
        <f t="shared" si="0"/>
        <v>1.0439227404087361</v>
      </c>
      <c r="J3">
        <f t="shared" si="1"/>
        <v>1.0054489119305099</v>
      </c>
    </row>
    <row r="4" spans="1:10" x14ac:dyDescent="0.4">
      <c r="A4">
        <v>3</v>
      </c>
      <c r="C4">
        <v>0.29107499999999997</v>
      </c>
      <c r="D4">
        <v>0.29717850000000001</v>
      </c>
      <c r="F4">
        <v>0.27067649999999999</v>
      </c>
      <c r="G4">
        <v>0.27254400000000001</v>
      </c>
      <c r="I4">
        <f t="shared" si="0"/>
        <v>1.0753611783808346</v>
      </c>
      <c r="J4">
        <f t="shared" si="1"/>
        <v>1.0903872402254315</v>
      </c>
    </row>
    <row r="5" spans="1:10" x14ac:dyDescent="0.4">
      <c r="A5">
        <v>4</v>
      </c>
      <c r="C5">
        <v>0.28627199999999997</v>
      </c>
      <c r="D5">
        <v>0.28230949999999999</v>
      </c>
      <c r="F5">
        <v>0.28245050000000005</v>
      </c>
      <c r="G5">
        <v>0.28066550000000001</v>
      </c>
      <c r="I5">
        <f t="shared" si="0"/>
        <v>1.0135298043373968</v>
      </c>
      <c r="J5">
        <f t="shared" si="1"/>
        <v>1.0058575065335782</v>
      </c>
    </row>
    <row r="6" spans="1:10" x14ac:dyDescent="0.4">
      <c r="A6">
        <v>5</v>
      </c>
      <c r="C6">
        <v>0.28160850000000004</v>
      </c>
      <c r="D6">
        <v>0.28414399999999995</v>
      </c>
      <c r="F6">
        <v>0.29001250000000001</v>
      </c>
      <c r="G6">
        <v>0.29508849999999998</v>
      </c>
      <c r="I6">
        <f t="shared" si="0"/>
        <v>0.97102193870953846</v>
      </c>
      <c r="J6">
        <f t="shared" si="1"/>
        <v>0.96291112666200129</v>
      </c>
    </row>
    <row r="7" spans="1:10" x14ac:dyDescent="0.4">
      <c r="A7">
        <v>6</v>
      </c>
      <c r="C7">
        <v>0.29348649999999998</v>
      </c>
      <c r="D7">
        <v>0.26979599999999998</v>
      </c>
      <c r="F7">
        <v>0.26962200000000003</v>
      </c>
      <c r="G7">
        <v>0.28879049999999995</v>
      </c>
      <c r="I7">
        <f t="shared" si="0"/>
        <v>1.0885109523703553</v>
      </c>
      <c r="J7">
        <f t="shared" si="1"/>
        <v>0.9342274070649832</v>
      </c>
    </row>
    <row r="8" spans="1:10" x14ac:dyDescent="0.4">
      <c r="A8">
        <v>7</v>
      </c>
      <c r="C8">
        <v>0.30235200000000001</v>
      </c>
      <c r="D8">
        <v>0.27803450000000002</v>
      </c>
      <c r="F8">
        <v>0.27129500000000001</v>
      </c>
      <c r="G8">
        <v>0.26863399999999998</v>
      </c>
      <c r="I8">
        <f t="shared" si="0"/>
        <v>1.1144768609815883</v>
      </c>
      <c r="J8">
        <f t="shared" si="1"/>
        <v>1.0349937089124981</v>
      </c>
    </row>
    <row r="9" spans="1:10" x14ac:dyDescent="0.4">
      <c r="A9">
        <v>8</v>
      </c>
      <c r="C9">
        <v>0.28580300000000003</v>
      </c>
      <c r="D9">
        <v>0.2709105</v>
      </c>
      <c r="F9">
        <v>0.27485749999999998</v>
      </c>
      <c r="G9">
        <v>0.26483649999999997</v>
      </c>
      <c r="I9">
        <f t="shared" si="0"/>
        <v>1.0398224534531533</v>
      </c>
      <c r="J9">
        <f t="shared" si="1"/>
        <v>1.0229349051207066</v>
      </c>
    </row>
    <row r="10" spans="1:10" x14ac:dyDescent="0.4">
      <c r="A10">
        <v>9</v>
      </c>
      <c r="C10">
        <v>0.284387</v>
      </c>
      <c r="D10">
        <v>0.28074199999999999</v>
      </c>
      <c r="F10">
        <v>0.26697549999999998</v>
      </c>
      <c r="G10">
        <v>0.26782699999999998</v>
      </c>
      <c r="I10">
        <f t="shared" si="0"/>
        <v>1.0652175948729379</v>
      </c>
      <c r="J10">
        <f t="shared" si="1"/>
        <v>1.0482214265178642</v>
      </c>
    </row>
    <row r="11" spans="1:10" x14ac:dyDescent="0.4">
      <c r="A11">
        <v>10</v>
      </c>
      <c r="C11">
        <v>0.28974499999999997</v>
      </c>
      <c r="D11">
        <v>0.279248</v>
      </c>
      <c r="F11">
        <v>0.26848749999999999</v>
      </c>
      <c r="G11">
        <v>0.2711385</v>
      </c>
      <c r="I11">
        <f t="shared" si="0"/>
        <v>1.0791750081474929</v>
      </c>
      <c r="J11">
        <f t="shared" si="1"/>
        <v>1.0299090686125356</v>
      </c>
    </row>
    <row r="12" spans="1:10" x14ac:dyDescent="0.4">
      <c r="A12">
        <v>11</v>
      </c>
      <c r="C12">
        <v>0.29938100000000001</v>
      </c>
      <c r="D12">
        <v>0.28337099999999998</v>
      </c>
      <c r="F12">
        <v>0.2802655</v>
      </c>
      <c r="G12">
        <v>0.28346300000000002</v>
      </c>
      <c r="I12">
        <f t="shared" si="0"/>
        <v>1.0682049699302982</v>
      </c>
      <c r="J12">
        <f t="shared" si="1"/>
        <v>0.99967544265036345</v>
      </c>
    </row>
    <row r="13" spans="1:10" x14ac:dyDescent="0.4">
      <c r="A13">
        <v>12</v>
      </c>
      <c r="C13">
        <v>0.28331899999999999</v>
      </c>
      <c r="D13">
        <v>0.27106550000000001</v>
      </c>
      <c r="F13">
        <v>0.26647100000000001</v>
      </c>
      <c r="G13">
        <v>0.271706</v>
      </c>
      <c r="I13">
        <f t="shared" si="0"/>
        <v>1.063226392365398</v>
      </c>
      <c r="J13">
        <f t="shared" si="1"/>
        <v>0.99764267259464279</v>
      </c>
    </row>
    <row r="14" spans="1:10" x14ac:dyDescent="0.4">
      <c r="A14">
        <v>13</v>
      </c>
      <c r="C14">
        <v>0.28025949999999999</v>
      </c>
      <c r="D14">
        <v>0.26777249999999997</v>
      </c>
      <c r="F14">
        <v>0.26341999999999999</v>
      </c>
      <c r="G14">
        <v>0.26207349999999996</v>
      </c>
      <c r="I14">
        <f t="shared" si="0"/>
        <v>1.0639264292764408</v>
      </c>
      <c r="J14">
        <f t="shared" si="1"/>
        <v>1.021745807950823</v>
      </c>
    </row>
    <row r="15" spans="1:10" x14ac:dyDescent="0.4">
      <c r="A15">
        <v>14</v>
      </c>
      <c r="C15">
        <v>0.28611400000000003</v>
      </c>
      <c r="D15">
        <v>0.279941</v>
      </c>
      <c r="F15">
        <v>0.26538600000000001</v>
      </c>
      <c r="G15">
        <v>0.26716600000000001</v>
      </c>
      <c r="I15">
        <f t="shared" si="0"/>
        <v>1.0781050997415087</v>
      </c>
      <c r="J15">
        <f t="shared" si="1"/>
        <v>1.0478167132045244</v>
      </c>
    </row>
    <row r="16" spans="1:10" x14ac:dyDescent="0.4">
      <c r="A16">
        <v>15</v>
      </c>
      <c r="C16">
        <v>0.28201399999999999</v>
      </c>
      <c r="D16">
        <v>0.263571</v>
      </c>
      <c r="F16">
        <v>0.277758</v>
      </c>
      <c r="G16">
        <v>0.26862799999999998</v>
      </c>
      <c r="I16">
        <f t="shared" si="0"/>
        <v>1.0153226909755975</v>
      </c>
      <c r="J16">
        <f t="shared" si="1"/>
        <v>0.98117471000789203</v>
      </c>
    </row>
    <row r="17" spans="1:10" x14ac:dyDescent="0.4">
      <c r="A17">
        <v>16</v>
      </c>
      <c r="C17">
        <v>0.27062399999999998</v>
      </c>
      <c r="D17">
        <v>0.284111</v>
      </c>
      <c r="F17">
        <v>0.28232849999999998</v>
      </c>
      <c r="G17">
        <v>0.26634349999999996</v>
      </c>
      <c r="I17">
        <f t="shared" si="0"/>
        <v>0.95854297387617615</v>
      </c>
      <c r="J17">
        <f t="shared" si="1"/>
        <v>1.0667089679305111</v>
      </c>
    </row>
    <row r="18" spans="1:10" x14ac:dyDescent="0.4">
      <c r="A18">
        <v>17</v>
      </c>
      <c r="C18">
        <v>0.27436699999999997</v>
      </c>
      <c r="D18">
        <v>0.2602315</v>
      </c>
      <c r="F18">
        <v>0.27266550000000001</v>
      </c>
      <c r="G18">
        <v>0.27353549999999999</v>
      </c>
      <c r="I18">
        <f t="shared" si="0"/>
        <v>1.006240246749222</v>
      </c>
      <c r="J18">
        <f t="shared" si="1"/>
        <v>0.95136280299997633</v>
      </c>
    </row>
    <row r="19" spans="1:10" x14ac:dyDescent="0.4">
      <c r="A19">
        <v>18</v>
      </c>
      <c r="C19">
        <v>0.28431850000000003</v>
      </c>
      <c r="D19">
        <v>0.2726305</v>
      </c>
      <c r="F19">
        <v>0.31502399999999997</v>
      </c>
      <c r="G19">
        <v>0.28526200000000002</v>
      </c>
      <c r="I19">
        <f t="shared" si="0"/>
        <v>0.90252964853471496</v>
      </c>
      <c r="J19">
        <f t="shared" si="1"/>
        <v>0.95571965421261851</v>
      </c>
    </row>
    <row r="20" spans="1:10" x14ac:dyDescent="0.4">
      <c r="A20">
        <v>19</v>
      </c>
      <c r="C20">
        <v>0.29516300000000001</v>
      </c>
      <c r="D20">
        <v>0.27478449999999999</v>
      </c>
      <c r="F20">
        <v>0.26814650000000001</v>
      </c>
      <c r="G20">
        <v>0.27065849999999997</v>
      </c>
      <c r="I20">
        <f t="shared" si="0"/>
        <v>1.1007527601516336</v>
      </c>
      <c r="J20">
        <f t="shared" si="1"/>
        <v>1.0152443023219297</v>
      </c>
    </row>
    <row r="21" spans="1:10" x14ac:dyDescent="0.4">
      <c r="A21">
        <v>20</v>
      </c>
      <c r="C21">
        <v>0.27315349999999999</v>
      </c>
      <c r="D21">
        <v>0.26352449999999999</v>
      </c>
      <c r="F21">
        <v>0.26238549999999999</v>
      </c>
      <c r="G21">
        <v>0.26345200000000002</v>
      </c>
      <c r="I21">
        <f t="shared" si="0"/>
        <v>1.0410388531378449</v>
      </c>
      <c r="J21">
        <f t="shared" si="1"/>
        <v>1.0002751924449234</v>
      </c>
    </row>
    <row r="22" spans="1:10" x14ac:dyDescent="0.4">
      <c r="A22">
        <v>21</v>
      </c>
      <c r="C22">
        <v>0.29565350000000001</v>
      </c>
      <c r="D22">
        <v>0.27321899999999999</v>
      </c>
      <c r="F22">
        <v>0.26896999999999999</v>
      </c>
      <c r="G22">
        <v>0.27061549999999995</v>
      </c>
      <c r="I22">
        <f t="shared" si="0"/>
        <v>1.0992062311781985</v>
      </c>
      <c r="J22">
        <f t="shared" si="1"/>
        <v>1.0096206610486096</v>
      </c>
    </row>
    <row r="23" spans="1:10" x14ac:dyDescent="0.4">
      <c r="A23">
        <v>22</v>
      </c>
      <c r="C23">
        <v>0.28442100000000003</v>
      </c>
      <c r="D23">
        <v>0.28690900000000003</v>
      </c>
      <c r="F23">
        <v>0.26394100000000004</v>
      </c>
      <c r="G23">
        <v>0.26545350000000001</v>
      </c>
      <c r="I23">
        <f t="shared" si="0"/>
        <v>1.0775930984576099</v>
      </c>
      <c r="J23">
        <f t="shared" si="1"/>
        <v>1.0808258320195441</v>
      </c>
    </row>
    <row r="24" spans="1:10" x14ac:dyDescent="0.4">
      <c r="A24">
        <v>23</v>
      </c>
      <c r="C24">
        <v>0.27812950000000003</v>
      </c>
      <c r="D24">
        <v>0.27018249999999999</v>
      </c>
      <c r="F24">
        <v>0.27025650000000001</v>
      </c>
      <c r="G24">
        <v>0.27066250000000003</v>
      </c>
      <c r="I24">
        <f t="shared" si="0"/>
        <v>1.0291315842542179</v>
      </c>
      <c r="J24">
        <f t="shared" si="1"/>
        <v>0.99822657368493961</v>
      </c>
    </row>
    <row r="25" spans="1:10" x14ac:dyDescent="0.4">
      <c r="A25">
        <v>24</v>
      </c>
      <c r="C25">
        <v>0.28245600000000004</v>
      </c>
      <c r="D25">
        <v>0.27188449999999997</v>
      </c>
      <c r="F25">
        <v>0.264623</v>
      </c>
      <c r="G25">
        <v>0.26320350000000003</v>
      </c>
      <c r="I25">
        <f t="shared" si="0"/>
        <v>1.0673902117351857</v>
      </c>
      <c r="J25">
        <f t="shared" si="1"/>
        <v>1.032982084204807</v>
      </c>
    </row>
    <row r="26" spans="1:10" x14ac:dyDescent="0.4">
      <c r="A26">
        <v>25</v>
      </c>
      <c r="C26">
        <v>0.28697</v>
      </c>
      <c r="D26">
        <v>0.26745150000000001</v>
      </c>
      <c r="F26">
        <v>0.27401049999999999</v>
      </c>
      <c r="G26">
        <v>0.26321549999999999</v>
      </c>
      <c r="I26">
        <f t="shared" si="0"/>
        <v>1.0472956328315886</v>
      </c>
      <c r="J26">
        <f t="shared" si="1"/>
        <v>1.0160932771816249</v>
      </c>
    </row>
    <row r="27" spans="1:10" s="3" customFormat="1" x14ac:dyDescent="0.4">
      <c r="A27" s="1" t="s">
        <v>31</v>
      </c>
      <c r="B27" s="1"/>
      <c r="C27" s="1">
        <f>AVERAGE(C2:C26)</f>
        <v>0.28530082000000001</v>
      </c>
      <c r="D27" s="1">
        <f t="shared" ref="D27:J27" si="2">AVERAGE(D2:D26)</f>
        <v>0.27468195999999995</v>
      </c>
      <c r="E27" s="1"/>
      <c r="F27" s="1">
        <f t="shared" si="2"/>
        <v>0.27319572000000014</v>
      </c>
      <c r="G27" s="1">
        <f t="shared" si="2"/>
        <v>0.27146204000000007</v>
      </c>
      <c r="H27" s="1"/>
      <c r="I27" s="1">
        <f t="shared" si="2"/>
        <v>1.0458230940140167</v>
      </c>
      <c r="J27" s="1">
        <f t="shared" si="2"/>
        <v>1.0125515369126432</v>
      </c>
    </row>
    <row r="28" spans="1:10" s="3" customFormat="1" x14ac:dyDescent="0.4">
      <c r="A28" s="1" t="s">
        <v>170</v>
      </c>
      <c r="B28" s="1"/>
      <c r="C28" s="1">
        <f>STDEV(C2:C26)</f>
        <v>7.8033394505707216E-3</v>
      </c>
      <c r="D28" s="1">
        <f t="shared" ref="D28:J28" si="3">STDEV(D2:D26)</f>
        <v>8.7572494146754415E-3</v>
      </c>
      <c r="E28" s="1"/>
      <c r="F28" s="1">
        <f t="shared" si="3"/>
        <v>1.1012630104301452E-2</v>
      </c>
      <c r="G28" s="1">
        <f t="shared" si="3"/>
        <v>8.6865270425431421E-3</v>
      </c>
      <c r="H28" s="1"/>
      <c r="I28" s="1">
        <f t="shared" si="3"/>
        <v>4.8363595331911501E-2</v>
      </c>
      <c r="J28" s="1">
        <f t="shared" si="3"/>
        <v>3.8234614593407927E-2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5" sqref="D5"/>
    </sheetView>
  </sheetViews>
  <sheetFormatPr defaultRowHeight="17.399999999999999" x14ac:dyDescent="0.4"/>
  <cols>
    <col min="1" max="1" width="13.3984375" customWidth="1"/>
    <col min="2" max="3" width="8.296875" customWidth="1"/>
    <col min="4" max="4" width="11.09765625" customWidth="1"/>
    <col min="5" max="5" width="4.19921875" customWidth="1"/>
    <col min="6" max="6" width="3.09765625" customWidth="1"/>
    <col min="7" max="7" width="15.09765625" customWidth="1"/>
  </cols>
  <sheetData>
    <row r="1" spans="1:10" x14ac:dyDescent="0.4">
      <c r="A1" t="s">
        <v>162</v>
      </c>
      <c r="B1" s="3" t="s">
        <v>3</v>
      </c>
      <c r="C1" s="3" t="s">
        <v>22</v>
      </c>
      <c r="D1" s="3" t="s">
        <v>4</v>
      </c>
      <c r="E1" s="3"/>
      <c r="F1" s="3"/>
      <c r="G1" s="3" t="s">
        <v>163</v>
      </c>
      <c r="H1" s="3" t="s">
        <v>3</v>
      </c>
      <c r="I1" s="3" t="s">
        <v>22</v>
      </c>
      <c r="J1" s="3" t="s">
        <v>4</v>
      </c>
    </row>
    <row r="2" spans="1:10" x14ac:dyDescent="0.4">
      <c r="A2">
        <v>1</v>
      </c>
      <c r="B2">
        <v>0.97176200000000001</v>
      </c>
      <c r="C2">
        <f>1-B2</f>
        <v>2.8237999999999985E-2</v>
      </c>
      <c r="D2">
        <v>1.078E-3</v>
      </c>
      <c r="H2">
        <v>0.97234600000000004</v>
      </c>
      <c r="I2">
        <f>1-H2</f>
        <v>2.7653999999999956E-2</v>
      </c>
      <c r="J2">
        <v>1.2130000000000001E-3</v>
      </c>
    </row>
    <row r="3" spans="1:10" x14ac:dyDescent="0.4">
      <c r="A3">
        <v>2</v>
      </c>
      <c r="B3">
        <v>0.97094199999999997</v>
      </c>
      <c r="C3">
        <f t="shared" ref="C3:C26" si="0">1-B3</f>
        <v>2.9058000000000028E-2</v>
      </c>
      <c r="D3">
        <v>1.482E-3</v>
      </c>
      <c r="H3">
        <v>0.97957099999999997</v>
      </c>
      <c r="I3">
        <f t="shared" ref="I3:I26" si="1">1-H3</f>
        <v>2.042900000000003E-2</v>
      </c>
      <c r="J3">
        <v>7.8600000000000002E-4</v>
      </c>
    </row>
    <row r="4" spans="1:10" x14ac:dyDescent="0.4">
      <c r="A4">
        <v>3</v>
      </c>
      <c r="B4">
        <v>0.93072999999999995</v>
      </c>
      <c r="C4">
        <f t="shared" si="0"/>
        <v>6.9270000000000054E-2</v>
      </c>
      <c r="D4">
        <v>3.2880000000000001E-3</v>
      </c>
      <c r="H4">
        <v>0.93069299999999999</v>
      </c>
      <c r="I4">
        <f t="shared" si="1"/>
        <v>6.9307000000000007E-2</v>
      </c>
      <c r="J4">
        <v>2.5049999999999998E-3</v>
      </c>
    </row>
    <row r="5" spans="1:10" x14ac:dyDescent="0.4">
      <c r="A5">
        <v>4</v>
      </c>
      <c r="B5">
        <v>0.96136600000000005</v>
      </c>
      <c r="C5">
        <f t="shared" si="0"/>
        <v>3.8633999999999946E-2</v>
      </c>
      <c r="D5">
        <v>1.3910000000000001E-3</v>
      </c>
      <c r="H5">
        <v>0.95004100000000002</v>
      </c>
      <c r="I5">
        <f t="shared" si="1"/>
        <v>4.9958999999999976E-2</v>
      </c>
      <c r="J5">
        <v>1.4660000000000001E-3</v>
      </c>
    </row>
    <row r="6" spans="1:10" x14ac:dyDescent="0.4">
      <c r="A6">
        <v>5</v>
      </c>
      <c r="B6">
        <v>0.96616299999999999</v>
      </c>
      <c r="C6">
        <f t="shared" si="0"/>
        <v>3.3837000000000006E-2</v>
      </c>
      <c r="D6">
        <v>9.3800000000000003E-4</v>
      </c>
      <c r="H6">
        <v>0.94982200000000006</v>
      </c>
      <c r="I6">
        <f t="shared" si="1"/>
        <v>5.0177999999999945E-2</v>
      </c>
      <c r="J6">
        <v>1.8109999999999999E-3</v>
      </c>
    </row>
    <row r="7" spans="1:10" x14ac:dyDescent="0.4">
      <c r="A7">
        <v>6</v>
      </c>
      <c r="B7">
        <v>0.94629700000000005</v>
      </c>
      <c r="C7">
        <f t="shared" si="0"/>
        <v>5.3702999999999945E-2</v>
      </c>
      <c r="D7">
        <v>1.3270000000000001E-3</v>
      </c>
      <c r="H7">
        <v>0.96770800000000001</v>
      </c>
      <c r="I7">
        <f t="shared" si="1"/>
        <v>3.2291999999999987E-2</v>
      </c>
      <c r="J7">
        <v>7.2999999999999996E-4</v>
      </c>
    </row>
    <row r="8" spans="1:10" x14ac:dyDescent="0.4">
      <c r="A8">
        <v>7</v>
      </c>
      <c r="B8">
        <v>0.88585599999999998</v>
      </c>
      <c r="C8">
        <f t="shared" si="0"/>
        <v>0.11414400000000002</v>
      </c>
      <c r="D8">
        <v>3.0560000000000001E-3</v>
      </c>
      <c r="H8">
        <v>0.95696099999999995</v>
      </c>
      <c r="I8">
        <f t="shared" si="1"/>
        <v>4.3039000000000049E-2</v>
      </c>
      <c r="J8">
        <v>1.3029999999999999E-3</v>
      </c>
    </row>
    <row r="9" spans="1:10" x14ac:dyDescent="0.4">
      <c r="A9">
        <v>8</v>
      </c>
      <c r="B9">
        <v>0.96585399999999999</v>
      </c>
      <c r="C9">
        <f t="shared" si="0"/>
        <v>3.414600000000001E-2</v>
      </c>
      <c r="D9">
        <v>1.7459999999999999E-3</v>
      </c>
      <c r="H9">
        <v>0.97483900000000001</v>
      </c>
      <c r="I9">
        <f t="shared" si="1"/>
        <v>2.5160999999999989E-2</v>
      </c>
      <c r="J9">
        <v>1.6659999999999999E-3</v>
      </c>
    </row>
    <row r="10" spans="1:10" x14ac:dyDescent="0.4">
      <c r="A10">
        <v>9</v>
      </c>
      <c r="B10">
        <v>0.96429600000000004</v>
      </c>
      <c r="C10">
        <f t="shared" si="0"/>
        <v>3.5703999999999958E-2</v>
      </c>
      <c r="D10">
        <v>1.307E-3</v>
      </c>
      <c r="H10">
        <v>0.95085600000000003</v>
      </c>
      <c r="I10">
        <f t="shared" si="1"/>
        <v>4.9143999999999965E-2</v>
      </c>
      <c r="J10">
        <v>1.2340000000000001E-3</v>
      </c>
    </row>
    <row r="11" spans="1:10" x14ac:dyDescent="0.4">
      <c r="A11">
        <v>10</v>
      </c>
      <c r="B11">
        <v>0.95018000000000002</v>
      </c>
      <c r="C11">
        <f t="shared" si="0"/>
        <v>4.9819999999999975E-2</v>
      </c>
      <c r="D11">
        <v>9.6699999999999998E-4</v>
      </c>
      <c r="H11">
        <v>0.97070400000000001</v>
      </c>
      <c r="I11">
        <f t="shared" si="1"/>
        <v>2.9295999999999989E-2</v>
      </c>
      <c r="J11">
        <v>9.2000000000000003E-4</v>
      </c>
    </row>
    <row r="12" spans="1:10" x14ac:dyDescent="0.4">
      <c r="A12">
        <v>11</v>
      </c>
      <c r="B12">
        <v>0.94401800000000002</v>
      </c>
      <c r="C12">
        <f t="shared" si="0"/>
        <v>5.5981999999999976E-2</v>
      </c>
      <c r="D12">
        <v>2.2780000000000001E-3</v>
      </c>
      <c r="H12">
        <v>0.95218800000000003</v>
      </c>
      <c r="I12">
        <f t="shared" si="1"/>
        <v>4.7811999999999966E-2</v>
      </c>
      <c r="J12">
        <v>1.8929999999999999E-3</v>
      </c>
    </row>
    <row r="13" spans="1:10" x14ac:dyDescent="0.4">
      <c r="A13">
        <v>12</v>
      </c>
      <c r="B13">
        <v>0.96941200000000005</v>
      </c>
      <c r="C13">
        <f t="shared" si="0"/>
        <v>3.0587999999999949E-2</v>
      </c>
      <c r="D13">
        <v>1.6050000000000001E-3</v>
      </c>
      <c r="H13">
        <v>0.97013899999999997</v>
      </c>
      <c r="I13">
        <f t="shared" si="1"/>
        <v>2.9861000000000026E-2</v>
      </c>
      <c r="J13">
        <v>1.227E-3</v>
      </c>
    </row>
    <row r="14" spans="1:10" x14ac:dyDescent="0.4">
      <c r="A14">
        <v>13</v>
      </c>
      <c r="B14">
        <v>0.97155100000000005</v>
      </c>
      <c r="C14">
        <f t="shared" si="0"/>
        <v>2.8448999999999947E-2</v>
      </c>
      <c r="D14">
        <v>1.207E-3</v>
      </c>
      <c r="H14">
        <v>0.97436500000000004</v>
      </c>
      <c r="I14">
        <f t="shared" si="1"/>
        <v>2.5634999999999963E-2</v>
      </c>
      <c r="J14">
        <v>9.9099999999999991E-4</v>
      </c>
    </row>
    <row r="15" spans="1:10" x14ac:dyDescent="0.4">
      <c r="A15">
        <v>14</v>
      </c>
      <c r="B15">
        <v>0.96548199999999995</v>
      </c>
      <c r="C15">
        <f t="shared" si="0"/>
        <v>3.4518000000000049E-2</v>
      </c>
      <c r="D15">
        <v>1.771E-3</v>
      </c>
      <c r="H15">
        <v>0.96144799999999997</v>
      </c>
      <c r="I15">
        <f t="shared" si="1"/>
        <v>3.8552000000000031E-2</v>
      </c>
      <c r="J15">
        <v>2.1329999999999999E-3</v>
      </c>
    </row>
    <row r="16" spans="1:10" x14ac:dyDescent="0.4">
      <c r="A16">
        <v>15</v>
      </c>
      <c r="B16">
        <v>0.964812</v>
      </c>
      <c r="C16">
        <f t="shared" si="0"/>
        <v>3.5187999999999997E-2</v>
      </c>
      <c r="D16">
        <v>8.8400000000000002E-4</v>
      </c>
      <c r="H16">
        <v>0.97197800000000001</v>
      </c>
      <c r="I16">
        <f t="shared" si="1"/>
        <v>2.8021999999999991E-2</v>
      </c>
      <c r="J16">
        <v>7.1199999999999996E-4</v>
      </c>
    </row>
    <row r="17" spans="1:10" x14ac:dyDescent="0.4">
      <c r="A17">
        <v>16</v>
      </c>
      <c r="B17">
        <v>0.98266200000000004</v>
      </c>
      <c r="C17">
        <f t="shared" si="0"/>
        <v>1.7337999999999965E-2</v>
      </c>
      <c r="D17">
        <v>3.9100000000000002E-4</v>
      </c>
      <c r="H17">
        <v>0.94527799999999995</v>
      </c>
      <c r="I17">
        <f t="shared" si="1"/>
        <v>5.4722000000000048E-2</v>
      </c>
      <c r="J17">
        <v>1.3500000000000001E-3</v>
      </c>
    </row>
    <row r="18" spans="1:10" x14ac:dyDescent="0.4">
      <c r="A18">
        <v>17</v>
      </c>
      <c r="B18">
        <v>0.97817600000000005</v>
      </c>
      <c r="C18">
        <f>1-B18</f>
        <v>2.1823999999999955E-2</v>
      </c>
      <c r="D18">
        <v>6.9099999999999999E-4</v>
      </c>
      <c r="H18">
        <v>0.985537</v>
      </c>
      <c r="I18">
        <f t="shared" si="1"/>
        <v>1.4463000000000004E-2</v>
      </c>
      <c r="J18">
        <v>5.9999999999999995E-4</v>
      </c>
    </row>
    <row r="19" spans="1:10" x14ac:dyDescent="0.4">
      <c r="A19">
        <v>18</v>
      </c>
      <c r="B19">
        <v>0.96948299999999998</v>
      </c>
      <c r="C19">
        <f t="shared" si="0"/>
        <v>3.0517000000000016E-2</v>
      </c>
      <c r="D19">
        <v>1.812E-3</v>
      </c>
      <c r="H19">
        <v>0.96423899999999996</v>
      </c>
      <c r="I19">
        <f t="shared" si="1"/>
        <v>3.5761000000000043E-2</v>
      </c>
      <c r="J19">
        <v>9.5E-4</v>
      </c>
    </row>
    <row r="20" spans="1:10" x14ac:dyDescent="0.4">
      <c r="A20">
        <v>19</v>
      </c>
      <c r="B20">
        <v>0.92814399999999997</v>
      </c>
      <c r="C20">
        <f t="shared" si="0"/>
        <v>7.1856000000000031E-2</v>
      </c>
      <c r="D20">
        <v>1.8469999999999999E-3</v>
      </c>
      <c r="H20">
        <v>0.96009100000000003</v>
      </c>
      <c r="I20">
        <f t="shared" si="1"/>
        <v>3.9908999999999972E-2</v>
      </c>
      <c r="J20">
        <v>9.6599999999999995E-4</v>
      </c>
    </row>
    <row r="21" spans="1:10" x14ac:dyDescent="0.4">
      <c r="A21">
        <v>20</v>
      </c>
      <c r="B21">
        <v>0.98148299999999999</v>
      </c>
      <c r="C21">
        <f t="shared" si="0"/>
        <v>1.8517000000000006E-2</v>
      </c>
      <c r="D21">
        <v>7.7899999999999996E-4</v>
      </c>
      <c r="H21">
        <v>0.97981099999999999</v>
      </c>
      <c r="I21">
        <f t="shared" si="1"/>
        <v>2.0189000000000012E-2</v>
      </c>
      <c r="J21">
        <v>6.8599999999999998E-4</v>
      </c>
    </row>
    <row r="22" spans="1:10" x14ac:dyDescent="0.4">
      <c r="A22">
        <v>21</v>
      </c>
      <c r="B22">
        <v>0.94171300000000002</v>
      </c>
      <c r="C22">
        <f t="shared" si="0"/>
        <v>5.8286999999999978E-2</v>
      </c>
      <c r="D22">
        <v>1.302E-3</v>
      </c>
      <c r="H22">
        <v>0.96246200000000004</v>
      </c>
      <c r="I22">
        <f t="shared" si="1"/>
        <v>3.753799999999996E-2</v>
      </c>
      <c r="J22">
        <v>8.8999999999999995E-4</v>
      </c>
    </row>
    <row r="23" spans="1:10" x14ac:dyDescent="0.4">
      <c r="A23">
        <v>22</v>
      </c>
      <c r="B23">
        <v>0.96930799999999995</v>
      </c>
      <c r="C23">
        <f t="shared" si="0"/>
        <v>3.0692000000000053E-2</v>
      </c>
      <c r="D23">
        <v>1.815E-3</v>
      </c>
      <c r="H23">
        <v>0.97438199999999997</v>
      </c>
      <c r="I23">
        <f t="shared" si="1"/>
        <v>2.561800000000003E-2</v>
      </c>
      <c r="J23">
        <v>8.1999999999999998E-4</v>
      </c>
    </row>
    <row r="24" spans="1:10" x14ac:dyDescent="0.4">
      <c r="A24">
        <v>23</v>
      </c>
      <c r="B24">
        <v>0.97191099999999997</v>
      </c>
      <c r="C24">
        <f t="shared" si="0"/>
        <v>2.8089000000000031E-2</v>
      </c>
      <c r="D24">
        <v>8.1700000000000002E-4</v>
      </c>
      <c r="H24">
        <v>0.96824500000000002</v>
      </c>
      <c r="I24">
        <f t="shared" si="1"/>
        <v>3.1754999999999978E-2</v>
      </c>
      <c r="J24">
        <v>8.61E-4</v>
      </c>
    </row>
    <row r="25" spans="1:10" x14ac:dyDescent="0.4">
      <c r="A25">
        <v>24</v>
      </c>
      <c r="B25">
        <v>0.96486799999999995</v>
      </c>
      <c r="C25">
        <f t="shared" si="0"/>
        <v>3.5132000000000052E-2</v>
      </c>
      <c r="D25">
        <v>9.7799999999999992E-4</v>
      </c>
      <c r="H25">
        <v>0.96589100000000006</v>
      </c>
      <c r="I25">
        <f t="shared" si="1"/>
        <v>3.4108999999999945E-2</v>
      </c>
      <c r="J25">
        <v>9.6599999999999995E-4</v>
      </c>
    </row>
    <row r="26" spans="1:10" x14ac:dyDescent="0.4">
      <c r="A26">
        <v>25</v>
      </c>
      <c r="B26">
        <v>0.93998999999999999</v>
      </c>
      <c r="C26">
        <f t="shared" si="0"/>
        <v>6.0010000000000008E-2</v>
      </c>
      <c r="D26">
        <v>1.3929999999999999E-3</v>
      </c>
      <c r="H26">
        <v>0.97386700000000004</v>
      </c>
      <c r="I26">
        <f t="shared" si="1"/>
        <v>2.6132999999999962E-2</v>
      </c>
      <c r="J26">
        <v>1.077E-3</v>
      </c>
    </row>
    <row r="27" spans="1:10" x14ac:dyDescent="0.4">
      <c r="A27" t="s">
        <v>18</v>
      </c>
      <c r="B27" s="1">
        <f>AVERAGE(B2:B26)</f>
        <v>0.95825836000000009</v>
      </c>
      <c r="C27" s="1">
        <f>AVERAGE(C2:C26)</f>
        <v>4.1741639999999997E-2</v>
      </c>
      <c r="D27" s="1">
        <f t="shared" ref="D27:J27" si="2">AVERAGE(D2:D26)</f>
        <v>1.4459999999999998E-3</v>
      </c>
      <c r="H27" s="1">
        <f t="shared" si="2"/>
        <v>0.96453847999999975</v>
      </c>
      <c r="I27" s="1">
        <f>AVERAGE(I2:I26)</f>
        <v>3.5461519999999996E-2</v>
      </c>
      <c r="J27" s="1">
        <f t="shared" si="2"/>
        <v>1.1902400000000002E-3</v>
      </c>
    </row>
    <row r="28" spans="1:10" x14ac:dyDescent="0.4">
      <c r="A28" t="s">
        <v>19</v>
      </c>
      <c r="B28" s="1">
        <f>STDEV(B2:B26)</f>
        <v>2.1253365921425255E-2</v>
      </c>
      <c r="C28" s="1">
        <f>STDEV(C2:C26)</f>
        <v>2.1253365921425252E-2</v>
      </c>
      <c r="D28" s="1">
        <f t="shared" ref="D28:J28" si="3">STDEV(D2:D26)</f>
        <v>6.8096004532816276E-4</v>
      </c>
      <c r="H28" s="1">
        <f t="shared" si="3"/>
        <v>1.2701981847071475E-2</v>
      </c>
      <c r="I28" s="1">
        <f>STDEV(I2:I26)</f>
        <v>1.2701981847071485E-2</v>
      </c>
      <c r="J28" s="1">
        <f t="shared" si="3"/>
        <v>4.8592937415499661E-4</v>
      </c>
    </row>
    <row r="29" spans="1:10" x14ac:dyDescent="0.4">
      <c r="B29" s="2" t="s">
        <v>3</v>
      </c>
      <c r="C29" s="2" t="s">
        <v>161</v>
      </c>
      <c r="D29" s="2" t="s">
        <v>4</v>
      </c>
      <c r="H29" s="2" t="s">
        <v>3</v>
      </c>
      <c r="I29" s="2" t="s">
        <v>161</v>
      </c>
      <c r="J29" s="2" t="s">
        <v>4</v>
      </c>
    </row>
    <row r="30" spans="1:10" x14ac:dyDescent="0.4">
      <c r="B30" t="s">
        <v>20</v>
      </c>
      <c r="H30" t="s">
        <v>21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13" workbookViewId="0">
      <selection activeCell="E8" sqref="E8"/>
    </sheetView>
  </sheetViews>
  <sheetFormatPr defaultRowHeight="17.399999999999999" x14ac:dyDescent="0.4"/>
  <cols>
    <col min="1" max="1" width="8.19921875" customWidth="1"/>
    <col min="2" max="2" width="7.296875" style="3" customWidth="1"/>
    <col min="3" max="3" width="7.59765625" style="3" customWidth="1"/>
    <col min="4" max="5" width="8.296875" style="3" customWidth="1"/>
    <col min="6" max="6" width="7.69921875" style="3" customWidth="1"/>
    <col min="7" max="7" width="11.09765625" style="3" customWidth="1"/>
    <col min="8" max="8" width="5.09765625" customWidth="1"/>
    <col min="9" max="9" width="5.296875" customWidth="1"/>
    <col min="10" max="10" width="8.09765625" customWidth="1"/>
    <col min="15" max="15" width="7.8984375" customWidth="1"/>
  </cols>
  <sheetData>
    <row r="1" spans="1:16" x14ac:dyDescent="0.4">
      <c r="A1" t="s">
        <v>130</v>
      </c>
      <c r="B1" s="3" t="s">
        <v>1</v>
      </c>
      <c r="C1" s="3" t="s">
        <v>2</v>
      </c>
      <c r="D1" s="3" t="s">
        <v>3</v>
      </c>
      <c r="E1" s="3" t="s">
        <v>22</v>
      </c>
      <c r="F1" s="3" t="s">
        <v>4</v>
      </c>
      <c r="G1" s="3" t="s">
        <v>26</v>
      </c>
      <c r="J1" t="s">
        <v>28</v>
      </c>
      <c r="K1" t="s">
        <v>1</v>
      </c>
      <c r="L1" t="s">
        <v>2</v>
      </c>
      <c r="M1" t="s">
        <v>3</v>
      </c>
      <c r="N1" t="s">
        <v>29</v>
      </c>
      <c r="O1" t="s">
        <v>4</v>
      </c>
      <c r="P1" t="s">
        <v>26</v>
      </c>
    </row>
    <row r="2" spans="1:16" x14ac:dyDescent="0.4">
      <c r="A2">
        <v>1</v>
      </c>
      <c r="B2" s="3">
        <v>1036</v>
      </c>
      <c r="C2" s="3">
        <v>2531</v>
      </c>
      <c r="D2" s="3">
        <v>0.97035400000000005</v>
      </c>
      <c r="E2" s="3">
        <f>1-D2</f>
        <v>2.964599999999995E-2</v>
      </c>
      <c r="F2" s="3">
        <v>0.99299999999999999</v>
      </c>
      <c r="G2" s="3">
        <v>0.26978799999999997</v>
      </c>
      <c r="J2">
        <v>1</v>
      </c>
      <c r="K2">
        <v>1103</v>
      </c>
      <c r="L2">
        <v>2555</v>
      </c>
      <c r="M2">
        <v>0.97331000000000001</v>
      </c>
      <c r="N2">
        <f>1-M2</f>
        <v>2.6689999999999992E-2</v>
      </c>
      <c r="O2">
        <v>1.1060000000000001</v>
      </c>
      <c r="P2">
        <v>0.26887499999999998</v>
      </c>
    </row>
    <row r="3" spans="1:16" x14ac:dyDescent="0.4">
      <c r="A3">
        <v>2</v>
      </c>
      <c r="B3" s="3">
        <v>882</v>
      </c>
      <c r="C3" s="3">
        <v>2059</v>
      </c>
      <c r="D3" s="3">
        <v>0.96778699999999995</v>
      </c>
      <c r="E3" s="3">
        <f t="shared" ref="E3:E26" si="0">1-D3</f>
        <v>3.2213000000000047E-2</v>
      </c>
      <c r="F3" s="3">
        <v>0.79400000000000004</v>
      </c>
      <c r="G3" s="3">
        <v>0.27007650000000005</v>
      </c>
      <c r="J3">
        <v>2</v>
      </c>
      <c r="K3">
        <v>952</v>
      </c>
      <c r="L3">
        <v>2202</v>
      </c>
      <c r="M3">
        <v>0.981514</v>
      </c>
      <c r="N3">
        <f t="shared" ref="N3:N26" si="1">1-M3</f>
        <v>1.8486000000000002E-2</v>
      </c>
      <c r="O3">
        <v>0.69399999999999995</v>
      </c>
      <c r="P3">
        <v>0.26271299999999997</v>
      </c>
    </row>
    <row r="4" spans="1:16" x14ac:dyDescent="0.4">
      <c r="A4">
        <v>3</v>
      </c>
      <c r="B4" s="3">
        <v>1023</v>
      </c>
      <c r="C4" s="3">
        <v>2368</v>
      </c>
      <c r="D4" s="3">
        <v>0.97087699999999999</v>
      </c>
      <c r="E4" s="3">
        <f t="shared" si="0"/>
        <v>2.912300000000001E-2</v>
      </c>
      <c r="F4" s="3">
        <v>1.2229999999999999</v>
      </c>
      <c r="G4" s="3">
        <v>0.27067649999999999</v>
      </c>
      <c r="J4">
        <v>3</v>
      </c>
      <c r="K4">
        <v>1011</v>
      </c>
      <c r="L4">
        <v>2129</v>
      </c>
      <c r="M4">
        <v>0.96806199999999998</v>
      </c>
      <c r="N4">
        <f t="shared" si="1"/>
        <v>3.1938000000000022E-2</v>
      </c>
      <c r="O4">
        <v>1.3149999999999999</v>
      </c>
      <c r="P4">
        <v>0.27254400000000001</v>
      </c>
    </row>
    <row r="5" spans="1:16" x14ac:dyDescent="0.4">
      <c r="A5">
        <v>4</v>
      </c>
      <c r="B5" s="3">
        <v>971</v>
      </c>
      <c r="C5" s="3">
        <v>2480</v>
      </c>
      <c r="D5" s="3">
        <v>0.95401899999999995</v>
      </c>
      <c r="E5" s="3">
        <f t="shared" si="0"/>
        <v>4.598100000000005E-2</v>
      </c>
      <c r="F5" s="3">
        <v>1.8920000000000001</v>
      </c>
      <c r="G5" s="3">
        <v>0.28245050000000005</v>
      </c>
      <c r="J5">
        <v>4</v>
      </c>
      <c r="K5">
        <v>966</v>
      </c>
      <c r="L5">
        <v>2466</v>
      </c>
      <c r="M5">
        <v>0.95498899999999998</v>
      </c>
      <c r="N5">
        <f t="shared" si="1"/>
        <v>4.5011000000000023E-2</v>
      </c>
      <c r="O5">
        <v>1.6319999999999999</v>
      </c>
      <c r="P5">
        <v>0.28066550000000001</v>
      </c>
    </row>
    <row r="6" spans="1:16" x14ac:dyDescent="0.4">
      <c r="A6">
        <v>5</v>
      </c>
      <c r="B6" s="3">
        <v>1218</v>
      </c>
      <c r="C6" s="3">
        <v>2947</v>
      </c>
      <c r="D6" s="3">
        <v>0.94051499999999999</v>
      </c>
      <c r="E6" s="3">
        <f t="shared" si="0"/>
        <v>5.948500000000001E-2</v>
      </c>
      <c r="F6" s="3">
        <v>2.0539999999999998</v>
      </c>
      <c r="G6" s="3">
        <v>0.29001250000000001</v>
      </c>
      <c r="J6">
        <v>5</v>
      </c>
      <c r="K6">
        <v>1002</v>
      </c>
      <c r="L6">
        <v>2386</v>
      </c>
      <c r="M6">
        <v>0.93051300000000003</v>
      </c>
      <c r="N6">
        <f t="shared" si="1"/>
        <v>6.9486999999999965E-2</v>
      </c>
      <c r="O6">
        <v>2.069</v>
      </c>
      <c r="P6">
        <v>0.29508849999999998</v>
      </c>
    </row>
    <row r="7" spans="1:16" x14ac:dyDescent="0.4">
      <c r="A7">
        <v>6</v>
      </c>
      <c r="B7" s="3">
        <v>850</v>
      </c>
      <c r="C7" s="3">
        <v>2027</v>
      </c>
      <c r="D7" s="3">
        <v>0.97033599999999998</v>
      </c>
      <c r="E7" s="3">
        <f t="shared" si="0"/>
        <v>2.9664000000000024E-2</v>
      </c>
      <c r="F7" s="3">
        <v>0.95799999999999996</v>
      </c>
      <c r="G7" s="3">
        <v>0.26962200000000003</v>
      </c>
      <c r="J7">
        <v>6</v>
      </c>
      <c r="K7">
        <v>944</v>
      </c>
      <c r="L7">
        <v>2320</v>
      </c>
      <c r="M7">
        <v>0.94223900000000005</v>
      </c>
      <c r="N7">
        <f t="shared" si="1"/>
        <v>5.7760999999999951E-2</v>
      </c>
      <c r="O7">
        <v>1.9819999999999998</v>
      </c>
      <c r="P7">
        <v>0.28879049999999995</v>
      </c>
    </row>
    <row r="8" spans="1:16" x14ac:dyDescent="0.4">
      <c r="A8">
        <v>7</v>
      </c>
      <c r="B8" s="3">
        <v>924</v>
      </c>
      <c r="C8" s="3">
        <v>1952</v>
      </c>
      <c r="D8" s="3">
        <v>0.96716000000000002</v>
      </c>
      <c r="E8" s="3">
        <f t="shared" si="0"/>
        <v>3.283999999999998E-2</v>
      </c>
      <c r="F8" s="3">
        <v>0.97499999999999998</v>
      </c>
      <c r="G8" s="3">
        <v>0.27129500000000001</v>
      </c>
      <c r="J8">
        <v>7</v>
      </c>
      <c r="K8">
        <v>902</v>
      </c>
      <c r="L8">
        <v>2013</v>
      </c>
      <c r="M8">
        <v>0.969302</v>
      </c>
      <c r="N8">
        <f t="shared" si="1"/>
        <v>3.0698000000000003E-2</v>
      </c>
      <c r="O8">
        <v>0.65700000000000003</v>
      </c>
      <c r="P8">
        <v>0.26863399999999998</v>
      </c>
    </row>
    <row r="9" spans="1:16" x14ac:dyDescent="0.4">
      <c r="A9">
        <v>8</v>
      </c>
      <c r="B9" s="3">
        <v>1130</v>
      </c>
      <c r="C9" s="3">
        <v>2570</v>
      </c>
      <c r="D9" s="3">
        <v>0.96307500000000001</v>
      </c>
      <c r="E9" s="3">
        <f t="shared" si="0"/>
        <v>3.6924999999999986E-2</v>
      </c>
      <c r="F9" s="3">
        <v>1.2789999999999999</v>
      </c>
      <c r="G9" s="3">
        <v>0.27485749999999998</v>
      </c>
      <c r="J9">
        <v>8</v>
      </c>
      <c r="K9">
        <v>886</v>
      </c>
      <c r="L9">
        <v>1953</v>
      </c>
      <c r="M9">
        <v>0.97715700000000005</v>
      </c>
      <c r="N9">
        <f t="shared" si="1"/>
        <v>2.2842999999999947E-2</v>
      </c>
      <c r="O9">
        <v>0.68300000000000005</v>
      </c>
      <c r="P9">
        <v>0.26483649999999997</v>
      </c>
    </row>
    <row r="10" spans="1:16" x14ac:dyDescent="0.4">
      <c r="A10">
        <v>9</v>
      </c>
      <c r="B10" s="3">
        <v>1007</v>
      </c>
      <c r="C10" s="3">
        <v>2170</v>
      </c>
      <c r="D10" s="3">
        <v>0.97614900000000004</v>
      </c>
      <c r="E10" s="3">
        <f t="shared" si="0"/>
        <v>2.3850999999999956E-2</v>
      </c>
      <c r="F10" s="3">
        <v>1.01</v>
      </c>
      <c r="G10" s="3">
        <v>0.26697549999999998</v>
      </c>
      <c r="J10">
        <v>9</v>
      </c>
      <c r="K10">
        <v>857</v>
      </c>
      <c r="L10">
        <v>1853</v>
      </c>
      <c r="M10">
        <v>0.97407600000000005</v>
      </c>
      <c r="N10">
        <f t="shared" si="1"/>
        <v>2.5923999999999947E-2</v>
      </c>
      <c r="O10">
        <v>0.97299999999999998</v>
      </c>
      <c r="P10">
        <v>0.26782699999999998</v>
      </c>
    </row>
    <row r="11" spans="1:16" x14ac:dyDescent="0.4">
      <c r="A11">
        <v>10</v>
      </c>
      <c r="B11" s="3">
        <v>940</v>
      </c>
      <c r="C11" s="3">
        <v>2206</v>
      </c>
      <c r="D11" s="3">
        <v>0.97353500000000004</v>
      </c>
      <c r="E11" s="3">
        <f t="shared" si="0"/>
        <v>2.6464999999999961E-2</v>
      </c>
      <c r="F11" s="3">
        <v>1.0510000000000002</v>
      </c>
      <c r="G11" s="3">
        <v>0.26848749999999999</v>
      </c>
      <c r="J11">
        <v>10</v>
      </c>
      <c r="K11">
        <v>1048</v>
      </c>
      <c r="L11">
        <v>2720</v>
      </c>
      <c r="M11">
        <v>0.97119299999999997</v>
      </c>
      <c r="N11">
        <f t="shared" si="1"/>
        <v>2.8807000000000027E-2</v>
      </c>
      <c r="O11">
        <v>1.3470000000000002</v>
      </c>
      <c r="P11">
        <v>0.2711385</v>
      </c>
    </row>
    <row r="12" spans="1:16" x14ac:dyDescent="0.4">
      <c r="A12">
        <v>11</v>
      </c>
      <c r="B12" s="3">
        <v>1381</v>
      </c>
      <c r="C12" s="3">
        <v>2761</v>
      </c>
      <c r="D12" s="3">
        <v>0.94844899999999999</v>
      </c>
      <c r="E12" s="3">
        <f t="shared" si="0"/>
        <v>5.1551000000000013E-2</v>
      </c>
      <c r="F12" s="3">
        <v>0.89800000000000002</v>
      </c>
      <c r="G12" s="3">
        <v>0.2802655</v>
      </c>
      <c r="J12">
        <v>11</v>
      </c>
      <c r="K12">
        <v>1141</v>
      </c>
      <c r="L12">
        <v>2611</v>
      </c>
      <c r="M12">
        <v>0.95334399999999997</v>
      </c>
      <c r="N12">
        <f t="shared" si="1"/>
        <v>4.6656000000000031E-2</v>
      </c>
      <c r="O12">
        <v>2.0270000000000001</v>
      </c>
      <c r="P12">
        <v>0.28346300000000002</v>
      </c>
    </row>
    <row r="13" spans="1:16" x14ac:dyDescent="0.4">
      <c r="A13">
        <v>12</v>
      </c>
      <c r="B13" s="3">
        <v>1021</v>
      </c>
      <c r="C13" s="3">
        <v>2319</v>
      </c>
      <c r="D13" s="3">
        <v>0.97763800000000001</v>
      </c>
      <c r="E13" s="3">
        <f t="shared" si="0"/>
        <v>2.2361999999999993E-2</v>
      </c>
      <c r="F13" s="3">
        <v>1.0579999999999998</v>
      </c>
      <c r="G13" s="3">
        <v>0.26647100000000001</v>
      </c>
      <c r="J13">
        <v>12</v>
      </c>
      <c r="K13">
        <v>1114</v>
      </c>
      <c r="L13">
        <v>2454</v>
      </c>
      <c r="M13">
        <v>0.96949799999999997</v>
      </c>
      <c r="N13">
        <f t="shared" si="1"/>
        <v>3.0502000000000029E-2</v>
      </c>
      <c r="O13">
        <v>1.2910000000000001</v>
      </c>
      <c r="P13">
        <v>0.271706</v>
      </c>
    </row>
    <row r="14" spans="1:16" x14ac:dyDescent="0.4">
      <c r="A14">
        <v>13</v>
      </c>
      <c r="B14" s="3">
        <v>1057</v>
      </c>
      <c r="C14" s="3">
        <v>2328</v>
      </c>
      <c r="D14" s="3">
        <v>0.97850999999999999</v>
      </c>
      <c r="E14" s="3">
        <f t="shared" si="0"/>
        <v>2.1490000000000009E-2</v>
      </c>
      <c r="F14" s="3">
        <v>0.53500000000000003</v>
      </c>
      <c r="G14" s="3">
        <v>0.26341999999999999</v>
      </c>
      <c r="J14">
        <v>13</v>
      </c>
      <c r="K14">
        <v>888</v>
      </c>
      <c r="L14">
        <v>1949</v>
      </c>
      <c r="M14">
        <v>0.98064300000000004</v>
      </c>
      <c r="N14">
        <f t="shared" si="1"/>
        <v>1.9356999999999958E-2</v>
      </c>
      <c r="O14">
        <v>0.47899999999999998</v>
      </c>
      <c r="P14">
        <v>0.26207349999999996</v>
      </c>
    </row>
    <row r="15" spans="1:16" x14ac:dyDescent="0.4">
      <c r="A15">
        <v>14</v>
      </c>
      <c r="B15" s="3">
        <v>1157</v>
      </c>
      <c r="C15" s="3">
        <v>2655</v>
      </c>
      <c r="D15" s="3">
        <v>0.97826800000000003</v>
      </c>
      <c r="E15" s="3">
        <f t="shared" si="0"/>
        <v>2.1731999999999974E-2</v>
      </c>
      <c r="F15" s="3">
        <v>0.90399999999999991</v>
      </c>
      <c r="G15" s="3">
        <v>0.26538600000000001</v>
      </c>
      <c r="J15">
        <v>14</v>
      </c>
      <c r="K15">
        <v>1029</v>
      </c>
      <c r="L15">
        <v>2171</v>
      </c>
      <c r="M15">
        <v>0.97591799999999995</v>
      </c>
      <c r="N15">
        <f t="shared" si="1"/>
        <v>2.4082000000000048E-2</v>
      </c>
      <c r="O15">
        <v>1.0250000000000001</v>
      </c>
      <c r="P15">
        <v>0.26716600000000001</v>
      </c>
    </row>
    <row r="16" spans="1:16" x14ac:dyDescent="0.4">
      <c r="A16">
        <v>15</v>
      </c>
      <c r="B16" s="3">
        <v>1146</v>
      </c>
      <c r="C16" s="3">
        <v>2693</v>
      </c>
      <c r="D16" s="3">
        <v>0.95845400000000003</v>
      </c>
      <c r="E16" s="3">
        <f>1-D16</f>
        <v>4.1545999999999972E-2</v>
      </c>
      <c r="F16" s="3">
        <v>1.397</v>
      </c>
      <c r="G16" s="3">
        <v>0.277758</v>
      </c>
      <c r="J16">
        <v>15</v>
      </c>
      <c r="K16">
        <v>1361</v>
      </c>
      <c r="L16">
        <v>2857</v>
      </c>
      <c r="M16">
        <v>0.96845400000000004</v>
      </c>
      <c r="N16">
        <f t="shared" si="1"/>
        <v>3.1545999999999963E-2</v>
      </c>
      <c r="O16">
        <v>0.57099999999999995</v>
      </c>
      <c r="P16">
        <v>0.26862799999999998</v>
      </c>
    </row>
    <row r="17" spans="1:16" x14ac:dyDescent="0.4">
      <c r="A17">
        <v>16</v>
      </c>
      <c r="B17" s="3">
        <v>1073</v>
      </c>
      <c r="C17" s="3">
        <v>2583</v>
      </c>
      <c r="D17" s="3">
        <v>0.95356300000000005</v>
      </c>
      <c r="E17" s="3">
        <f t="shared" si="0"/>
        <v>4.6436999999999951E-2</v>
      </c>
      <c r="F17" s="3">
        <v>1.8220000000000001</v>
      </c>
      <c r="G17" s="3">
        <v>0.28232849999999998</v>
      </c>
      <c r="J17">
        <v>16</v>
      </c>
      <c r="K17">
        <v>1045</v>
      </c>
      <c r="L17">
        <v>2192</v>
      </c>
      <c r="M17">
        <v>0.97469300000000003</v>
      </c>
      <c r="N17">
        <f t="shared" si="1"/>
        <v>2.5306999999999968E-2</v>
      </c>
      <c r="O17">
        <v>0.7380000000000001</v>
      </c>
      <c r="P17">
        <v>0.26634349999999996</v>
      </c>
    </row>
    <row r="18" spans="1:16" x14ac:dyDescent="0.4">
      <c r="A18">
        <v>17</v>
      </c>
      <c r="B18" s="3">
        <v>929</v>
      </c>
      <c r="C18" s="3">
        <v>2429</v>
      </c>
      <c r="D18" s="3">
        <v>0.96794899999999995</v>
      </c>
      <c r="E18" s="3">
        <f t="shared" si="0"/>
        <v>3.2051000000000052E-2</v>
      </c>
      <c r="F18" s="3">
        <v>1.3280000000000001</v>
      </c>
      <c r="G18" s="3">
        <v>0.27266550000000001</v>
      </c>
      <c r="J18">
        <v>17</v>
      </c>
      <c r="K18">
        <v>790</v>
      </c>
      <c r="L18">
        <v>2006</v>
      </c>
      <c r="M18">
        <v>0.965889</v>
      </c>
      <c r="N18">
        <f t="shared" si="1"/>
        <v>3.4111000000000002E-2</v>
      </c>
      <c r="O18">
        <v>1.296</v>
      </c>
      <c r="P18">
        <v>0.27353549999999999</v>
      </c>
    </row>
    <row r="19" spans="1:16" x14ac:dyDescent="0.4">
      <c r="A19">
        <v>18</v>
      </c>
      <c r="B19" s="3">
        <v>1530</v>
      </c>
      <c r="C19" s="3">
        <v>3385</v>
      </c>
      <c r="D19" s="3">
        <v>0.906752</v>
      </c>
      <c r="E19" s="3">
        <f t="shared" si="0"/>
        <v>9.3247999999999998E-2</v>
      </c>
      <c r="F19" s="3">
        <v>3.68</v>
      </c>
      <c r="G19" s="3">
        <v>0.31502399999999997</v>
      </c>
      <c r="J19">
        <v>18</v>
      </c>
      <c r="K19">
        <v>1436</v>
      </c>
      <c r="L19">
        <v>3353</v>
      </c>
      <c r="M19">
        <v>0.94739600000000002</v>
      </c>
      <c r="N19">
        <f>1-M19</f>
        <v>5.2603999999999984E-2</v>
      </c>
      <c r="O19">
        <v>1.792</v>
      </c>
      <c r="P19">
        <v>0.28526200000000002</v>
      </c>
    </row>
    <row r="20" spans="1:16" x14ac:dyDescent="0.4">
      <c r="A20">
        <v>19</v>
      </c>
      <c r="B20" s="3">
        <v>1039</v>
      </c>
      <c r="C20" s="3">
        <v>2284</v>
      </c>
      <c r="D20" s="3">
        <v>0.97562700000000002</v>
      </c>
      <c r="E20" s="3">
        <f t="shared" si="0"/>
        <v>2.4372999999999978E-2</v>
      </c>
      <c r="F20" s="3">
        <v>1.1919999999999999</v>
      </c>
      <c r="G20" s="3">
        <v>0.26814650000000001</v>
      </c>
      <c r="J20">
        <v>19</v>
      </c>
      <c r="K20">
        <v>1016</v>
      </c>
      <c r="L20">
        <v>2421</v>
      </c>
      <c r="M20">
        <v>0.96947300000000003</v>
      </c>
      <c r="N20">
        <f t="shared" si="1"/>
        <v>3.0526999999999971E-2</v>
      </c>
      <c r="O20">
        <v>1.0790000000000002</v>
      </c>
      <c r="P20">
        <v>0.27065849999999997</v>
      </c>
    </row>
    <row r="21" spans="1:16" x14ac:dyDescent="0.4">
      <c r="A21">
        <v>20</v>
      </c>
      <c r="B21" s="3">
        <v>1201</v>
      </c>
      <c r="C21" s="3">
        <v>2591</v>
      </c>
      <c r="D21" s="3">
        <v>0.98162899999999997</v>
      </c>
      <c r="E21" s="3">
        <f t="shared" si="0"/>
        <v>1.8371000000000026E-2</v>
      </c>
      <c r="F21" s="3">
        <v>0.64</v>
      </c>
      <c r="G21" s="3">
        <v>0.26238549999999999</v>
      </c>
      <c r="J21">
        <v>20</v>
      </c>
      <c r="K21">
        <v>1139</v>
      </c>
      <c r="L21">
        <v>2574</v>
      </c>
      <c r="M21">
        <v>0.981236</v>
      </c>
      <c r="N21">
        <f t="shared" si="1"/>
        <v>1.8764000000000003E-2</v>
      </c>
      <c r="O21">
        <v>0.81400000000000006</v>
      </c>
      <c r="P21">
        <v>0.26345200000000002</v>
      </c>
    </row>
    <row r="22" spans="1:16" x14ac:dyDescent="0.4">
      <c r="A22">
        <v>21</v>
      </c>
      <c r="B22" s="3">
        <v>1058</v>
      </c>
      <c r="C22" s="3">
        <v>2492</v>
      </c>
      <c r="D22" s="3">
        <v>0.97521000000000002</v>
      </c>
      <c r="E22" s="3">
        <f t="shared" si="0"/>
        <v>2.4789999999999979E-2</v>
      </c>
      <c r="F22" s="3">
        <v>1.3149999999999999</v>
      </c>
      <c r="G22" s="3">
        <v>0.26896999999999999</v>
      </c>
      <c r="J22">
        <v>21</v>
      </c>
      <c r="K22">
        <v>1322</v>
      </c>
      <c r="L22">
        <v>3101</v>
      </c>
      <c r="M22">
        <v>0.97365900000000005</v>
      </c>
      <c r="N22">
        <f t="shared" si="1"/>
        <v>2.6340999999999948E-2</v>
      </c>
      <c r="O22">
        <v>1.4890000000000001</v>
      </c>
      <c r="P22">
        <v>0.27061549999999995</v>
      </c>
    </row>
    <row r="23" spans="1:16" x14ac:dyDescent="0.4">
      <c r="A23">
        <v>22</v>
      </c>
      <c r="B23" s="3">
        <v>1025</v>
      </c>
      <c r="C23" s="3">
        <v>2280</v>
      </c>
      <c r="D23" s="3">
        <v>0.97852799999999995</v>
      </c>
      <c r="E23" s="3">
        <f t="shared" si="0"/>
        <v>2.1472000000000047E-2</v>
      </c>
      <c r="F23" s="3">
        <v>0.64100000000000001</v>
      </c>
      <c r="G23" s="3">
        <v>0.26394100000000004</v>
      </c>
      <c r="J23">
        <v>22</v>
      </c>
      <c r="K23">
        <v>1155</v>
      </c>
      <c r="L23">
        <v>2788</v>
      </c>
      <c r="M23">
        <v>0.97633300000000001</v>
      </c>
      <c r="N23">
        <f t="shared" si="1"/>
        <v>2.3666999999999994E-2</v>
      </c>
      <c r="O23">
        <v>0.72400000000000009</v>
      </c>
      <c r="P23">
        <v>0.26545350000000001</v>
      </c>
    </row>
    <row r="24" spans="1:16" x14ac:dyDescent="0.4">
      <c r="A24">
        <v>23</v>
      </c>
      <c r="B24" s="3">
        <v>1049</v>
      </c>
      <c r="C24" s="3">
        <v>2315</v>
      </c>
      <c r="D24" s="3">
        <v>0.96822699999999995</v>
      </c>
      <c r="E24" s="3">
        <f t="shared" si="0"/>
        <v>3.1773000000000051E-2</v>
      </c>
      <c r="F24" s="3">
        <v>0.874</v>
      </c>
      <c r="G24" s="3">
        <v>0.27025650000000001</v>
      </c>
      <c r="J24">
        <v>23</v>
      </c>
      <c r="K24">
        <v>1123</v>
      </c>
      <c r="L24">
        <v>2694</v>
      </c>
      <c r="M24">
        <v>0.966615</v>
      </c>
      <c r="N24">
        <f t="shared" si="1"/>
        <v>3.3384999999999998E-2</v>
      </c>
      <c r="O24">
        <v>0.79400000000000004</v>
      </c>
      <c r="P24">
        <v>0.27066250000000003</v>
      </c>
    </row>
    <row r="25" spans="1:16" x14ac:dyDescent="0.4">
      <c r="A25">
        <v>24</v>
      </c>
      <c r="B25" s="3">
        <v>1091</v>
      </c>
      <c r="C25" s="3">
        <v>2503</v>
      </c>
      <c r="D25" s="3">
        <v>0.976074</v>
      </c>
      <c r="E25" s="3">
        <f t="shared" si="0"/>
        <v>2.3926000000000003E-2</v>
      </c>
      <c r="F25" s="3">
        <v>0.53200000000000003</v>
      </c>
      <c r="G25" s="3">
        <v>0.264623</v>
      </c>
      <c r="J25">
        <v>24</v>
      </c>
      <c r="K25">
        <v>885</v>
      </c>
      <c r="L25">
        <v>2089</v>
      </c>
      <c r="M25">
        <v>0.97785299999999997</v>
      </c>
      <c r="N25">
        <f t="shared" si="1"/>
        <v>2.2147000000000028E-2</v>
      </c>
      <c r="O25">
        <v>0.42599999999999999</v>
      </c>
      <c r="P25">
        <v>0.26320350000000003</v>
      </c>
    </row>
    <row r="26" spans="1:16" x14ac:dyDescent="0.4">
      <c r="A26">
        <v>25</v>
      </c>
      <c r="B26" s="3">
        <v>1138</v>
      </c>
      <c r="C26" s="3">
        <v>2290</v>
      </c>
      <c r="D26" s="3">
        <v>0.97043900000000005</v>
      </c>
      <c r="E26" s="3">
        <f t="shared" si="0"/>
        <v>2.9560999999999948E-2</v>
      </c>
      <c r="F26" s="3">
        <v>1.8460000000000001</v>
      </c>
      <c r="G26" s="3">
        <v>0.27401049999999999</v>
      </c>
      <c r="J26">
        <v>25</v>
      </c>
      <c r="K26">
        <v>1155</v>
      </c>
      <c r="L26">
        <v>2715</v>
      </c>
      <c r="M26">
        <v>0.97874899999999998</v>
      </c>
      <c r="N26">
        <f t="shared" si="1"/>
        <v>2.125100000000002E-2</v>
      </c>
      <c r="O26">
        <v>0.51800000000000002</v>
      </c>
      <c r="P26">
        <v>0.26321549999999999</v>
      </c>
    </row>
    <row r="27" spans="1:16" x14ac:dyDescent="0.4">
      <c r="A27" s="1" t="s">
        <v>132</v>
      </c>
      <c r="B27" s="1">
        <f>AVERAGE(B2:B26)</f>
        <v>1075.04</v>
      </c>
      <c r="C27" s="1">
        <f t="shared" ref="C27:M27" si="2">AVERAGE(C2:C26)</f>
        <v>2448.7199999999998</v>
      </c>
      <c r="D27" s="1">
        <f t="shared" si="2"/>
        <v>0.96596495999999998</v>
      </c>
      <c r="E27" s="1">
        <f t="shared" si="2"/>
        <v>3.4035039999999996E-2</v>
      </c>
      <c r="F27" s="1">
        <f t="shared" si="2"/>
        <v>1.2356399999999998</v>
      </c>
      <c r="G27" s="1">
        <v>0.27319572000000014</v>
      </c>
      <c r="H27" s="1"/>
      <c r="I27" s="1"/>
      <c r="J27" s="1" t="s">
        <v>131</v>
      </c>
      <c r="K27" s="1">
        <f t="shared" si="2"/>
        <v>1050.8</v>
      </c>
      <c r="L27" s="1">
        <f t="shared" si="2"/>
        <v>2422.88</v>
      </c>
      <c r="M27" s="1">
        <f t="shared" si="2"/>
        <v>0.96808432000000011</v>
      </c>
      <c r="N27" s="1">
        <f t="shared" ref="N27" si="3">AVERAGE(N2:N26)</f>
        <v>3.1915679999999995E-2</v>
      </c>
      <c r="O27" s="1">
        <f t="shared" ref="O27" si="4">AVERAGE(O2:O26)</f>
        <v>1.10084</v>
      </c>
      <c r="P27" s="1">
        <v>0.27146204000000007</v>
      </c>
    </row>
    <row r="28" spans="1:16" x14ac:dyDescent="0.4">
      <c r="A28" s="1" t="s">
        <v>179</v>
      </c>
      <c r="B28" s="1">
        <f>STDEV(B2:B26)</f>
        <v>149.14855011028448</v>
      </c>
      <c r="C28" s="1">
        <f t="shared" ref="C28:O28" si="5">STDEV(C2:C26)</f>
        <v>305.52093763494014</v>
      </c>
      <c r="D28" s="1">
        <f t="shared" si="5"/>
        <v>1.6083783747095497E-2</v>
      </c>
      <c r="E28" s="1">
        <f t="shared" si="5"/>
        <v>1.6083783747095494E-2</v>
      </c>
      <c r="F28" s="1">
        <f t="shared" si="5"/>
        <v>0.65831988678250797</v>
      </c>
      <c r="G28" s="1">
        <v>1.1012630104301452E-2</v>
      </c>
      <c r="H28" s="1"/>
      <c r="I28" s="1"/>
      <c r="J28" s="1" t="s">
        <v>180</v>
      </c>
      <c r="K28" s="1">
        <f t="shared" si="5"/>
        <v>159.50914289364943</v>
      </c>
      <c r="L28" s="1">
        <f t="shared" si="5"/>
        <v>379.67105499366079</v>
      </c>
      <c r="M28" s="1">
        <f t="shared" si="5"/>
        <v>1.2891261781144619E-2</v>
      </c>
      <c r="N28" s="1">
        <f t="shared" si="5"/>
        <v>1.289126178114461E-2</v>
      </c>
      <c r="O28" s="1">
        <f t="shared" si="5"/>
        <v>0.50559681565452941</v>
      </c>
      <c r="P28" s="1">
        <v>8.6865270425431421E-3</v>
      </c>
    </row>
    <row r="30" spans="1:16" x14ac:dyDescent="0.4">
      <c r="B30" s="3" t="s">
        <v>1</v>
      </c>
      <c r="C30" s="3" t="s">
        <v>2</v>
      </c>
      <c r="D30" s="3" t="s">
        <v>3</v>
      </c>
      <c r="E30" s="3" t="s">
        <v>27</v>
      </c>
      <c r="F30" s="3" t="s">
        <v>4</v>
      </c>
      <c r="G30" s="3" t="s">
        <v>26</v>
      </c>
      <c r="K30" t="s">
        <v>1</v>
      </c>
      <c r="L30" t="s">
        <v>2</v>
      </c>
      <c r="M30" t="s">
        <v>3</v>
      </c>
      <c r="N30" s="3" t="s">
        <v>27</v>
      </c>
      <c r="O30" t="s">
        <v>4</v>
      </c>
      <c r="P30" s="3" t="s">
        <v>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25" workbookViewId="0">
      <selection activeCell="H2" sqref="H2:H26"/>
    </sheetView>
  </sheetViews>
  <sheetFormatPr defaultRowHeight="17.399999999999999" x14ac:dyDescent="0.4"/>
  <cols>
    <col min="1" max="1" width="27.19921875" customWidth="1"/>
    <col min="2" max="2" width="8.59765625" customWidth="1"/>
    <col min="3" max="3" width="10.19921875" customWidth="1"/>
    <col min="4" max="4" width="10.3984375" customWidth="1"/>
    <col min="5" max="5" width="11.09765625" customWidth="1"/>
    <col min="6" max="6" width="11.69921875" customWidth="1"/>
    <col min="7" max="7" width="7.5" customWidth="1"/>
    <col min="10" max="10" width="12.796875" bestFit="1" customWidth="1"/>
    <col min="12" max="12" width="11.796875" customWidth="1"/>
    <col min="13" max="13" width="10.59765625" customWidth="1"/>
    <col min="15" max="15" width="12.796875" bestFit="1" customWidth="1"/>
  </cols>
  <sheetData>
    <row r="1" spans="1:15" x14ac:dyDescent="0.4">
      <c r="B1" t="s">
        <v>41</v>
      </c>
      <c r="C1" t="s">
        <v>4</v>
      </c>
      <c r="D1" t="s">
        <v>42</v>
      </c>
      <c r="H1" t="s">
        <v>4</v>
      </c>
      <c r="I1" t="s">
        <v>42</v>
      </c>
      <c r="L1" t="s">
        <v>42</v>
      </c>
      <c r="M1" t="s">
        <v>41</v>
      </c>
    </row>
    <row r="2" spans="1:15" x14ac:dyDescent="0.4">
      <c r="A2">
        <v>1</v>
      </c>
      <c r="B2">
        <v>2.7653999999999956E-2</v>
      </c>
      <c r="C2">
        <v>1.2130000000000001</v>
      </c>
      <c r="D2">
        <v>0.26989199999999997</v>
      </c>
      <c r="E2" s="1" t="s">
        <v>44</v>
      </c>
      <c r="F2" s="1">
        <f>CORREL(B2:B26,C2:C26)</f>
        <v>0.72782094477854231</v>
      </c>
      <c r="H2">
        <v>1.2130000000000001</v>
      </c>
      <c r="I2">
        <v>0.26989199999999997</v>
      </c>
      <c r="J2" s="1">
        <f>CORREL(H2:H26,I2:I26)</f>
        <v>0.72615436516347942</v>
      </c>
      <c r="K2" s="1" t="s">
        <v>51</v>
      </c>
      <c r="L2">
        <v>0.26989199999999997</v>
      </c>
      <c r="M2">
        <v>2.7653999999999956E-2</v>
      </c>
      <c r="N2" s="1" t="s">
        <v>43</v>
      </c>
      <c r="O2" s="1">
        <f>CORREL(L2:L26,M2:M26)</f>
        <v>0.84495788104778247</v>
      </c>
    </row>
    <row r="3" spans="1:15" x14ac:dyDescent="0.4">
      <c r="A3">
        <v>2</v>
      </c>
      <c r="B3">
        <v>2.042900000000003E-2</v>
      </c>
      <c r="C3">
        <v>0.78600000000000003</v>
      </c>
      <c r="D3">
        <v>0.2641445</v>
      </c>
      <c r="E3" s="1" t="s">
        <v>46</v>
      </c>
      <c r="F3" s="1">
        <v>25</v>
      </c>
      <c r="H3">
        <v>0.78600000000000003</v>
      </c>
      <c r="I3">
        <v>0.2641445</v>
      </c>
      <c r="J3" s="1">
        <v>25</v>
      </c>
      <c r="K3" s="1" t="s">
        <v>52</v>
      </c>
      <c r="L3">
        <v>0.2641445</v>
      </c>
      <c r="M3">
        <v>2.042900000000003E-2</v>
      </c>
      <c r="N3" s="1" t="s">
        <v>45</v>
      </c>
      <c r="O3" s="1">
        <v>25</v>
      </c>
    </row>
    <row r="4" spans="1:15" x14ac:dyDescent="0.4">
      <c r="A4">
        <v>3</v>
      </c>
      <c r="B4">
        <v>6.9307000000000007E-2</v>
      </c>
      <c r="C4">
        <v>2.5049999999999999</v>
      </c>
      <c r="D4">
        <v>0.29717850000000001</v>
      </c>
      <c r="E4" s="1" t="s">
        <v>48</v>
      </c>
      <c r="F4" s="1">
        <f>F2*SQRT((25-2)/(1-F2^2))</f>
        <v>5.0899292894396639</v>
      </c>
      <c r="H4">
        <v>2.5049999999999999</v>
      </c>
      <c r="I4">
        <v>0.29717850000000001</v>
      </c>
      <c r="J4" s="1">
        <f>J2*SQRT((25-2)/(1-J2^2))</f>
        <v>5.0652413514480035</v>
      </c>
      <c r="K4" s="1" t="s">
        <v>53</v>
      </c>
      <c r="L4">
        <v>0.29717850000000001</v>
      </c>
      <c r="M4">
        <v>6.9307000000000007E-2</v>
      </c>
      <c r="N4" s="1" t="s">
        <v>47</v>
      </c>
      <c r="O4" s="1">
        <f>O2*SQRT((25-2)/(1-O2^2))</f>
        <v>7.5767141620722098</v>
      </c>
    </row>
    <row r="5" spans="1:15" x14ac:dyDescent="0.4">
      <c r="A5">
        <v>4</v>
      </c>
      <c r="B5">
        <v>4.9958999999999976E-2</v>
      </c>
      <c r="C5">
        <v>1.466</v>
      </c>
      <c r="D5">
        <v>0.28230949999999999</v>
      </c>
      <c r="E5" s="1" t="s">
        <v>50</v>
      </c>
      <c r="F5" s="1">
        <f>_xlfn.T.DIST.2T(F4,25-2)</f>
        <v>3.7330784118014595E-5</v>
      </c>
      <c r="H5">
        <v>1.466</v>
      </c>
      <c r="I5">
        <v>0.28230949999999999</v>
      </c>
      <c r="J5" s="1">
        <f>_xlfn.T.DIST.2T(J4,25-2)</f>
        <v>3.968262165162537E-5</v>
      </c>
      <c r="K5" s="1" t="s">
        <v>50</v>
      </c>
      <c r="L5">
        <v>0.28230949999999999</v>
      </c>
      <c r="M5">
        <v>4.9958999999999976E-2</v>
      </c>
      <c r="N5" s="1" t="s">
        <v>49</v>
      </c>
      <c r="O5" s="1">
        <f>_xlfn.T.DIST.2T(O4,25-2)</f>
        <v>1.0760095620644443E-7</v>
      </c>
    </row>
    <row r="6" spans="1:15" x14ac:dyDescent="0.4">
      <c r="A6">
        <v>5</v>
      </c>
      <c r="B6">
        <v>5.0177999999999945E-2</v>
      </c>
      <c r="C6">
        <v>1.8109999999999999</v>
      </c>
      <c r="D6">
        <v>0.28414399999999995</v>
      </c>
      <c r="H6">
        <v>1.8109999999999999</v>
      </c>
      <c r="I6">
        <v>0.28414399999999995</v>
      </c>
      <c r="L6">
        <v>0.28414399999999995</v>
      </c>
      <c r="M6">
        <v>5.0177999999999945E-2</v>
      </c>
    </row>
    <row r="7" spans="1:15" x14ac:dyDescent="0.4">
      <c r="A7">
        <v>6</v>
      </c>
      <c r="B7">
        <v>3.2291999999999987E-2</v>
      </c>
      <c r="C7">
        <v>0.73</v>
      </c>
      <c r="D7">
        <v>0.26979599999999998</v>
      </c>
      <c r="H7">
        <v>0.73</v>
      </c>
      <c r="I7">
        <v>0.26979599999999998</v>
      </c>
      <c r="L7">
        <v>0.26979599999999998</v>
      </c>
      <c r="M7">
        <v>3.2291999999999987E-2</v>
      </c>
    </row>
    <row r="8" spans="1:15" x14ac:dyDescent="0.4">
      <c r="A8">
        <v>7</v>
      </c>
      <c r="B8">
        <v>4.3039000000000049E-2</v>
      </c>
      <c r="C8">
        <v>1.3029999999999999</v>
      </c>
      <c r="D8">
        <v>0.27803450000000002</v>
      </c>
      <c r="H8">
        <v>1.3029999999999999</v>
      </c>
      <c r="I8">
        <v>0.27803450000000002</v>
      </c>
      <c r="L8">
        <v>0.27803450000000002</v>
      </c>
      <c r="M8">
        <v>4.3039000000000049E-2</v>
      </c>
    </row>
    <row r="9" spans="1:15" x14ac:dyDescent="0.4">
      <c r="A9">
        <v>8</v>
      </c>
      <c r="B9">
        <v>2.5160999999999989E-2</v>
      </c>
      <c r="C9">
        <v>1.6659999999999999</v>
      </c>
      <c r="D9">
        <v>0.2709105</v>
      </c>
      <c r="H9">
        <v>1.6659999999999999</v>
      </c>
      <c r="I9">
        <v>0.2709105</v>
      </c>
      <c r="L9">
        <v>0.2709105</v>
      </c>
      <c r="M9">
        <v>2.5160999999999989E-2</v>
      </c>
    </row>
    <row r="10" spans="1:15" x14ac:dyDescent="0.4">
      <c r="A10">
        <v>9</v>
      </c>
      <c r="B10">
        <v>4.9143999999999965E-2</v>
      </c>
      <c r="C10">
        <v>1.234</v>
      </c>
      <c r="D10">
        <v>0.28074199999999999</v>
      </c>
      <c r="H10">
        <v>1.234</v>
      </c>
      <c r="I10">
        <v>0.28074199999999999</v>
      </c>
      <c r="L10">
        <v>0.28074199999999999</v>
      </c>
      <c r="M10">
        <v>4.9143999999999965E-2</v>
      </c>
    </row>
    <row r="11" spans="1:15" x14ac:dyDescent="0.4">
      <c r="A11">
        <v>10</v>
      </c>
      <c r="B11">
        <v>2.9295999999999989E-2</v>
      </c>
      <c r="C11">
        <v>0.92</v>
      </c>
      <c r="D11">
        <v>0.279248</v>
      </c>
      <c r="H11">
        <v>0.92</v>
      </c>
      <c r="I11">
        <v>0.279248</v>
      </c>
      <c r="L11">
        <v>0.279248</v>
      </c>
      <c r="M11">
        <v>2.9295999999999989E-2</v>
      </c>
    </row>
    <row r="12" spans="1:15" x14ac:dyDescent="0.4">
      <c r="A12">
        <v>11</v>
      </c>
      <c r="B12">
        <v>4.7811999999999966E-2</v>
      </c>
      <c r="C12">
        <v>1.893</v>
      </c>
      <c r="D12">
        <v>0.28337099999999998</v>
      </c>
      <c r="H12">
        <v>1.893</v>
      </c>
      <c r="I12">
        <v>0.28337099999999998</v>
      </c>
      <c r="L12">
        <v>0.28337099999999998</v>
      </c>
      <c r="M12">
        <v>4.7811999999999966E-2</v>
      </c>
    </row>
    <row r="13" spans="1:15" x14ac:dyDescent="0.4">
      <c r="A13">
        <v>12</v>
      </c>
      <c r="B13">
        <v>2.9861000000000026E-2</v>
      </c>
      <c r="C13">
        <v>1.2270000000000001</v>
      </c>
      <c r="D13">
        <v>0.27106550000000001</v>
      </c>
      <c r="H13">
        <v>1.2270000000000001</v>
      </c>
      <c r="I13">
        <v>0.27106550000000001</v>
      </c>
      <c r="L13">
        <v>0.27106550000000001</v>
      </c>
      <c r="M13">
        <v>2.9861000000000026E-2</v>
      </c>
    </row>
    <row r="14" spans="1:15" x14ac:dyDescent="0.4">
      <c r="A14">
        <v>13</v>
      </c>
      <c r="B14">
        <v>2.5634999999999963E-2</v>
      </c>
      <c r="C14">
        <v>0.99099999999999988</v>
      </c>
      <c r="D14">
        <v>0.26777249999999997</v>
      </c>
      <c r="H14">
        <v>0.99099999999999988</v>
      </c>
      <c r="I14">
        <v>0.26777249999999997</v>
      </c>
      <c r="L14">
        <v>0.26777249999999997</v>
      </c>
      <c r="M14">
        <v>2.5634999999999963E-2</v>
      </c>
    </row>
    <row r="15" spans="1:15" x14ac:dyDescent="0.4">
      <c r="A15">
        <v>14</v>
      </c>
      <c r="B15">
        <v>3.8552000000000031E-2</v>
      </c>
      <c r="C15">
        <v>2.133</v>
      </c>
      <c r="D15">
        <v>0.279941</v>
      </c>
      <c r="H15">
        <v>2.133</v>
      </c>
      <c r="I15">
        <v>0.279941</v>
      </c>
      <c r="L15">
        <v>0.279941</v>
      </c>
      <c r="M15">
        <v>3.8552000000000031E-2</v>
      </c>
    </row>
    <row r="16" spans="1:15" x14ac:dyDescent="0.4">
      <c r="A16">
        <v>15</v>
      </c>
      <c r="B16">
        <v>2.8021999999999991E-2</v>
      </c>
      <c r="C16">
        <v>0.71199999999999997</v>
      </c>
      <c r="D16">
        <v>0.263571</v>
      </c>
      <c r="H16">
        <v>0.71199999999999997</v>
      </c>
      <c r="I16">
        <v>0.263571</v>
      </c>
      <c r="L16">
        <v>0.263571</v>
      </c>
      <c r="M16">
        <v>2.8021999999999991E-2</v>
      </c>
    </row>
    <row r="17" spans="1:13" x14ac:dyDescent="0.4">
      <c r="A17">
        <v>16</v>
      </c>
      <c r="B17">
        <v>5.4722000000000048E-2</v>
      </c>
      <c r="C17">
        <v>1.35</v>
      </c>
      <c r="D17">
        <v>0.284111</v>
      </c>
      <c r="H17">
        <v>1.35</v>
      </c>
      <c r="I17">
        <v>0.284111</v>
      </c>
      <c r="L17">
        <v>0.284111</v>
      </c>
      <c r="M17">
        <v>5.4722000000000048E-2</v>
      </c>
    </row>
    <row r="18" spans="1:13" x14ac:dyDescent="0.4">
      <c r="A18">
        <v>17</v>
      </c>
      <c r="B18">
        <v>1.4463000000000004E-2</v>
      </c>
      <c r="C18">
        <v>0.6</v>
      </c>
      <c r="D18">
        <v>0.2602315</v>
      </c>
      <c r="H18">
        <v>0.6</v>
      </c>
      <c r="I18">
        <v>0.2602315</v>
      </c>
      <c r="L18">
        <v>0.2602315</v>
      </c>
      <c r="M18">
        <v>1.4463000000000004E-2</v>
      </c>
    </row>
    <row r="19" spans="1:13" x14ac:dyDescent="0.4">
      <c r="A19">
        <v>18</v>
      </c>
      <c r="B19">
        <v>3.5761000000000043E-2</v>
      </c>
      <c r="C19">
        <v>0.95</v>
      </c>
      <c r="D19">
        <v>0.2726305</v>
      </c>
      <c r="H19">
        <v>0.95</v>
      </c>
      <c r="I19">
        <v>0.2726305</v>
      </c>
      <c r="L19">
        <v>0.2726305</v>
      </c>
      <c r="M19">
        <v>3.5761000000000043E-2</v>
      </c>
    </row>
    <row r="20" spans="1:13" x14ac:dyDescent="0.4">
      <c r="A20">
        <v>19</v>
      </c>
      <c r="B20">
        <v>3.9908999999999972E-2</v>
      </c>
      <c r="C20">
        <v>0.96599999999999997</v>
      </c>
      <c r="D20">
        <v>0.27478449999999999</v>
      </c>
      <c r="H20">
        <v>0.96599999999999997</v>
      </c>
      <c r="I20">
        <v>0.27478449999999999</v>
      </c>
      <c r="L20">
        <v>0.27478449999999999</v>
      </c>
      <c r="M20">
        <v>3.9908999999999972E-2</v>
      </c>
    </row>
    <row r="21" spans="1:13" x14ac:dyDescent="0.4">
      <c r="A21">
        <v>20</v>
      </c>
      <c r="B21">
        <v>2.0189000000000012E-2</v>
      </c>
      <c r="C21">
        <v>0.68599999999999994</v>
      </c>
      <c r="D21">
        <v>0.26352449999999999</v>
      </c>
      <c r="H21">
        <v>0.68599999999999994</v>
      </c>
      <c r="I21">
        <v>0.26352449999999999</v>
      </c>
      <c r="L21">
        <v>0.26352449999999999</v>
      </c>
      <c r="M21">
        <v>2.0189000000000012E-2</v>
      </c>
    </row>
    <row r="22" spans="1:13" x14ac:dyDescent="0.4">
      <c r="A22">
        <v>21</v>
      </c>
      <c r="B22">
        <v>3.753799999999996E-2</v>
      </c>
      <c r="C22">
        <v>0.8899999999999999</v>
      </c>
      <c r="D22">
        <v>0.27321899999999999</v>
      </c>
      <c r="H22">
        <v>0.8899999999999999</v>
      </c>
      <c r="I22">
        <v>0.27321899999999999</v>
      </c>
      <c r="L22">
        <v>0.27321899999999999</v>
      </c>
      <c r="M22">
        <v>3.753799999999996E-2</v>
      </c>
    </row>
    <row r="23" spans="1:13" x14ac:dyDescent="0.4">
      <c r="A23">
        <v>22</v>
      </c>
      <c r="B23">
        <v>2.561800000000003E-2</v>
      </c>
      <c r="C23">
        <v>0.82</v>
      </c>
      <c r="D23">
        <v>0.28690900000000003</v>
      </c>
      <c r="H23">
        <v>0.82</v>
      </c>
      <c r="I23">
        <v>0.28690900000000003</v>
      </c>
      <c r="L23">
        <v>0.28690900000000003</v>
      </c>
      <c r="M23">
        <v>2.561800000000003E-2</v>
      </c>
    </row>
    <row r="24" spans="1:13" x14ac:dyDescent="0.4">
      <c r="A24">
        <v>23</v>
      </c>
      <c r="B24">
        <v>3.1754999999999978E-2</v>
      </c>
      <c r="C24">
        <v>0.86099999999999999</v>
      </c>
      <c r="D24">
        <v>0.27018249999999999</v>
      </c>
      <c r="H24">
        <v>0.86099999999999999</v>
      </c>
      <c r="I24">
        <v>0.27018249999999999</v>
      </c>
      <c r="L24">
        <v>0.27018249999999999</v>
      </c>
      <c r="M24">
        <v>3.1754999999999978E-2</v>
      </c>
    </row>
    <row r="25" spans="1:13" x14ac:dyDescent="0.4">
      <c r="A25">
        <v>24</v>
      </c>
      <c r="B25">
        <v>3.4108999999999945E-2</v>
      </c>
      <c r="C25">
        <v>0.96599999999999997</v>
      </c>
      <c r="D25">
        <v>0.27188449999999997</v>
      </c>
      <c r="H25">
        <v>0.96599999999999997</v>
      </c>
      <c r="I25">
        <v>0.27188449999999997</v>
      </c>
      <c r="L25">
        <v>0.27188449999999997</v>
      </c>
      <c r="M25">
        <v>3.4108999999999945E-2</v>
      </c>
    </row>
    <row r="26" spans="1:13" x14ac:dyDescent="0.4">
      <c r="A26">
        <v>25</v>
      </c>
      <c r="B26">
        <v>2.6132999999999962E-2</v>
      </c>
      <c r="C26">
        <v>1.077</v>
      </c>
      <c r="D26">
        <v>0.26745150000000001</v>
      </c>
      <c r="H26">
        <v>1.077</v>
      </c>
      <c r="I26">
        <v>0.26745150000000001</v>
      </c>
      <c r="L26">
        <v>0.26745150000000001</v>
      </c>
      <c r="M26">
        <v>2.6132999999999962E-2</v>
      </c>
    </row>
    <row r="27" spans="1:13" x14ac:dyDescent="0.4">
      <c r="A27" t="s">
        <v>164</v>
      </c>
      <c r="B27" s="1">
        <f>AVERAGE(B2:B26)</f>
        <v>3.5461519999999996E-2</v>
      </c>
      <c r="C27" s="1">
        <f t="shared" ref="C27:I27" si="0">AVERAGE(C2:C26)</f>
        <v>1.1902400000000002</v>
      </c>
      <c r="D27" s="1">
        <f t="shared" si="0"/>
        <v>0.27468195999999995</v>
      </c>
      <c r="E27" s="3"/>
      <c r="F27" s="3"/>
      <c r="G27" s="3"/>
      <c r="H27" s="1">
        <f t="shared" si="0"/>
        <v>1.1902400000000002</v>
      </c>
      <c r="I27" s="1">
        <f t="shared" si="0"/>
        <v>0.27468195999999995</v>
      </c>
      <c r="L27" s="1">
        <f>AVERAGE(L2:L26)</f>
        <v>0.27468195999999995</v>
      </c>
      <c r="M27" s="1">
        <f>AVERAGE(M2:M26)</f>
        <v>3.5461519999999996E-2</v>
      </c>
    </row>
    <row r="28" spans="1:13" x14ac:dyDescent="0.4">
      <c r="A28" t="s">
        <v>165</v>
      </c>
      <c r="B28" s="1">
        <f>STDEV(B2:B26)</f>
        <v>1.2701981847071485E-2</v>
      </c>
      <c r="C28" s="1">
        <f t="shared" ref="C28:I28" si="1">STDEV(C2:C26)</f>
        <v>0.48592937415499565</v>
      </c>
      <c r="D28" s="1">
        <f t="shared" si="1"/>
        <v>8.7572494146754415E-3</v>
      </c>
      <c r="E28" s="3"/>
      <c r="F28" s="3"/>
      <c r="G28" s="3"/>
      <c r="H28" s="1">
        <f t="shared" si="1"/>
        <v>0.48592937415499565</v>
      </c>
      <c r="I28" s="1">
        <f t="shared" si="1"/>
        <v>8.7572494146754415E-3</v>
      </c>
      <c r="L28" s="1">
        <f>STDEV(L2:L26)</f>
        <v>8.7572494146754415E-3</v>
      </c>
      <c r="M28" s="1">
        <f>STDEV(M2:M26)</f>
        <v>1.2701981847071485E-2</v>
      </c>
    </row>
    <row r="29" spans="1:13" x14ac:dyDescent="0.4">
      <c r="B29" t="s">
        <v>41</v>
      </c>
      <c r="C29" t="s">
        <v>4</v>
      </c>
      <c r="D29" t="s">
        <v>42</v>
      </c>
      <c r="H29" t="s">
        <v>4</v>
      </c>
      <c r="I29" t="s">
        <v>42</v>
      </c>
      <c r="L29" t="s">
        <v>42</v>
      </c>
      <c r="M29" t="s">
        <v>41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6" sqref="E6"/>
    </sheetView>
  </sheetViews>
  <sheetFormatPr defaultRowHeight="17.399999999999999" x14ac:dyDescent="0.4"/>
  <cols>
    <col min="1" max="1" width="10.296875" customWidth="1"/>
    <col min="2" max="3" width="8.296875" customWidth="1"/>
    <col min="4" max="5" width="9.19921875" customWidth="1"/>
    <col min="6" max="6" width="11.19921875" customWidth="1"/>
    <col min="7" max="7" width="5" customWidth="1"/>
    <col min="8" max="8" width="10.296875" customWidth="1"/>
    <col min="9" max="9" width="4.19921875" customWidth="1"/>
    <col min="10" max="10" width="3.09765625" customWidth="1"/>
  </cols>
  <sheetData>
    <row r="1" spans="1:8" x14ac:dyDescent="0.4">
      <c r="A1" t="s">
        <v>0</v>
      </c>
      <c r="B1" s="2" t="s">
        <v>3</v>
      </c>
      <c r="C1" s="2" t="s">
        <v>22</v>
      </c>
      <c r="D1" s="2" t="s">
        <v>4</v>
      </c>
      <c r="E1" s="2"/>
      <c r="F1" s="3"/>
      <c r="G1" s="3"/>
      <c r="H1" s="3"/>
    </row>
    <row r="2" spans="1:8" x14ac:dyDescent="0.4">
      <c r="A2">
        <v>1</v>
      </c>
      <c r="B2">
        <v>0.97176200000000001</v>
      </c>
      <c r="C2">
        <f>1-B2</f>
        <v>2.8237999999999985E-2</v>
      </c>
      <c r="D2">
        <v>1.0780000000000001</v>
      </c>
      <c r="F2" s="1">
        <f>CORREL(C2:C26,D2:D26)</f>
        <v>0.72643611670921271</v>
      </c>
      <c r="G2" s="1" t="s">
        <v>23</v>
      </c>
    </row>
    <row r="3" spans="1:8" x14ac:dyDescent="0.4">
      <c r="A3">
        <v>2</v>
      </c>
      <c r="B3">
        <v>0.97094199999999997</v>
      </c>
      <c r="C3">
        <f t="shared" ref="C3:C26" si="0">1-B3</f>
        <v>2.9058000000000028E-2</v>
      </c>
      <c r="D3">
        <v>1.482</v>
      </c>
      <c r="F3" s="1">
        <f>F2*SQRT((COUNT(C2:C26)-2)/(1-F2^2))</f>
        <v>5.0694017424867628</v>
      </c>
      <c r="G3" s="1" t="s">
        <v>24</v>
      </c>
    </row>
    <row r="4" spans="1:8" x14ac:dyDescent="0.4">
      <c r="A4">
        <v>3</v>
      </c>
      <c r="B4">
        <v>0.93072999999999995</v>
      </c>
      <c r="C4">
        <f t="shared" si="0"/>
        <v>6.9270000000000054E-2</v>
      </c>
      <c r="D4">
        <v>3.2880000000000003</v>
      </c>
      <c r="F4" s="1">
        <f>_xlfn.T.DIST.2T(F3,COUNT(C2:C26)-2)</f>
        <v>3.9276060946634012E-5</v>
      </c>
      <c r="G4" s="1" t="s">
        <v>25</v>
      </c>
    </row>
    <row r="5" spans="1:8" x14ac:dyDescent="0.4">
      <c r="A5">
        <v>4</v>
      </c>
      <c r="B5">
        <v>0.96136600000000005</v>
      </c>
      <c r="C5">
        <f t="shared" si="0"/>
        <v>3.8633999999999946E-2</v>
      </c>
      <c r="D5">
        <v>1.391</v>
      </c>
    </row>
    <row r="6" spans="1:8" x14ac:dyDescent="0.4">
      <c r="A6">
        <v>5</v>
      </c>
      <c r="B6">
        <v>0.96616299999999999</v>
      </c>
      <c r="C6">
        <f t="shared" si="0"/>
        <v>3.3837000000000006E-2</v>
      </c>
      <c r="D6">
        <v>0.93800000000000006</v>
      </c>
    </row>
    <row r="7" spans="1:8" x14ac:dyDescent="0.4">
      <c r="A7">
        <v>6</v>
      </c>
      <c r="B7">
        <v>0.94629700000000005</v>
      </c>
      <c r="C7">
        <f t="shared" si="0"/>
        <v>5.3702999999999945E-2</v>
      </c>
      <c r="D7">
        <v>1.327</v>
      </c>
    </row>
    <row r="8" spans="1:8" x14ac:dyDescent="0.4">
      <c r="A8">
        <v>7</v>
      </c>
      <c r="B8">
        <v>0.88585599999999998</v>
      </c>
      <c r="C8">
        <f t="shared" si="0"/>
        <v>0.11414400000000002</v>
      </c>
      <c r="D8">
        <v>3.056</v>
      </c>
    </row>
    <row r="9" spans="1:8" x14ac:dyDescent="0.4">
      <c r="A9">
        <v>8</v>
      </c>
      <c r="B9">
        <v>0.96585399999999999</v>
      </c>
      <c r="C9">
        <f t="shared" si="0"/>
        <v>3.414600000000001E-2</v>
      </c>
      <c r="D9">
        <v>1.746</v>
      </c>
    </row>
    <row r="10" spans="1:8" x14ac:dyDescent="0.4">
      <c r="A10">
        <v>9</v>
      </c>
      <c r="B10">
        <v>0.96429600000000004</v>
      </c>
      <c r="C10">
        <f t="shared" si="0"/>
        <v>3.5703999999999958E-2</v>
      </c>
      <c r="D10">
        <v>1.3069999999999999</v>
      </c>
    </row>
    <row r="11" spans="1:8" x14ac:dyDescent="0.4">
      <c r="A11">
        <v>10</v>
      </c>
      <c r="B11">
        <v>0.95018000000000002</v>
      </c>
      <c r="C11">
        <f t="shared" si="0"/>
        <v>4.9819999999999975E-2</v>
      </c>
      <c r="D11">
        <v>0.96699999999999997</v>
      </c>
    </row>
    <row r="12" spans="1:8" x14ac:dyDescent="0.4">
      <c r="A12">
        <v>11</v>
      </c>
      <c r="B12">
        <v>0.94401800000000002</v>
      </c>
      <c r="C12">
        <f t="shared" si="0"/>
        <v>5.5981999999999976E-2</v>
      </c>
      <c r="D12">
        <v>2.278</v>
      </c>
    </row>
    <row r="13" spans="1:8" x14ac:dyDescent="0.4">
      <c r="A13">
        <v>12</v>
      </c>
      <c r="B13">
        <v>0.96941200000000005</v>
      </c>
      <c r="C13">
        <f t="shared" si="0"/>
        <v>3.0587999999999949E-2</v>
      </c>
      <c r="D13">
        <v>1.605</v>
      </c>
    </row>
    <row r="14" spans="1:8" x14ac:dyDescent="0.4">
      <c r="A14">
        <v>13</v>
      </c>
      <c r="B14">
        <v>0.97155100000000005</v>
      </c>
      <c r="C14">
        <f t="shared" si="0"/>
        <v>2.8448999999999947E-2</v>
      </c>
      <c r="D14">
        <v>1.2069999999999999</v>
      </c>
    </row>
    <row r="15" spans="1:8" x14ac:dyDescent="0.4">
      <c r="A15">
        <v>14</v>
      </c>
      <c r="B15">
        <v>0.96548199999999995</v>
      </c>
      <c r="C15">
        <f t="shared" si="0"/>
        <v>3.4518000000000049E-2</v>
      </c>
      <c r="D15">
        <v>1.7709999999999999</v>
      </c>
    </row>
    <row r="16" spans="1:8" x14ac:dyDescent="0.4">
      <c r="A16">
        <v>15</v>
      </c>
      <c r="B16">
        <v>0.964812</v>
      </c>
      <c r="C16">
        <f t="shared" si="0"/>
        <v>3.5187999999999997E-2</v>
      </c>
      <c r="D16">
        <v>0.88400000000000001</v>
      </c>
    </row>
    <row r="17" spans="1:8" x14ac:dyDescent="0.4">
      <c r="A17">
        <v>16</v>
      </c>
      <c r="B17">
        <v>0.98266200000000004</v>
      </c>
      <c r="C17">
        <f t="shared" si="0"/>
        <v>1.7337999999999965E-2</v>
      </c>
      <c r="D17">
        <v>0.39100000000000001</v>
      </c>
    </row>
    <row r="18" spans="1:8" x14ac:dyDescent="0.4">
      <c r="A18">
        <v>17</v>
      </c>
      <c r="B18">
        <v>0.97817600000000005</v>
      </c>
      <c r="C18">
        <f>1-B18</f>
        <v>2.1823999999999955E-2</v>
      </c>
      <c r="D18">
        <v>0.69099999999999995</v>
      </c>
    </row>
    <row r="19" spans="1:8" x14ac:dyDescent="0.4">
      <c r="A19">
        <v>18</v>
      </c>
      <c r="B19">
        <v>0.96948299999999998</v>
      </c>
      <c r="C19">
        <f t="shared" si="0"/>
        <v>3.0517000000000016E-2</v>
      </c>
      <c r="D19">
        <v>1.8120000000000001</v>
      </c>
    </row>
    <row r="20" spans="1:8" x14ac:dyDescent="0.4">
      <c r="A20">
        <v>19</v>
      </c>
      <c r="B20">
        <v>0.92814399999999997</v>
      </c>
      <c r="C20">
        <f t="shared" si="0"/>
        <v>7.1856000000000031E-2</v>
      </c>
      <c r="D20">
        <v>1.847</v>
      </c>
    </row>
    <row r="21" spans="1:8" x14ac:dyDescent="0.4">
      <c r="A21">
        <v>20</v>
      </c>
      <c r="B21">
        <v>0.98148299999999999</v>
      </c>
      <c r="C21">
        <f t="shared" si="0"/>
        <v>1.8517000000000006E-2</v>
      </c>
      <c r="D21">
        <v>0.77899999999999991</v>
      </c>
    </row>
    <row r="22" spans="1:8" x14ac:dyDescent="0.4">
      <c r="A22">
        <v>21</v>
      </c>
      <c r="B22">
        <v>0.94171300000000002</v>
      </c>
      <c r="C22">
        <f t="shared" si="0"/>
        <v>5.8286999999999978E-2</v>
      </c>
      <c r="D22">
        <v>1.302</v>
      </c>
    </row>
    <row r="23" spans="1:8" x14ac:dyDescent="0.4">
      <c r="A23">
        <v>22</v>
      </c>
      <c r="B23">
        <v>0.96930799999999995</v>
      </c>
      <c r="C23">
        <f t="shared" si="0"/>
        <v>3.0692000000000053E-2</v>
      </c>
      <c r="D23">
        <v>1.8149999999999999</v>
      </c>
    </row>
    <row r="24" spans="1:8" x14ac:dyDescent="0.4">
      <c r="A24">
        <v>23</v>
      </c>
      <c r="B24">
        <v>0.97191099999999997</v>
      </c>
      <c r="C24">
        <f t="shared" si="0"/>
        <v>2.8089000000000031E-2</v>
      </c>
      <c r="D24">
        <v>0.81700000000000006</v>
      </c>
    </row>
    <row r="25" spans="1:8" x14ac:dyDescent="0.4">
      <c r="A25">
        <v>24</v>
      </c>
      <c r="B25">
        <v>0.96486799999999995</v>
      </c>
      <c r="C25">
        <f t="shared" si="0"/>
        <v>3.5132000000000052E-2</v>
      </c>
      <c r="D25">
        <v>0.97799999999999987</v>
      </c>
    </row>
    <row r="26" spans="1:8" x14ac:dyDescent="0.4">
      <c r="A26">
        <v>25</v>
      </c>
      <c r="B26">
        <v>0.93998999999999999</v>
      </c>
      <c r="C26">
        <f t="shared" si="0"/>
        <v>6.0010000000000008E-2</v>
      </c>
      <c r="D26">
        <v>1.393</v>
      </c>
    </row>
    <row r="27" spans="1:8" x14ac:dyDescent="0.4">
      <c r="A27" t="s">
        <v>18</v>
      </c>
      <c r="B27" s="1">
        <f>AVERAGE(B2:B26)</f>
        <v>0.95825836000000009</v>
      </c>
      <c r="C27" s="1">
        <f>AVERAGE(C2:C26)</f>
        <v>4.1741639999999997E-2</v>
      </c>
      <c r="D27" s="1">
        <f t="shared" ref="D27" si="1">AVERAGE(D2:D26)</f>
        <v>1.4460000000000002</v>
      </c>
      <c r="E27" s="1"/>
      <c r="F27" s="1"/>
      <c r="G27" s="1"/>
      <c r="H27" s="1"/>
    </row>
    <row r="28" spans="1:8" x14ac:dyDescent="0.4">
      <c r="A28" t="s">
        <v>19</v>
      </c>
      <c r="B28" s="1">
        <f>STDEV(B2:B26)</f>
        <v>2.1253365921425255E-2</v>
      </c>
      <c r="C28" s="1">
        <f>STDEV(C2:C26)</f>
        <v>2.1253365921425252E-2</v>
      </c>
      <c r="D28" s="1">
        <f t="shared" ref="D28" si="2">STDEV(D2:D26)</f>
        <v>0.6809600453281619</v>
      </c>
      <c r="E28" s="1"/>
      <c r="F28" s="1"/>
      <c r="G28" s="1"/>
      <c r="H28" s="1"/>
    </row>
    <row r="29" spans="1:8" x14ac:dyDescent="0.4">
      <c r="B29" s="2" t="s">
        <v>3</v>
      </c>
      <c r="C29" s="2" t="s">
        <v>161</v>
      </c>
      <c r="D29" s="2" t="s">
        <v>4</v>
      </c>
      <c r="E29" s="2"/>
      <c r="F29" s="2"/>
      <c r="G29" s="2"/>
      <c r="H29" s="2"/>
    </row>
    <row r="30" spans="1:8" x14ac:dyDescent="0.4">
      <c r="B30" t="s">
        <v>20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E32" sqref="E32"/>
    </sheetView>
  </sheetViews>
  <sheetFormatPr defaultRowHeight="17.399999999999999" x14ac:dyDescent="0.4"/>
  <cols>
    <col min="1" max="1" width="6.296875" customWidth="1"/>
    <col min="2" max="2" width="9.8984375" customWidth="1"/>
    <col min="3" max="3" width="8.296875" customWidth="1"/>
    <col min="4" max="4" width="10.796875" customWidth="1"/>
    <col min="5" max="5" width="10" customWidth="1"/>
    <col min="6" max="6" width="11.19921875" customWidth="1"/>
    <col min="7" max="7" width="7.59765625" customWidth="1"/>
    <col min="8" max="8" width="3.59765625" customWidth="1"/>
    <col min="9" max="9" width="2.8984375" customWidth="1"/>
    <col min="10" max="10" width="3.09765625" customWidth="1"/>
    <col min="11" max="11" width="3.59765625" customWidth="1"/>
  </cols>
  <sheetData>
    <row r="1" spans="1:9" x14ac:dyDescent="0.4">
      <c r="A1" t="s">
        <v>0</v>
      </c>
      <c r="B1" s="2" t="s">
        <v>3</v>
      </c>
      <c r="C1" s="2" t="s">
        <v>22</v>
      </c>
      <c r="D1" s="2" t="s">
        <v>4</v>
      </c>
      <c r="E1" s="2" t="s">
        <v>26</v>
      </c>
      <c r="F1" s="2"/>
      <c r="G1" s="2"/>
      <c r="H1" s="2"/>
      <c r="I1" s="2"/>
    </row>
    <row r="2" spans="1:9" x14ac:dyDescent="0.4">
      <c r="A2">
        <v>1</v>
      </c>
      <c r="B2">
        <v>0.97176200000000001</v>
      </c>
      <c r="C2">
        <f>1-B2</f>
        <v>2.8237999999999985E-2</v>
      </c>
      <c r="D2">
        <v>1.0780000000000001</v>
      </c>
      <c r="E2">
        <v>0.27950900000000001</v>
      </c>
      <c r="G2" s="1">
        <f>CORREL(D2:D26,E2:E26)</f>
        <v>0.73070191946303886</v>
      </c>
      <c r="H2" s="1" t="s">
        <v>23</v>
      </c>
    </row>
    <row r="3" spans="1:9" x14ac:dyDescent="0.4">
      <c r="A3">
        <v>2</v>
      </c>
      <c r="B3">
        <v>0.97094199999999997</v>
      </c>
      <c r="C3">
        <f t="shared" ref="C3:C26" si="0">1-B3</f>
        <v>2.9058000000000028E-2</v>
      </c>
      <c r="D3">
        <v>1.482</v>
      </c>
      <c r="E3">
        <v>0.28193900000000005</v>
      </c>
      <c r="G3" s="1">
        <f>G2*SQRT((COUNT(D2:D26)-2)/(1-G2^2))</f>
        <v>5.1330606953547342</v>
      </c>
      <c r="H3" s="1" t="s">
        <v>24</v>
      </c>
    </row>
    <row r="4" spans="1:9" x14ac:dyDescent="0.4">
      <c r="A4">
        <v>3</v>
      </c>
      <c r="B4">
        <v>0.93072999999999995</v>
      </c>
      <c r="C4">
        <f t="shared" si="0"/>
        <v>6.9270000000000054E-2</v>
      </c>
      <c r="D4">
        <v>3.2880000000000003</v>
      </c>
      <c r="E4">
        <v>0.29107499999999997</v>
      </c>
      <c r="G4" s="1">
        <f>_xlfn.T.DIST.2T(G3,COUNT(D2:D26)-2)</f>
        <v>3.3554399835883082E-5</v>
      </c>
      <c r="H4" s="1" t="s">
        <v>25</v>
      </c>
    </row>
    <row r="5" spans="1:9" x14ac:dyDescent="0.4">
      <c r="A5">
        <v>4</v>
      </c>
      <c r="B5">
        <v>0.96136600000000005</v>
      </c>
      <c r="C5">
        <f t="shared" si="0"/>
        <v>3.8633999999999946E-2</v>
      </c>
      <c r="D5">
        <v>1.391</v>
      </c>
      <c r="E5">
        <v>0.28627199999999997</v>
      </c>
    </row>
    <row r="6" spans="1:9" x14ac:dyDescent="0.4">
      <c r="A6">
        <v>5</v>
      </c>
      <c r="B6">
        <v>0.96616299999999999</v>
      </c>
      <c r="C6">
        <f t="shared" si="0"/>
        <v>3.3837000000000006E-2</v>
      </c>
      <c r="D6">
        <v>0.93800000000000006</v>
      </c>
      <c r="E6">
        <v>0.28160850000000004</v>
      </c>
    </row>
    <row r="7" spans="1:9" x14ac:dyDescent="0.4">
      <c r="A7">
        <v>6</v>
      </c>
      <c r="B7">
        <v>0.94629700000000005</v>
      </c>
      <c r="C7">
        <f t="shared" si="0"/>
        <v>5.3702999999999945E-2</v>
      </c>
      <c r="D7">
        <v>1.327</v>
      </c>
      <c r="E7">
        <v>0.29348649999999998</v>
      </c>
    </row>
    <row r="8" spans="1:9" x14ac:dyDescent="0.4">
      <c r="A8">
        <v>7</v>
      </c>
      <c r="B8">
        <v>0.88585599999999998</v>
      </c>
      <c r="C8">
        <f t="shared" si="0"/>
        <v>0.11414400000000002</v>
      </c>
      <c r="D8">
        <v>3.056</v>
      </c>
      <c r="E8">
        <v>0.30235200000000001</v>
      </c>
    </row>
    <row r="9" spans="1:9" x14ac:dyDescent="0.4">
      <c r="A9">
        <v>8</v>
      </c>
      <c r="B9">
        <v>0.96585399999999999</v>
      </c>
      <c r="C9">
        <f t="shared" si="0"/>
        <v>3.414600000000001E-2</v>
      </c>
      <c r="D9">
        <v>1.746</v>
      </c>
      <c r="E9">
        <v>0.28580300000000003</v>
      </c>
    </row>
    <row r="10" spans="1:9" x14ac:dyDescent="0.4">
      <c r="A10">
        <v>9</v>
      </c>
      <c r="B10">
        <v>0.96429600000000004</v>
      </c>
      <c r="C10">
        <f t="shared" si="0"/>
        <v>3.5703999999999958E-2</v>
      </c>
      <c r="D10">
        <v>1.3069999999999999</v>
      </c>
      <c r="E10">
        <v>0.284387</v>
      </c>
    </row>
    <row r="11" spans="1:9" x14ac:dyDescent="0.4">
      <c r="A11">
        <v>10</v>
      </c>
      <c r="B11">
        <v>0.95018000000000002</v>
      </c>
      <c r="C11">
        <f t="shared" si="0"/>
        <v>4.9819999999999975E-2</v>
      </c>
      <c r="D11">
        <v>0.96699999999999997</v>
      </c>
      <c r="E11">
        <v>0.28974499999999997</v>
      </c>
    </row>
    <row r="12" spans="1:9" x14ac:dyDescent="0.4">
      <c r="A12">
        <v>11</v>
      </c>
      <c r="B12">
        <v>0.94401800000000002</v>
      </c>
      <c r="C12">
        <f t="shared" si="0"/>
        <v>5.5981999999999976E-2</v>
      </c>
      <c r="D12">
        <v>2.278</v>
      </c>
      <c r="E12">
        <v>0.29938100000000001</v>
      </c>
    </row>
    <row r="13" spans="1:9" x14ac:dyDescent="0.4">
      <c r="A13">
        <v>12</v>
      </c>
      <c r="B13">
        <v>0.96941200000000005</v>
      </c>
      <c r="C13">
        <f t="shared" si="0"/>
        <v>3.0587999999999949E-2</v>
      </c>
      <c r="D13">
        <v>1.605</v>
      </c>
      <c r="E13">
        <v>0.28331899999999999</v>
      </c>
    </row>
    <row r="14" spans="1:9" x14ac:dyDescent="0.4">
      <c r="A14">
        <v>13</v>
      </c>
      <c r="B14">
        <v>0.97155100000000005</v>
      </c>
      <c r="C14">
        <f t="shared" si="0"/>
        <v>2.8448999999999947E-2</v>
      </c>
      <c r="D14">
        <v>1.2069999999999999</v>
      </c>
      <c r="E14">
        <v>0.28025949999999999</v>
      </c>
    </row>
    <row r="15" spans="1:9" x14ac:dyDescent="0.4">
      <c r="A15">
        <v>14</v>
      </c>
      <c r="B15">
        <v>0.96548199999999995</v>
      </c>
      <c r="C15">
        <f t="shared" si="0"/>
        <v>3.4518000000000049E-2</v>
      </c>
      <c r="D15">
        <v>1.7709999999999999</v>
      </c>
      <c r="E15">
        <v>0.28611400000000003</v>
      </c>
    </row>
    <row r="16" spans="1:9" x14ac:dyDescent="0.4">
      <c r="A16">
        <v>15</v>
      </c>
      <c r="B16">
        <v>0.964812</v>
      </c>
      <c r="C16">
        <f t="shared" si="0"/>
        <v>3.5187999999999997E-2</v>
      </c>
      <c r="D16">
        <v>0.88400000000000001</v>
      </c>
      <c r="E16">
        <v>0.28201399999999999</v>
      </c>
    </row>
    <row r="17" spans="1:9" x14ac:dyDescent="0.4">
      <c r="A17">
        <v>16</v>
      </c>
      <c r="B17">
        <v>0.98266200000000004</v>
      </c>
      <c r="C17">
        <f t="shared" si="0"/>
        <v>1.7337999999999965E-2</v>
      </c>
      <c r="D17">
        <v>0.39100000000000001</v>
      </c>
      <c r="E17">
        <v>0.27062399999999998</v>
      </c>
    </row>
    <row r="18" spans="1:9" x14ac:dyDescent="0.4">
      <c r="A18">
        <v>17</v>
      </c>
      <c r="B18">
        <v>0.97817600000000005</v>
      </c>
      <c r="C18">
        <f>1-B18</f>
        <v>2.1823999999999955E-2</v>
      </c>
      <c r="D18">
        <v>0.69099999999999995</v>
      </c>
      <c r="E18">
        <v>0.27436699999999997</v>
      </c>
    </row>
    <row r="19" spans="1:9" x14ac:dyDescent="0.4">
      <c r="A19">
        <v>18</v>
      </c>
      <c r="B19">
        <v>0.96948299999999998</v>
      </c>
      <c r="C19">
        <f t="shared" si="0"/>
        <v>3.0517000000000016E-2</v>
      </c>
      <c r="D19">
        <v>1.8120000000000001</v>
      </c>
      <c r="E19">
        <v>0.28431850000000003</v>
      </c>
    </row>
    <row r="20" spans="1:9" x14ac:dyDescent="0.4">
      <c r="A20">
        <v>19</v>
      </c>
      <c r="B20">
        <v>0.92814399999999997</v>
      </c>
      <c r="C20">
        <f t="shared" si="0"/>
        <v>7.1856000000000031E-2</v>
      </c>
      <c r="D20">
        <v>1.847</v>
      </c>
      <c r="E20">
        <v>0.29516300000000001</v>
      </c>
    </row>
    <row r="21" spans="1:9" x14ac:dyDescent="0.4">
      <c r="A21">
        <v>20</v>
      </c>
      <c r="B21">
        <v>0.98148299999999999</v>
      </c>
      <c r="C21">
        <f t="shared" si="0"/>
        <v>1.8517000000000006E-2</v>
      </c>
      <c r="D21">
        <v>0.77899999999999991</v>
      </c>
      <c r="E21">
        <v>0.27315349999999999</v>
      </c>
    </row>
    <row r="22" spans="1:9" x14ac:dyDescent="0.4">
      <c r="A22">
        <v>21</v>
      </c>
      <c r="B22">
        <v>0.94171300000000002</v>
      </c>
      <c r="C22">
        <f t="shared" si="0"/>
        <v>5.8286999999999978E-2</v>
      </c>
      <c r="D22">
        <v>1.302</v>
      </c>
      <c r="E22">
        <v>0.29565350000000001</v>
      </c>
    </row>
    <row r="23" spans="1:9" x14ac:dyDescent="0.4">
      <c r="A23">
        <v>22</v>
      </c>
      <c r="B23">
        <v>0.96930799999999995</v>
      </c>
      <c r="C23">
        <f t="shared" si="0"/>
        <v>3.0692000000000053E-2</v>
      </c>
      <c r="D23">
        <v>1.8149999999999999</v>
      </c>
      <c r="E23">
        <v>0.28442100000000003</v>
      </c>
    </row>
    <row r="24" spans="1:9" x14ac:dyDescent="0.4">
      <c r="A24">
        <v>23</v>
      </c>
      <c r="B24">
        <v>0.97191099999999997</v>
      </c>
      <c r="C24">
        <f t="shared" si="0"/>
        <v>2.8089000000000031E-2</v>
      </c>
      <c r="D24">
        <v>0.81700000000000006</v>
      </c>
      <c r="E24">
        <v>0.27812950000000003</v>
      </c>
    </row>
    <row r="25" spans="1:9" x14ac:dyDescent="0.4">
      <c r="A25">
        <v>24</v>
      </c>
      <c r="B25">
        <v>0.96486799999999995</v>
      </c>
      <c r="C25">
        <f t="shared" si="0"/>
        <v>3.5132000000000052E-2</v>
      </c>
      <c r="D25">
        <v>0.97799999999999987</v>
      </c>
      <c r="E25">
        <v>0.28245600000000004</v>
      </c>
    </row>
    <row r="26" spans="1:9" x14ac:dyDescent="0.4">
      <c r="A26">
        <v>25</v>
      </c>
      <c r="B26">
        <v>0.93998999999999999</v>
      </c>
      <c r="C26">
        <f t="shared" si="0"/>
        <v>6.0010000000000008E-2</v>
      </c>
      <c r="D26">
        <v>1.393</v>
      </c>
      <c r="E26">
        <v>0.28697</v>
      </c>
    </row>
    <row r="27" spans="1:9" x14ac:dyDescent="0.4">
      <c r="A27" t="s">
        <v>18</v>
      </c>
      <c r="B27" s="1">
        <f>AVERAGE(B2:B26)</f>
        <v>0.95825836000000009</v>
      </c>
      <c r="C27" s="1">
        <f>AVERAGE(C2:C26)</f>
        <v>4.1741639999999997E-2</v>
      </c>
      <c r="D27" s="1">
        <f t="shared" ref="D27:E27" si="1">AVERAGE(D2:D26)</f>
        <v>1.4460000000000002</v>
      </c>
      <c r="E27" s="1">
        <f t="shared" si="1"/>
        <v>0.28530082000000001</v>
      </c>
      <c r="F27" s="1"/>
      <c r="G27" s="1"/>
      <c r="H27" s="1"/>
      <c r="I27" s="1"/>
    </row>
    <row r="28" spans="1:9" x14ac:dyDescent="0.4">
      <c r="A28" t="s">
        <v>19</v>
      </c>
      <c r="B28" s="1">
        <f>STDEV(B2:B26)</f>
        <v>2.1253365921425255E-2</v>
      </c>
      <c r="C28" s="1">
        <f>STDEV(C2:C26)</f>
        <v>2.1253365921425252E-2</v>
      </c>
      <c r="D28" s="1">
        <f t="shared" ref="D28:E28" si="2">STDEV(D2:D26)</f>
        <v>0.6809600453281619</v>
      </c>
      <c r="E28" s="1">
        <f t="shared" si="2"/>
        <v>7.8033394505707216E-3</v>
      </c>
      <c r="F28" s="1"/>
      <c r="G28" s="1"/>
      <c r="H28" s="1"/>
      <c r="I28" s="1"/>
    </row>
    <row r="29" spans="1:9" x14ac:dyDescent="0.4">
      <c r="B29" s="2" t="s">
        <v>3</v>
      </c>
      <c r="C29" s="2" t="s">
        <v>27</v>
      </c>
      <c r="D29" s="2" t="s">
        <v>26</v>
      </c>
      <c r="E29" s="2" t="s">
        <v>4</v>
      </c>
      <c r="F29" s="2"/>
      <c r="G29" s="2"/>
      <c r="H29" s="2"/>
      <c r="I29" s="2"/>
    </row>
    <row r="30" spans="1:9" x14ac:dyDescent="0.4">
      <c r="B30" t="s">
        <v>20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Final_result</vt:lpstr>
      <vt:lpstr>1-Solidity</vt:lpstr>
      <vt:lpstr>Ellipse</vt:lpstr>
      <vt:lpstr>Curvature</vt:lpstr>
      <vt:lpstr>Solid Ellipse</vt:lpstr>
      <vt:lpstr>Unaffected side</vt:lpstr>
      <vt:lpstr>PostOp Correl</vt:lpstr>
      <vt:lpstr>PreOp Cor-1</vt:lpstr>
      <vt:lpstr>PreOp Cor-2</vt:lpstr>
      <vt:lpstr>PreOp Cor-3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</dc:creator>
  <cp:lastModifiedBy>KUH</cp:lastModifiedBy>
  <dcterms:created xsi:type="dcterms:W3CDTF">2024-03-03T02:49:18Z</dcterms:created>
  <dcterms:modified xsi:type="dcterms:W3CDTF">2024-06-09T09:56:16Z</dcterms:modified>
</cp:coreProperties>
</file>