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pasan\Desktop\Paper 3\Stat\"/>
    </mc:Choice>
  </mc:AlternateContent>
  <xr:revisionPtr revIDLastSave="0" documentId="13_ncr:1_{6C33A7A7-BE39-4E45-A893-6B32C40CDF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9" i="2" l="1"/>
  <c r="P9" i="2" s="1"/>
  <c r="Q9" i="2" s="1"/>
  <c r="N9" i="2"/>
  <c r="M9" i="2"/>
  <c r="O5" i="2"/>
  <c r="N5" i="2"/>
  <c r="M5" i="2"/>
  <c r="P8" i="2"/>
  <c r="Q8" i="2" s="1"/>
  <c r="P7" i="2"/>
  <c r="Q7" i="2" s="1"/>
  <c r="N7" i="2"/>
  <c r="O7" i="2"/>
  <c r="M7" i="2"/>
  <c r="I6" i="2"/>
  <c r="G6" i="2"/>
  <c r="H6" i="2"/>
  <c r="C6" i="2"/>
  <c r="D6" i="2"/>
  <c r="E6" i="2"/>
  <c r="F6" i="2"/>
  <c r="J6" i="2"/>
  <c r="B6" i="2"/>
  <c r="M3" i="2"/>
  <c r="M4" i="2"/>
  <c r="M6" i="2"/>
  <c r="M8" i="2"/>
  <c r="M10" i="2"/>
  <c r="N2" i="2"/>
  <c r="M2" i="2"/>
  <c r="O10" i="2"/>
  <c r="N10" i="2"/>
  <c r="O8" i="2"/>
  <c r="N8" i="2"/>
  <c r="O6" i="2"/>
  <c r="N6" i="2"/>
  <c r="O4" i="2"/>
  <c r="N4" i="2"/>
  <c r="O3" i="2"/>
  <c r="N3" i="2"/>
  <c r="P3" i="2" s="1"/>
  <c r="Q3" i="2" s="1"/>
  <c r="P6" i="2" l="1"/>
  <c r="Q6" i="2" s="1"/>
  <c r="P5" i="2"/>
  <c r="Q5" i="2" s="1"/>
  <c r="P4" i="2"/>
  <c r="Q4" i="2" s="1"/>
  <c r="P2" i="2"/>
  <c r="Q2" i="2" s="1"/>
  <c r="P10" i="2"/>
  <c r="Q10" i="2" s="1"/>
</calcChain>
</file>

<file path=xl/sharedStrings.xml><?xml version="1.0" encoding="utf-8"?>
<sst xmlns="http://schemas.openxmlformats.org/spreadsheetml/2006/main" count="29" uniqueCount="26">
  <si>
    <t>Trial 1</t>
  </si>
  <si>
    <t>Trial 2</t>
  </si>
  <si>
    <t>Trial 3</t>
  </si>
  <si>
    <t>Treatment</t>
  </si>
  <si>
    <t>Treatment 2</t>
  </si>
  <si>
    <t>Treatment 1</t>
  </si>
  <si>
    <t>Treatment 3</t>
  </si>
  <si>
    <t>Treatment 4</t>
  </si>
  <si>
    <t>Treatment 5</t>
  </si>
  <si>
    <t>Treatment 6</t>
  </si>
  <si>
    <t>Treatment 7</t>
  </si>
  <si>
    <t>Percentage</t>
  </si>
  <si>
    <t>T1</t>
  </si>
  <si>
    <t>T2</t>
  </si>
  <si>
    <t>T3</t>
  </si>
  <si>
    <t>H/T ratio</t>
  </si>
  <si>
    <t>Mean Percentage</t>
  </si>
  <si>
    <t>T4</t>
  </si>
  <si>
    <t>T5</t>
  </si>
  <si>
    <t>T6</t>
  </si>
  <si>
    <t>T7</t>
  </si>
  <si>
    <t>Treatment 8</t>
  </si>
  <si>
    <t>Treatment 9</t>
  </si>
  <si>
    <t>T8</t>
  </si>
  <si>
    <t>T9</t>
  </si>
  <si>
    <t>Plants per 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</si>
</sst>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2" fontId="2" fillId="0" borderId="0" xfId="0" applyNumberFormat="1" applyFont="1" applyAlignment="1">
      <alignment horizontal="center"/>
    </xf>
    <xf numFmtId="0" fontId="3" fillId="0" borderId="0" xfId="0" applyFont="1"/>
    <xf numFmtId="164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CC"/>
      <color rgb="FFCC99FF"/>
      <color rgb="FFCC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Sheet2!$Q$1</c:f>
              <c:strCache>
                <c:ptCount val="1"/>
                <c:pt idx="0">
                  <c:v>Percentage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gradFill>
                <a:gsLst>
                  <a:gs pos="100000">
                    <a:srgbClr val="CC99FF"/>
                  </a:gs>
                  <a:gs pos="35000">
                    <a:srgbClr val="00FFCC"/>
                  </a:gs>
                </a:gsLst>
                <a:lin ang="5400000" scaled="1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737-4B15-953C-8058EDBBF50F}"/>
              </c:ext>
            </c:extLst>
          </c:dPt>
          <c:dPt>
            <c:idx val="2"/>
            <c:invertIfNegative val="0"/>
            <c:bubble3D val="0"/>
            <c:spPr>
              <a:gradFill>
                <a:gsLst>
                  <a:gs pos="70000">
                    <a:srgbClr val="CC0099"/>
                  </a:gs>
                  <a:gs pos="6000">
                    <a:srgbClr val="CC99FF"/>
                  </a:gs>
                </a:gsLst>
                <a:lin ang="5400000" scaled="1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D737-4B15-953C-8058EDBBF50F}"/>
              </c:ext>
            </c:extLst>
          </c:dPt>
          <c:dPt>
            <c:idx val="3"/>
            <c:invertIfNegative val="0"/>
            <c:bubble3D val="0"/>
            <c:spPr>
              <a:gradFill>
                <a:gsLst>
                  <a:gs pos="37000">
                    <a:srgbClr val="FFC000"/>
                  </a:gs>
                  <a:gs pos="89000">
                    <a:srgbClr val="C00000"/>
                  </a:gs>
                </a:gsLst>
                <a:lin ang="5400000" scaled="1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737-4B15-953C-8058EDBBF50F}"/>
              </c:ext>
            </c:extLst>
          </c:dPt>
          <c:dPt>
            <c:idx val="4"/>
            <c:invertIfNegative val="0"/>
            <c:bubble3D val="0"/>
            <c:spPr>
              <a:gradFill>
                <a:gsLst>
                  <a:gs pos="0">
                    <a:srgbClr val="92D050"/>
                  </a:gs>
                  <a:gs pos="89000">
                    <a:schemeClr val="accent6">
                      <a:lumMod val="50000"/>
                    </a:schemeClr>
                  </a:gs>
                </a:gsLst>
                <a:lin ang="5400000" scaled="1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D737-4B15-953C-8058EDBBF50F}"/>
              </c:ext>
            </c:extLst>
          </c:dPt>
          <c:dPt>
            <c:idx val="6"/>
            <c:invertIfNegative val="0"/>
            <c:bubble3D val="0"/>
            <c:spPr>
              <a:gradFill>
                <a:gsLst>
                  <a:gs pos="0">
                    <a:srgbClr val="CC99FF"/>
                  </a:gs>
                  <a:gs pos="78000">
                    <a:srgbClr val="7030A0"/>
                  </a:gs>
                </a:gsLst>
                <a:lin ang="5400000" scaled="1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D737-4B15-953C-8058EDBBF50F}"/>
              </c:ext>
            </c:extLst>
          </c:dPt>
          <c:dPt>
            <c:idx val="8"/>
            <c:invertIfNegative val="0"/>
            <c:bubble3D val="0"/>
            <c:spPr>
              <a:gradFill>
                <a:gsLst>
                  <a:gs pos="0">
                    <a:schemeClr val="accent1">
                      <a:lumMod val="60000"/>
                      <a:lumOff val="40000"/>
                    </a:schemeClr>
                  </a:gs>
                  <a:gs pos="25000">
                    <a:schemeClr val="accent1">
                      <a:lumMod val="45000"/>
                      <a:lumOff val="55000"/>
                    </a:schemeClr>
                  </a:gs>
                  <a:gs pos="100000">
                    <a:srgbClr val="002060"/>
                  </a:gs>
                </a:gsLst>
                <a:lin ang="5400000" scaled="1"/>
              </a:gra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AFBA-4967-AF86-4BE18A35A323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4E33C87F-7D87-49C2-AA13-CBFF63CE820B}" type="VALUE">
                      <a:rPr lang="en-US"/>
                      <a:pPr/>
                      <a:t>[VALUE]</a:t>
                    </a:fld>
                    <a:r>
                      <a:rPr lang="en-US"/>
                      <a:t>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F-AFBA-4967-AF86-4BE18A35A32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EFC7668A-F1A5-4697-8C73-92FCE48EBF6D}" type="VALUE">
                      <a:rPr lang="en-US"/>
                      <a:pPr/>
                      <a:t>[VALUE]</a:t>
                    </a:fld>
                    <a:r>
                      <a:rPr lang="en-US"/>
                      <a:t>±1.92%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737-4B15-953C-8058EDBBF50F}"/>
                </c:ext>
              </c:extLst>
            </c:dLbl>
            <c:dLbl>
              <c:idx val="2"/>
              <c:layout>
                <c:manualLayout>
                  <c:x val="0"/>
                  <c:y val="-3.9194036197046901E-2"/>
                </c:manualLayout>
              </c:layout>
              <c:tx>
                <c:rich>
                  <a:bodyPr/>
                  <a:lstStyle/>
                  <a:p>
                    <a:fld id="{7B5703F3-E5CD-4C84-9D5D-98805DD5EB4D}" type="VALUE">
                      <a:rPr lang="en-US"/>
                      <a:pPr/>
                      <a:t>[VALUE]</a:t>
                    </a:fld>
                    <a:r>
                      <a:rPr lang="en-US"/>
                      <a:t>±6.67%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D737-4B15-953C-8058EDBBF50F}"/>
                </c:ext>
              </c:extLst>
            </c:dLbl>
            <c:dLbl>
              <c:idx val="3"/>
              <c:layout>
                <c:manualLayout>
                  <c:x val="1.3849063743314691E-2"/>
                  <c:y val="8.7903684856631432E-3"/>
                </c:manualLayout>
              </c:layout>
              <c:tx>
                <c:rich>
                  <a:bodyPr/>
                  <a:lstStyle/>
                  <a:p>
                    <a:fld id="{CDD51C97-C852-4098-B94A-7B729576BB0D}" type="VALUE">
                      <a:rPr lang="en-US"/>
                      <a:pPr/>
                      <a:t>[VALUE]</a:t>
                    </a:fld>
                    <a:r>
                      <a:rPr lang="en-US"/>
                      <a:t>±3.34%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D737-4B15-953C-8058EDBBF50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2C9205FF-7895-44F4-A5F1-D21F9169F31F}" type="VALUE">
                      <a:rPr lang="en-US"/>
                      <a:pPr/>
                      <a:t>[VALUE]</a:t>
                    </a:fld>
                    <a:r>
                      <a:rPr lang="en-US"/>
                      <a:t>±10.18%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D737-4B15-953C-8058EDBBF50F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015386DD-A479-4D14-A44F-B3A2A8B53F3E}" type="VALUE">
                      <a:rPr lang="en-US"/>
                      <a:pPr/>
                      <a:t>[VALUE]</a:t>
                    </a:fld>
                    <a:r>
                      <a:rPr lang="en-US"/>
                      <a:t>±1.93%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D-AFBA-4967-AF86-4BE18A35A323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311EADCA-BE21-41D4-892C-2EA4A9D79A4E}" type="VALUE">
                      <a:rPr lang="en-US"/>
                      <a:pPr/>
                      <a:t>[VALUE]</a:t>
                    </a:fld>
                    <a:r>
                      <a:rPr lang="en-US"/>
                      <a:t>±12.02%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6-D737-4B15-953C-8058EDBBF50F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B43FC45B-691D-4D40-B802-FCCC70F23E66}" type="VALUE">
                      <a:rPr lang="en-US"/>
                      <a:pPr/>
                      <a:t>[VALUE]</a:t>
                    </a:fld>
                    <a:r>
                      <a:rPr lang="en-US"/>
                      <a:t>±5.09%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E-AFBA-4967-AF86-4BE18A35A323}"/>
                </c:ext>
              </c:extLst>
            </c:dLbl>
            <c:dLbl>
              <c:idx val="8"/>
              <c:layout>
                <c:manualLayout>
                  <c:x val="0"/>
                  <c:y val="-3.4767492394611035E-2"/>
                </c:manualLayout>
              </c:layout>
              <c:tx>
                <c:rich>
                  <a:bodyPr/>
                  <a:lstStyle/>
                  <a:p>
                    <a:fld id="{C9235ABE-DD8F-4EDB-9E7E-9C5EEF3AA126}" type="VALUE">
                      <a:rPr lang="en-US"/>
                      <a:pPr/>
                      <a:t>[VALUE]</a:t>
                    </a:fld>
                    <a:r>
                      <a:rPr lang="en-US"/>
                      <a:t>±5.09%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B-AFBA-4967-AF86-4BE18A35A32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7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Sheet2!$R$2:$R$10</c:f>
                <c:numCache>
                  <c:formatCode>General</c:formatCode>
                  <c:ptCount val="9"/>
                </c:numCache>
              </c:numRef>
            </c:plus>
            <c:minus>
              <c:numRef>
                <c:f>Sheet2!$R$2:$R$10</c:f>
                <c:numCache>
                  <c:formatCode>General</c:formatCode>
                  <c:ptCount val="9"/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Sheet2!$L$2:$L$10</c:f>
              <c:strCache>
                <c:ptCount val="9"/>
                <c:pt idx="0">
                  <c:v>T1</c:v>
                </c:pt>
                <c:pt idx="1">
                  <c:v>T2</c:v>
                </c:pt>
                <c:pt idx="2">
                  <c:v>T3</c:v>
                </c:pt>
                <c:pt idx="3">
                  <c:v>T4</c:v>
                </c:pt>
                <c:pt idx="4">
                  <c:v>T5</c:v>
                </c:pt>
                <c:pt idx="5">
                  <c:v>T6</c:v>
                </c:pt>
                <c:pt idx="6">
                  <c:v>T7</c:v>
                </c:pt>
                <c:pt idx="7">
                  <c:v>T8</c:v>
                </c:pt>
                <c:pt idx="8">
                  <c:v>T9</c:v>
                </c:pt>
              </c:strCache>
            </c:strRef>
          </c:cat>
          <c:val>
            <c:numRef>
              <c:f>Sheet2!$Q$2:$Q$10</c:f>
              <c:numCache>
                <c:formatCode>0.0</c:formatCode>
                <c:ptCount val="9"/>
                <c:pt idx="0">
                  <c:v>0</c:v>
                </c:pt>
                <c:pt idx="1">
                  <c:v>4.4444444444444446</c:v>
                </c:pt>
                <c:pt idx="2">
                  <c:v>13.333333333333334</c:v>
                </c:pt>
                <c:pt idx="3">
                  <c:v>23.333333333333332</c:v>
                </c:pt>
                <c:pt idx="4">
                  <c:v>42.222222222222221</c:v>
                </c:pt>
                <c:pt idx="5">
                  <c:v>24.444444444444446</c:v>
                </c:pt>
                <c:pt idx="6">
                  <c:v>43.333333333333336</c:v>
                </c:pt>
                <c:pt idx="7">
                  <c:v>38.888888888888893</c:v>
                </c:pt>
                <c:pt idx="8">
                  <c:v>62.222222222222221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44C-42C7-9DB2-F8A1CEED11A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73593200"/>
        <c:axId val="67360401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Sheet2!$M$1</c15:sqref>
                        </c15:formulaRef>
                      </c:ext>
                    </c:extLst>
                    <c:strCache>
                      <c:ptCount val="1"/>
                      <c:pt idx="0">
                        <c:v>T1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errBars>
                  <c:errBarType val="both"/>
                  <c:errValType val="stdErr"/>
                  <c:noEndCap val="0"/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cat>
                  <c:strRef>
                    <c:extLst>
                      <c:ext uri="{02D57815-91ED-43cb-92C2-25804820EDAC}">
                        <c15:formulaRef>
                          <c15:sqref>Sheet2!$L$2:$L$10</c15:sqref>
                        </c15:formulaRef>
                      </c:ext>
                    </c:extLst>
                    <c:strCache>
                      <c:ptCount val="9"/>
                      <c:pt idx="0">
                        <c:v>T1</c:v>
                      </c:pt>
                      <c:pt idx="1">
                        <c:v>T2</c:v>
                      </c:pt>
                      <c:pt idx="2">
                        <c:v>T3</c:v>
                      </c:pt>
                      <c:pt idx="3">
                        <c:v>T4</c:v>
                      </c:pt>
                      <c:pt idx="4">
                        <c:v>T5</c:v>
                      </c:pt>
                      <c:pt idx="5">
                        <c:v>T6</c:v>
                      </c:pt>
                      <c:pt idx="6">
                        <c:v>T7</c:v>
                      </c:pt>
                      <c:pt idx="7">
                        <c:v>T8</c:v>
                      </c:pt>
                      <c:pt idx="8">
                        <c:v>T9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Sheet2!$M$2:$M$10</c15:sqref>
                        </c15:formulaRef>
                      </c:ext>
                    </c:extLst>
                    <c:numCache>
                      <c:formatCode>0.0000</c:formatCode>
                      <c:ptCount val="9"/>
                      <c:pt idx="0">
                        <c:v>0</c:v>
                      </c:pt>
                      <c:pt idx="1">
                        <c:v>3.3333333333333333E-2</c:v>
                      </c:pt>
                      <c:pt idx="2">
                        <c:v>6.6666666666666666E-2</c:v>
                      </c:pt>
                      <c:pt idx="3">
                        <c:v>0.23333333333333334</c:v>
                      </c:pt>
                      <c:pt idx="4">
                        <c:v>0.33333333333333331</c:v>
                      </c:pt>
                      <c:pt idx="5">
                        <c:v>0.23333333333333334</c:v>
                      </c:pt>
                      <c:pt idx="6">
                        <c:v>0.33333333333333331</c:v>
                      </c:pt>
                      <c:pt idx="7">
                        <c:v>0.33333333333333331</c:v>
                      </c:pt>
                      <c:pt idx="8">
                        <c:v>0.56666666666666665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C44C-42C7-9DB2-F8A1CEED11AA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Sheet2!$N$1</c15:sqref>
                        </c15:formulaRef>
                      </c:ext>
                    </c:extLst>
                    <c:strCache>
                      <c:ptCount val="1"/>
                      <c:pt idx="0">
                        <c:v>T2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errBars>
                  <c:errBarType val="both"/>
                  <c:errValType val="stdErr"/>
                  <c:noEndCap val="0"/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Sheet2!$L$2:$L$10</c15:sqref>
                        </c15:formulaRef>
                      </c:ext>
                    </c:extLst>
                    <c:strCache>
                      <c:ptCount val="9"/>
                      <c:pt idx="0">
                        <c:v>T1</c:v>
                      </c:pt>
                      <c:pt idx="1">
                        <c:v>T2</c:v>
                      </c:pt>
                      <c:pt idx="2">
                        <c:v>T3</c:v>
                      </c:pt>
                      <c:pt idx="3">
                        <c:v>T4</c:v>
                      </c:pt>
                      <c:pt idx="4">
                        <c:v>T5</c:v>
                      </c:pt>
                      <c:pt idx="5">
                        <c:v>T6</c:v>
                      </c:pt>
                      <c:pt idx="6">
                        <c:v>T7</c:v>
                      </c:pt>
                      <c:pt idx="7">
                        <c:v>T8</c:v>
                      </c:pt>
                      <c:pt idx="8">
                        <c:v>T9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Sheet2!$N$2:$N$10</c15:sqref>
                        </c15:formulaRef>
                      </c:ext>
                    </c:extLst>
                    <c:numCache>
                      <c:formatCode>0.0000</c:formatCode>
                      <c:ptCount val="9"/>
                      <c:pt idx="0">
                        <c:v>0</c:v>
                      </c:pt>
                      <c:pt idx="1">
                        <c:v>3.3333333333333333E-2</c:v>
                      </c:pt>
                      <c:pt idx="2">
                        <c:v>0.13333333333333333</c:v>
                      </c:pt>
                      <c:pt idx="3">
                        <c:v>0.2</c:v>
                      </c:pt>
                      <c:pt idx="4">
                        <c:v>0.4</c:v>
                      </c:pt>
                      <c:pt idx="5">
                        <c:v>0.26666666666666666</c:v>
                      </c:pt>
                      <c:pt idx="6">
                        <c:v>0.4</c:v>
                      </c:pt>
                      <c:pt idx="7">
                        <c:v>0.4</c:v>
                      </c:pt>
                      <c:pt idx="8">
                        <c:v>0.6333333333333333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C44C-42C7-9DB2-F8A1CEED11AA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Sheet2!$O$1</c15:sqref>
                        </c15:formulaRef>
                      </c:ext>
                    </c:extLst>
                    <c:strCache>
                      <c:ptCount val="1"/>
                      <c:pt idx="0">
                        <c:v>T3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errBars>
                  <c:errBarType val="both"/>
                  <c:errValType val="stdErr"/>
                  <c:noEndCap val="0"/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Sheet2!$L$2:$L$10</c15:sqref>
                        </c15:formulaRef>
                      </c:ext>
                    </c:extLst>
                    <c:strCache>
                      <c:ptCount val="9"/>
                      <c:pt idx="0">
                        <c:v>T1</c:v>
                      </c:pt>
                      <c:pt idx="1">
                        <c:v>T2</c:v>
                      </c:pt>
                      <c:pt idx="2">
                        <c:v>T3</c:v>
                      </c:pt>
                      <c:pt idx="3">
                        <c:v>T4</c:v>
                      </c:pt>
                      <c:pt idx="4">
                        <c:v>T5</c:v>
                      </c:pt>
                      <c:pt idx="5">
                        <c:v>T6</c:v>
                      </c:pt>
                      <c:pt idx="6">
                        <c:v>T7</c:v>
                      </c:pt>
                      <c:pt idx="7">
                        <c:v>T8</c:v>
                      </c:pt>
                      <c:pt idx="8">
                        <c:v>T9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Sheet2!$O$2:$O$10</c15:sqref>
                        </c15:formulaRef>
                      </c:ext>
                    </c:extLst>
                    <c:numCache>
                      <c:formatCode>0.0000</c:formatCode>
                      <c:ptCount val="9"/>
                      <c:pt idx="0">
                        <c:v>0</c:v>
                      </c:pt>
                      <c:pt idx="1">
                        <c:v>6.6666666666666666E-2</c:v>
                      </c:pt>
                      <c:pt idx="2">
                        <c:v>0.2</c:v>
                      </c:pt>
                      <c:pt idx="3">
                        <c:v>0.26666666666666666</c:v>
                      </c:pt>
                      <c:pt idx="4">
                        <c:v>0.53333333333333333</c:v>
                      </c:pt>
                      <c:pt idx="5">
                        <c:v>0.23333333333333334</c:v>
                      </c:pt>
                      <c:pt idx="6">
                        <c:v>0.56666666666666665</c:v>
                      </c:pt>
                      <c:pt idx="7">
                        <c:v>0.43333333333333335</c:v>
                      </c:pt>
                      <c:pt idx="8">
                        <c:v>0.66666666666666663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C44C-42C7-9DB2-F8A1CEED11AA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Sheet2!$P$1</c15:sqref>
                        </c15:formulaRef>
                      </c:ext>
                    </c:extLst>
                    <c:strCache>
                      <c:ptCount val="1"/>
                      <c:pt idx="0">
                        <c:v>H/T ratio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errBars>
                  <c:errBarType val="both"/>
                  <c:errValType val="stdErr"/>
                  <c:noEndCap val="0"/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Sheet2!$L$2:$L$10</c15:sqref>
                        </c15:formulaRef>
                      </c:ext>
                    </c:extLst>
                    <c:strCache>
                      <c:ptCount val="9"/>
                      <c:pt idx="0">
                        <c:v>T1</c:v>
                      </c:pt>
                      <c:pt idx="1">
                        <c:v>T2</c:v>
                      </c:pt>
                      <c:pt idx="2">
                        <c:v>T3</c:v>
                      </c:pt>
                      <c:pt idx="3">
                        <c:v>T4</c:v>
                      </c:pt>
                      <c:pt idx="4">
                        <c:v>T5</c:v>
                      </c:pt>
                      <c:pt idx="5">
                        <c:v>T6</c:v>
                      </c:pt>
                      <c:pt idx="6">
                        <c:v>T7</c:v>
                      </c:pt>
                      <c:pt idx="7">
                        <c:v>T8</c:v>
                      </c:pt>
                      <c:pt idx="8">
                        <c:v>T9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Sheet2!$P$2:$P$10</c15:sqref>
                        </c15:formulaRef>
                      </c:ext>
                    </c:extLst>
                    <c:numCache>
                      <c:formatCode>0.00</c:formatCode>
                      <c:ptCount val="9"/>
                      <c:pt idx="0">
                        <c:v>0</c:v>
                      </c:pt>
                      <c:pt idx="1">
                        <c:v>4.4444444444444446E-2</c:v>
                      </c:pt>
                      <c:pt idx="2">
                        <c:v>0.13333333333333333</c:v>
                      </c:pt>
                      <c:pt idx="3">
                        <c:v>0.23333333333333331</c:v>
                      </c:pt>
                      <c:pt idx="4">
                        <c:v>0.42222222222222222</c:v>
                      </c:pt>
                      <c:pt idx="5">
                        <c:v>0.24444444444444446</c:v>
                      </c:pt>
                      <c:pt idx="6">
                        <c:v>0.43333333333333335</c:v>
                      </c:pt>
                      <c:pt idx="7">
                        <c:v>0.3888888888888889</c:v>
                      </c:pt>
                      <c:pt idx="8">
                        <c:v>0.62222222222222223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C44C-42C7-9DB2-F8A1CEED11AA}"/>
                  </c:ext>
                </c:extLst>
              </c15:ser>
            </c15:filteredBarSeries>
          </c:ext>
        </c:extLst>
      </c:barChart>
      <c:catAx>
        <c:axId val="6735932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Treatment</a:t>
                </a:r>
                <a:r>
                  <a:rPr lang="en-GB"/>
                  <a:t>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3604016"/>
        <c:crosses val="autoZero"/>
        <c:auto val="1"/>
        <c:lblAlgn val="ctr"/>
        <c:lblOffset val="100"/>
        <c:noMultiLvlLbl val="0"/>
      </c:catAx>
      <c:valAx>
        <c:axId val="673604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Graft </a:t>
                </a:r>
                <a:r>
                  <a:rPr lang="en-GB" sz="1000" b="0" i="0" u="none" strike="noStrike" baseline="0">
                    <a:effectLst/>
                  </a:rPr>
                  <a:t>Success </a:t>
                </a:r>
                <a:r>
                  <a:rPr lang="en-GB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endParaRPr lang="en-US"/>
          </a:p>
        </c:txPr>
        <c:crossAx val="67359320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152400</xdr:colOff>
      <xdr:row>9</xdr:row>
      <xdr:rowOff>156210</xdr:rowOff>
    </xdr:from>
    <xdr:to>
      <xdr:col>9</xdr:col>
      <xdr:colOff>358140</xdr:colOff>
      <xdr:row>25</xdr:row>
      <xdr:rowOff>137160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9A16CD8-CC74-46AD-810E-2F325FEEDCA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EE1F5-4922-4D75-ABD9-71C02F2CF6B1}">
  <dimension ref="A1:Q10"/>
  <sheetViews>
    <sheetView tabSelected="1" zoomScale="106" zoomScaleNormal="106" workbookViewId="0">
      <selection activeCell="N15" sqref="N15"/>
    </sheetView>
  </sheetViews>
  <sheetFormatPr defaultRowHeight="14.4" x14ac:dyDescent="0.3"/>
  <cols>
    <col min="1" max="1" width="17.88671875" bestFit="1" customWidth="1"/>
    <col min="2" max="10" width="11" bestFit="1" customWidth="1"/>
    <col min="12" max="12" width="12.6640625" bestFit="1" customWidth="1"/>
    <col min="13" max="13" width="7.6640625" customWidth="1"/>
    <col min="14" max="14" width="7.21875" customWidth="1"/>
    <col min="15" max="15" width="7.5546875" customWidth="1"/>
    <col min="16" max="16" width="9.21875" bestFit="1" customWidth="1"/>
    <col min="17" max="17" width="10.5546875" bestFit="1" customWidth="1"/>
  </cols>
  <sheetData>
    <row r="1" spans="1:17" ht="15.6" x14ac:dyDescent="0.3">
      <c r="L1" s="3" t="s">
        <v>3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11</v>
      </c>
    </row>
    <row r="2" spans="1:17" ht="15.6" x14ac:dyDescent="0.3">
      <c r="B2" t="s">
        <v>5</v>
      </c>
      <c r="C2" t="s">
        <v>4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21</v>
      </c>
      <c r="J2" t="s">
        <v>22</v>
      </c>
      <c r="L2" s="3" t="s">
        <v>12</v>
      </c>
      <c r="M2" s="5">
        <f>0/30*100</f>
        <v>0</v>
      </c>
      <c r="N2" s="5">
        <f>0/30</f>
        <v>0</v>
      </c>
      <c r="O2" s="5">
        <v>0</v>
      </c>
      <c r="P2" s="2">
        <f>AVERAGE(M2:O2)</f>
        <v>0</v>
      </c>
      <c r="Q2" s="4">
        <f>P2*100</f>
        <v>0</v>
      </c>
    </row>
    <row r="3" spans="1:17" ht="15.6" x14ac:dyDescent="0.3">
      <c r="A3" t="s">
        <v>0</v>
      </c>
      <c r="B3">
        <v>0</v>
      </c>
      <c r="C3">
        <v>1</v>
      </c>
      <c r="D3">
        <v>2</v>
      </c>
      <c r="E3">
        <v>7</v>
      </c>
      <c r="F3">
        <v>10</v>
      </c>
      <c r="G3">
        <v>7</v>
      </c>
      <c r="H3">
        <v>10</v>
      </c>
      <c r="I3">
        <v>10</v>
      </c>
      <c r="J3">
        <v>17</v>
      </c>
      <c r="L3" s="3" t="s">
        <v>13</v>
      </c>
      <c r="M3" s="5">
        <f>1/30</f>
        <v>3.3333333333333333E-2</v>
      </c>
      <c r="N3" s="5">
        <f>1/30</f>
        <v>3.3333333333333333E-2</v>
      </c>
      <c r="O3" s="5">
        <f>2/30</f>
        <v>6.6666666666666666E-2</v>
      </c>
      <c r="P3" s="2">
        <f>AVERAGE(M3:O3)</f>
        <v>4.4444444444444446E-2</v>
      </c>
      <c r="Q3" s="4">
        <f t="shared" ref="Q3:Q10" si="0">P3*100</f>
        <v>4.4444444444444446</v>
      </c>
    </row>
    <row r="4" spans="1:17" ht="15.6" x14ac:dyDescent="0.3">
      <c r="A4" t="s">
        <v>1</v>
      </c>
      <c r="B4">
        <v>0</v>
      </c>
      <c r="C4">
        <v>1</v>
      </c>
      <c r="D4">
        <v>4</v>
      </c>
      <c r="E4">
        <v>6</v>
      </c>
      <c r="F4">
        <v>12</v>
      </c>
      <c r="G4">
        <v>8</v>
      </c>
      <c r="H4">
        <v>12</v>
      </c>
      <c r="I4">
        <v>12</v>
      </c>
      <c r="J4">
        <v>19</v>
      </c>
      <c r="L4" s="3" t="s">
        <v>14</v>
      </c>
      <c r="M4" s="5">
        <f>2/30</f>
        <v>6.6666666666666666E-2</v>
      </c>
      <c r="N4" s="5">
        <f>4/30</f>
        <v>0.13333333333333333</v>
      </c>
      <c r="O4" s="5">
        <f>6/30</f>
        <v>0.2</v>
      </c>
      <c r="P4" s="2">
        <f t="shared" ref="P4:P9" si="1">AVERAGE(M4:O4)</f>
        <v>0.13333333333333333</v>
      </c>
      <c r="Q4" s="4">
        <f t="shared" si="0"/>
        <v>13.333333333333334</v>
      </c>
    </row>
    <row r="5" spans="1:17" ht="15.6" x14ac:dyDescent="0.3">
      <c r="A5" t="s">
        <v>2</v>
      </c>
      <c r="B5">
        <v>0</v>
      </c>
      <c r="C5">
        <v>2</v>
      </c>
      <c r="D5">
        <v>6</v>
      </c>
      <c r="E5">
        <v>8</v>
      </c>
      <c r="F5">
        <v>16</v>
      </c>
      <c r="G5">
        <v>7</v>
      </c>
      <c r="H5">
        <v>17</v>
      </c>
      <c r="I5">
        <v>13</v>
      </c>
      <c r="J5">
        <v>20</v>
      </c>
      <c r="L5" s="3" t="s">
        <v>17</v>
      </c>
      <c r="M5" s="5">
        <f>7/30</f>
        <v>0.23333333333333334</v>
      </c>
      <c r="N5" s="5">
        <f>6/30</f>
        <v>0.2</v>
      </c>
      <c r="O5" s="5">
        <f>8/30</f>
        <v>0.26666666666666666</v>
      </c>
      <c r="P5" s="2">
        <f t="shared" si="1"/>
        <v>0.23333333333333331</v>
      </c>
      <c r="Q5" s="4">
        <f t="shared" si="0"/>
        <v>23.333333333333332</v>
      </c>
    </row>
    <row r="6" spans="1:17" ht="15.6" x14ac:dyDescent="0.3">
      <c r="A6" t="s">
        <v>16</v>
      </c>
      <c r="B6" s="1">
        <f>SUM(B3:B5)/90*100</f>
        <v>0</v>
      </c>
      <c r="C6" s="1">
        <f t="shared" ref="C6:G6" si="2">SUM(C3:C5)/90*100</f>
        <v>4.4444444444444446</v>
      </c>
      <c r="D6" s="1">
        <f t="shared" si="2"/>
        <v>13.333333333333334</v>
      </c>
      <c r="E6" s="1">
        <f t="shared" si="2"/>
        <v>23.333333333333332</v>
      </c>
      <c r="F6" s="1">
        <f t="shared" si="2"/>
        <v>42.222222222222221</v>
      </c>
      <c r="G6" s="1">
        <f t="shared" si="2"/>
        <v>24.444444444444443</v>
      </c>
      <c r="H6" s="1">
        <f t="shared" ref="H6:I6" si="3">SUM(H3:H5)/90*100</f>
        <v>43.333333333333336</v>
      </c>
      <c r="I6" s="1">
        <f t="shared" si="3"/>
        <v>38.888888888888893</v>
      </c>
      <c r="J6" s="1">
        <f>SUM(J3:J5)/90*100</f>
        <v>62.222222222222221</v>
      </c>
      <c r="L6" s="3" t="s">
        <v>18</v>
      </c>
      <c r="M6" s="5">
        <f>10/30</f>
        <v>0.33333333333333331</v>
      </c>
      <c r="N6" s="5">
        <f>12/30</f>
        <v>0.4</v>
      </c>
      <c r="O6" s="5">
        <f>16/30</f>
        <v>0.53333333333333333</v>
      </c>
      <c r="P6" s="2">
        <f t="shared" si="1"/>
        <v>0.42222222222222222</v>
      </c>
      <c r="Q6" s="4">
        <f t="shared" si="0"/>
        <v>42.222222222222221</v>
      </c>
    </row>
    <row r="7" spans="1:17" ht="15.6" x14ac:dyDescent="0.3">
      <c r="A7" t="s">
        <v>25</v>
      </c>
      <c r="B7">
        <v>30</v>
      </c>
      <c r="L7" s="3" t="s">
        <v>19</v>
      </c>
      <c r="M7" s="6">
        <f>7/30</f>
        <v>0.23333333333333334</v>
      </c>
      <c r="N7" s="6">
        <f>8/30</f>
        <v>0.26666666666666666</v>
      </c>
      <c r="O7" s="6">
        <f t="shared" ref="O7" si="4">7/30</f>
        <v>0.23333333333333334</v>
      </c>
      <c r="P7" s="2">
        <f t="shared" si="1"/>
        <v>0.24444444444444446</v>
      </c>
      <c r="Q7" s="4">
        <f t="shared" si="0"/>
        <v>24.444444444444446</v>
      </c>
    </row>
    <row r="8" spans="1:17" ht="15.6" x14ac:dyDescent="0.3">
      <c r="L8" s="3" t="s">
        <v>20</v>
      </c>
      <c r="M8" s="5">
        <f>10/30</f>
        <v>0.33333333333333331</v>
      </c>
      <c r="N8" s="5">
        <f>12/30</f>
        <v>0.4</v>
      </c>
      <c r="O8" s="5">
        <f>17/30</f>
        <v>0.56666666666666665</v>
      </c>
      <c r="P8" s="2">
        <f t="shared" si="1"/>
        <v>0.43333333333333335</v>
      </c>
      <c r="Q8" s="4">
        <f t="shared" si="0"/>
        <v>43.333333333333336</v>
      </c>
    </row>
    <row r="9" spans="1:17" ht="15.6" x14ac:dyDescent="0.3">
      <c r="L9" s="3" t="s">
        <v>23</v>
      </c>
      <c r="M9" s="6">
        <f>10/30</f>
        <v>0.33333333333333331</v>
      </c>
      <c r="N9" s="6">
        <f>12/30</f>
        <v>0.4</v>
      </c>
      <c r="O9" s="6">
        <f>13/30</f>
        <v>0.43333333333333335</v>
      </c>
      <c r="P9" s="2">
        <f t="shared" si="1"/>
        <v>0.3888888888888889</v>
      </c>
      <c r="Q9" s="4">
        <f t="shared" si="0"/>
        <v>38.888888888888893</v>
      </c>
    </row>
    <row r="10" spans="1:17" ht="15.6" x14ac:dyDescent="0.3">
      <c r="L10" s="3" t="s">
        <v>24</v>
      </c>
      <c r="M10" s="5">
        <f>17/30</f>
        <v>0.56666666666666665</v>
      </c>
      <c r="N10" s="5">
        <f>19/30</f>
        <v>0.6333333333333333</v>
      </c>
      <c r="O10" s="5">
        <f>20/30</f>
        <v>0.66666666666666663</v>
      </c>
      <c r="P10" s="2">
        <f>AVERAGE(M10:O10)</f>
        <v>0.62222222222222223</v>
      </c>
      <c r="Q10" s="4">
        <f t="shared" si="0"/>
        <v>62.222222222222221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Pasan Weerasinghe</dc:creator>
  <cp:lastModifiedBy>Pasan Weerasinghe</cp:lastModifiedBy>
  <dcterms:created xsi:type="dcterms:W3CDTF">2015-06-05T18:17:20Z</dcterms:created>
  <dcterms:modified xsi:type="dcterms:W3CDTF">2024-05-27T05:02:15Z</dcterms:modified>
</cp:coreProperties>
</file>