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<sst xmlns="http://schemas.openxmlformats.org/spreadsheetml/2006/main" count="36" uniqueCount="27">
  <si>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r>
      <rPr>
        <b/>
        <sz val="11"/>
        <color theme="1"/>
        <rFont val="Times New Roman"/>
        <charset val="134"/>
      </rPr>
      <t xml:space="preserve">Standard sample </t>
    </r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charset val="134"/>
      </rPr>
      <t>OD</t>
    </r>
    <r>
      <rPr>
        <b/>
        <sz val="11"/>
        <color theme="1"/>
        <rFont val="等线"/>
        <charset val="134"/>
      </rPr>
      <t>）</t>
    </r>
  </si>
  <si>
    <t>Average OD</t>
  </si>
  <si>
    <t>Concentration of standard
 (ng/L)</t>
  </si>
  <si>
    <t>Hours after oviposition</t>
  </si>
  <si>
    <t>Number of individuals</t>
  </si>
  <si>
    <r>
      <rPr>
        <b/>
        <sz val="11"/>
        <color theme="1"/>
        <rFont val="Times New Roman"/>
        <charset val="134"/>
      </rPr>
      <t>Weight</t>
    </r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charset val="134"/>
      </rPr>
      <t>g</t>
    </r>
    <r>
      <rPr>
        <b/>
        <sz val="11"/>
        <color theme="1"/>
        <rFont val="等线"/>
        <charset val="134"/>
      </rPr>
      <t>）</t>
    </r>
  </si>
  <si>
    <r>
      <rPr>
        <b/>
        <sz val="11"/>
        <color theme="1"/>
        <rFont val="Times New Roman"/>
        <charset val="134"/>
      </rPr>
      <t>PBS</t>
    </r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charset val="134"/>
      </rPr>
      <t>mL</t>
    </r>
    <r>
      <rPr>
        <b/>
        <sz val="11"/>
        <color theme="1"/>
        <rFont val="等线"/>
        <charset val="134"/>
      </rPr>
      <t>）（</t>
    </r>
    <r>
      <rPr>
        <b/>
        <sz val="11"/>
        <color theme="1"/>
        <rFont val="Times New Roman"/>
        <charset val="134"/>
      </rPr>
      <t>1 g  sample with 9 mL PBS</t>
    </r>
    <r>
      <rPr>
        <b/>
        <sz val="11"/>
        <color theme="1"/>
        <rFont val="等线"/>
        <charset val="134"/>
      </rPr>
      <t>）</t>
    </r>
  </si>
  <si>
    <t>Sample (mutation stype)</t>
  </si>
  <si>
    <t>Repeats</t>
  </si>
  <si>
    <t>OD450nm(with 5-fold dilution)</t>
  </si>
  <si>
    <t>Average OD450nm(with 5-fold dilution)</t>
  </si>
  <si>
    <r>
      <rPr>
        <b/>
        <sz val="11"/>
        <color theme="1"/>
        <rFont val="Times New Roman"/>
        <charset val="134"/>
      </rPr>
      <t>Ultimate concentration</t>
    </r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charset val="134"/>
      </rPr>
      <t>ng/L</t>
    </r>
    <r>
      <rPr>
        <b/>
        <sz val="11"/>
        <color theme="1"/>
        <rFont val="等线"/>
        <charset val="134"/>
      </rPr>
      <t>）</t>
    </r>
  </si>
  <si>
    <r>
      <rPr>
        <b/>
        <sz val="11"/>
        <color theme="1"/>
        <rFont val="Times New Roman"/>
        <charset val="134"/>
      </rPr>
      <t xml:space="preserve">Total chitin content
</t>
    </r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charset val="134"/>
      </rPr>
      <t>ng</t>
    </r>
    <r>
      <rPr>
        <b/>
        <sz val="11"/>
        <color theme="1"/>
        <rFont val="等线"/>
        <charset val="134"/>
      </rPr>
      <t>）</t>
    </r>
  </si>
  <si>
    <r>
      <t>Chitin content per gram of sample</t>
    </r>
    <r>
      <rPr>
        <b/>
        <sz val="11"/>
        <color theme="1"/>
        <rFont val="等线"/>
        <charset val="134"/>
      </rPr>
      <t>（</t>
    </r>
    <r>
      <rPr>
        <b/>
        <sz val="11"/>
        <color theme="1"/>
        <rFont val="Times New Roman"/>
        <charset val="134"/>
      </rPr>
      <t>ng/g</t>
    </r>
    <r>
      <rPr>
        <b/>
        <sz val="11"/>
        <color theme="1"/>
        <rFont val="等线"/>
        <charset val="134"/>
      </rPr>
      <t>）</t>
    </r>
  </si>
  <si>
    <t>No.</t>
  </si>
  <si>
    <t>OD450nm</t>
  </si>
  <si>
    <t>168 h</t>
  </si>
  <si>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2"/>
        <color theme="1"/>
        <rFont val="Times New Roman"/>
        <charset val="134"/>
      </rPr>
      <t>-/-</t>
    </r>
    <r>
      <rPr>
        <sz val="11"/>
        <color theme="1"/>
        <rFont val="Times New Roman"/>
        <charset val="134"/>
      </rPr>
      <t xml:space="preserve"> (-4) </t>
    </r>
  </si>
  <si>
    <t>Blank</t>
  </si>
  <si>
    <t>OD</t>
  </si>
  <si>
    <t>ng/L</t>
  </si>
  <si>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2"/>
        <color theme="1"/>
        <rFont val="Times New Roman"/>
        <charset val="134"/>
      </rPr>
      <t>-/-</t>
    </r>
    <r>
      <rPr>
        <sz val="11"/>
        <color theme="1"/>
        <rFont val="Times New Roman"/>
        <charset val="134"/>
      </rPr>
      <t xml:space="preserve"> (-7) </t>
    </r>
  </si>
  <si>
    <t>R is the correlation coefficient
R2=-1, perfect negative correlation
R2=1, perfectly positive correlation</t>
  </si>
  <si>
    <t>WT</t>
  </si>
  <si>
    <t>Stantard Curve</t>
  </si>
  <si>
    <t>180 h</t>
  </si>
  <si>
    <r>
      <rPr>
        <i/>
        <sz val="11"/>
        <color theme="1"/>
        <rFont val="Times New Roman"/>
        <charset val="134"/>
      </rPr>
      <t>Bmlark</t>
    </r>
    <r>
      <rPr>
        <i/>
        <vertAlign val="superscript"/>
        <sz val="11"/>
        <color theme="1"/>
        <rFont val="Times New Roman"/>
        <charset val="134"/>
      </rPr>
      <t>-/-</t>
    </r>
    <r>
      <rPr>
        <sz val="11"/>
        <color theme="1"/>
        <rFont val="Times New Roman"/>
        <charset val="134"/>
      </rPr>
      <t xml:space="preserve"> (-7)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</si>
</sst>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6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</font>
    <font>
      <i/>
      <vertAlign val="superscript"/>
      <sz val="12"/>
      <color theme="1"/>
      <name val="Times New Roman"/>
      <charset val="134"/>
    </font>
    <font>
      <i/>
      <vertAlign val="super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090065828845"/>
          <c:y val="0.00639386189258312"/>
          <c:w val="0.886505086774387"/>
          <c:h val="0.733887468030691"/>
        </c:manualLayout>
      </c:layout>
      <c:scatterChart>
        <c:scatterStyle val="marker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/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</a:p>
              </c:txPr>
            </c:trendlineLbl>
          </c:trendline>
          <c:xVal>
            <c:numRef>
              <c:f>Sheet1!$G$4:$G$9</c:f>
              <c:numCache>
                <c:formatCode>General</c:formatCode>
                <c:ptCount val="6"/>
                <c:pt idx="0">
                  <c:v>0.07</c:v>
                </c:pt>
                <c:pt idx="1">
                  <c:v>0.116</c:v>
                </c:pt>
                <c:pt idx="2">
                  <c:v>0.19</c:v>
                </c:pt>
                <c:pt idx="3">
                  <c:v>0.379</c:v>
                </c:pt>
                <c:pt idx="4">
                  <c:v>0.7825</c:v>
                </c:pt>
                <c:pt idx="5">
                  <c:v>1.6195</c:v>
                </c:pt>
              </c:numCache>
            </c:numRef>
          </c:xVal>
          <c:yVal>
            <c:numRef>
              <c:f>Sheet1!$H$4:$H$9</c:f>
              <c:numCache>
                <c:formatCode>General</c:formatCode>
                <c:ptCount val="6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60</c:v>
                </c:pt>
                <c:pt idx="4">
                  <c:v>120</c:v>
                </c:pt>
                <c:pt idx="5">
                  <c:v>240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02760"/>
        <c:axId val="837111789"/>
      </c:scatterChart>
      <c:valAx>
        <c:axId val="306502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37111789"/>
        <c:crosses val="autoZero"/>
        <c:crossBetween val="midCat"/>
      </c:valAx>
      <c:valAx>
        <c:axId val="83711178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06502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86360</xdr:colOff>
      <xdr:row>10</xdr:row>
      <xdr:rowOff>165100</xdr:rowOff>
    </xdr:from>
    <xdr:to>
      <xdr:col>10</xdr:col>
      <xdr:colOff>383540</xdr:colOff>
      <xdr:row>26</xdr:row>
      <xdr:rowOff>104140</xdr:rowOff>
    </xdr:to>
    <xdr:graphicFrame>
      <xdr:nvGraphicFramePr>
        <xdr:cNvPr id="6" name="图表 5"/>
        <xdr:cNvGraphicFramePr/>
      </xdr:nvGraphicFramePr>
      <xdr:xfrm>
        <a:off x="4018280" y="2933700"/>
        <a:ext cx="4556760" cy="32537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tabSelected="1" topLeftCell="L1" workbookViewId="0">
      <selection activeCell="V2" sqref="V2:V3"/>
    </sheetView>
  </sheetViews>
  <sheetFormatPr defaultColWidth="9" defaultRowHeight="13.8"/>
  <cols>
    <col min="2" max="2" width="10" customWidth="1"/>
    <col min="3" max="3" width="11.1111111111111" customWidth="1"/>
    <col min="4" max="4" width="13.4444444444444" customWidth="1"/>
    <col min="5" max="5" width="13.7777777777778" customWidth="1"/>
    <col min="9" max="9" width="6.77777777777778" customWidth="1"/>
    <col min="10" max="10" width="28.3333333333333" customWidth="1"/>
    <col min="12" max="12" width="12.1111111111111" customWidth="1"/>
    <col min="13" max="13" width="21.7777777777778" customWidth="1"/>
    <col min="14" max="14" width="12.1111111111111" customWidth="1"/>
    <col min="15" max="15" width="15.3333333333333" customWidth="1"/>
    <col min="17" max="17" width="17.8888888888889" customWidth="1"/>
    <col min="19" max="19" width="14.5555555555556" style="1" customWidth="1"/>
    <col min="20" max="20" width="15.4444444444444" style="1" customWidth="1"/>
    <col min="21" max="21" width="13.1111111111111" customWidth="1"/>
    <col min="22" max="22" width="13.4444444444444" customWidth="1"/>
    <col min="23" max="23" width="17.6666666666667" style="1" customWidth="1"/>
  </cols>
  <sheetData>
    <row r="1" ht="41.4" spans="1:23">
      <c r="A1" s="2" t="s">
        <v>0</v>
      </c>
      <c r="B1" s="2"/>
      <c r="C1" s="2"/>
      <c r="D1" s="2" t="s">
        <v>1</v>
      </c>
      <c r="E1" s="3" t="s">
        <v>2</v>
      </c>
      <c r="F1" s="4"/>
      <c r="G1" s="5"/>
      <c r="H1" s="5"/>
      <c r="I1" s="5"/>
      <c r="J1" s="8"/>
      <c r="K1" s="8"/>
      <c r="L1" s="9" t="s">
        <v>3</v>
      </c>
      <c r="M1" s="6" t="s">
        <v>4</v>
      </c>
      <c r="N1" s="6" t="s">
        <v>5</v>
      </c>
      <c r="O1" s="9" t="s">
        <v>6</v>
      </c>
      <c r="P1" s="6" t="s">
        <v>7</v>
      </c>
      <c r="Q1" s="6"/>
      <c r="R1" s="15" t="s">
        <v>8</v>
      </c>
      <c r="S1" s="9" t="s">
        <v>9</v>
      </c>
      <c r="T1" s="9" t="s">
        <v>10</v>
      </c>
      <c r="U1" s="9" t="s">
        <v>11</v>
      </c>
      <c r="V1" s="9" t="s">
        <v>12</v>
      </c>
      <c r="W1" s="9" t="s">
        <v>13</v>
      </c>
    </row>
    <row r="2" spans="1:23">
      <c r="A2" s="2" t="s">
        <v>14</v>
      </c>
      <c r="B2" s="2" t="s">
        <v>8</v>
      </c>
      <c r="C2" s="2" t="s">
        <v>15</v>
      </c>
      <c r="D2" s="2"/>
      <c r="E2" s="2"/>
      <c r="F2" s="4"/>
      <c r="G2" s="5"/>
      <c r="H2" s="5"/>
      <c r="I2" s="5"/>
      <c r="J2" s="8"/>
      <c r="K2" s="8"/>
      <c r="L2" s="5" t="s">
        <v>16</v>
      </c>
      <c r="M2" s="5">
        <v>50</v>
      </c>
      <c r="N2" s="10">
        <v>0.016</v>
      </c>
      <c r="O2" s="10">
        <v>0.144</v>
      </c>
      <c r="P2" s="11" t="s">
        <v>17</v>
      </c>
      <c r="Q2" s="10"/>
      <c r="R2" s="8">
        <v>1</v>
      </c>
      <c r="S2" s="5">
        <v>0.35</v>
      </c>
      <c r="T2" s="5">
        <f t="shared" ref="T2:T6" si="0">(S2+S3)/2</f>
        <v>0.385</v>
      </c>
      <c r="U2" s="5">
        <f>T2*149.35*5</f>
        <v>287.49875</v>
      </c>
      <c r="V2" s="5">
        <f>U2*O2/1000</f>
        <v>0.04139982</v>
      </c>
      <c r="W2" s="5">
        <f>V2/N2</f>
        <v>2.58748875</v>
      </c>
    </row>
    <row r="3" spans="1:23">
      <c r="A3" s="4" t="s">
        <v>18</v>
      </c>
      <c r="B3" s="4">
        <v>1</v>
      </c>
      <c r="C3" s="5">
        <v>0.07</v>
      </c>
      <c r="D3" s="5">
        <v>0.07</v>
      </c>
      <c r="E3" s="4">
        <v>0</v>
      </c>
      <c r="F3" s="4"/>
      <c r="G3" s="6" t="s">
        <v>19</v>
      </c>
      <c r="H3" s="6" t="s">
        <v>20</v>
      </c>
      <c r="I3" s="5"/>
      <c r="J3" s="8"/>
      <c r="K3" s="8"/>
      <c r="L3" s="5"/>
      <c r="M3" s="5"/>
      <c r="N3" s="10"/>
      <c r="O3" s="10"/>
      <c r="P3" s="10"/>
      <c r="Q3" s="10"/>
      <c r="R3" s="8">
        <v>2</v>
      </c>
      <c r="S3" s="5">
        <v>0.42</v>
      </c>
      <c r="T3" s="5"/>
      <c r="U3" s="5"/>
      <c r="V3" s="5"/>
      <c r="W3" s="5"/>
    </row>
    <row r="4" ht="20" customHeight="1" spans="1:23">
      <c r="A4" s="4">
        <v>1</v>
      </c>
      <c r="B4" s="4">
        <v>1</v>
      </c>
      <c r="C4" s="4">
        <v>0.117</v>
      </c>
      <c r="D4" s="4">
        <f>(C4+C5)/2</f>
        <v>0.116</v>
      </c>
      <c r="E4" s="4">
        <v>15</v>
      </c>
      <c r="F4" s="7"/>
      <c r="G4" s="8">
        <v>0.07</v>
      </c>
      <c r="H4" s="8">
        <v>0</v>
      </c>
      <c r="I4" s="8"/>
      <c r="J4" s="8"/>
      <c r="K4" s="8"/>
      <c r="L4" s="5"/>
      <c r="M4" s="5">
        <v>50</v>
      </c>
      <c r="N4" s="10">
        <v>0.017</v>
      </c>
      <c r="O4" s="10">
        <v>0.153</v>
      </c>
      <c r="P4" s="11" t="s">
        <v>17</v>
      </c>
      <c r="Q4" s="5"/>
      <c r="R4" s="8">
        <v>1</v>
      </c>
      <c r="S4" s="5">
        <v>0.413</v>
      </c>
      <c r="T4" s="5">
        <f t="shared" si="0"/>
        <v>0.3935</v>
      </c>
      <c r="U4" s="5">
        <f>T4*149.35*5</f>
        <v>293.846125</v>
      </c>
      <c r="V4" s="5">
        <f t="shared" ref="V2:V6" si="1">U4*O4/1000</f>
        <v>0.044958457125</v>
      </c>
      <c r="W4" s="5">
        <f t="shared" ref="W2:W6" si="2">V4/N4</f>
        <v>2.644615125</v>
      </c>
    </row>
    <row r="5" ht="23" customHeight="1" spans="1:23">
      <c r="A5" s="4"/>
      <c r="B5" s="4">
        <v>2</v>
      </c>
      <c r="C5" s="4">
        <v>0.115</v>
      </c>
      <c r="D5" s="4"/>
      <c r="E5" s="4"/>
      <c r="F5" s="7"/>
      <c r="G5" s="7">
        <v>0.116</v>
      </c>
      <c r="H5" s="7">
        <v>15</v>
      </c>
      <c r="I5" s="8"/>
      <c r="J5" s="8"/>
      <c r="K5" s="8"/>
      <c r="L5" s="5"/>
      <c r="M5" s="5"/>
      <c r="N5" s="10"/>
      <c r="O5" s="10"/>
      <c r="P5" s="5"/>
      <c r="Q5" s="5"/>
      <c r="R5" s="8">
        <v>2</v>
      </c>
      <c r="S5" s="5">
        <v>0.374</v>
      </c>
      <c r="T5" s="5"/>
      <c r="U5" s="5"/>
      <c r="V5" s="5"/>
      <c r="W5" s="5"/>
    </row>
    <row r="6" ht="21" customHeight="1" spans="1:23">
      <c r="A6" s="4">
        <v>2</v>
      </c>
      <c r="B6" s="4">
        <v>1</v>
      </c>
      <c r="C6" s="4">
        <v>0.195</v>
      </c>
      <c r="D6" s="4">
        <v>0.19</v>
      </c>
      <c r="E6" s="4">
        <v>30</v>
      </c>
      <c r="F6" s="7"/>
      <c r="G6" s="7">
        <v>0.19</v>
      </c>
      <c r="H6" s="7">
        <v>30</v>
      </c>
      <c r="I6" s="8"/>
      <c r="J6" s="8"/>
      <c r="K6" s="8"/>
      <c r="L6" s="5"/>
      <c r="M6" s="5">
        <v>40</v>
      </c>
      <c r="N6" s="5">
        <v>0.015</v>
      </c>
      <c r="O6" s="10">
        <f>N6*9</f>
        <v>0.135</v>
      </c>
      <c r="P6" s="12" t="s">
        <v>21</v>
      </c>
      <c r="Q6" s="5"/>
      <c r="R6" s="8">
        <v>1</v>
      </c>
      <c r="S6" s="5">
        <v>0.399</v>
      </c>
      <c r="T6" s="5">
        <f t="shared" si="0"/>
        <v>0.3825</v>
      </c>
      <c r="U6" s="5">
        <f>T6*149.35*5</f>
        <v>285.631875</v>
      </c>
      <c r="V6" s="5">
        <f t="shared" si="1"/>
        <v>0.038560303125</v>
      </c>
      <c r="W6" s="5">
        <f t="shared" si="2"/>
        <v>2.570686875</v>
      </c>
    </row>
    <row r="7" ht="22" customHeight="1" spans="1:23">
      <c r="A7" s="4"/>
      <c r="B7" s="4">
        <v>2</v>
      </c>
      <c r="C7" s="4">
        <v>0.185</v>
      </c>
      <c r="D7" s="4"/>
      <c r="E7" s="4"/>
      <c r="F7" s="7"/>
      <c r="G7" s="7">
        <v>0.379</v>
      </c>
      <c r="H7" s="7">
        <v>60</v>
      </c>
      <c r="I7" s="8"/>
      <c r="J7" s="10" t="s">
        <v>22</v>
      </c>
      <c r="K7" s="8"/>
      <c r="L7" s="5"/>
      <c r="M7" s="5"/>
      <c r="N7" s="5"/>
      <c r="O7" s="10"/>
      <c r="P7" s="5"/>
      <c r="Q7" s="5"/>
      <c r="R7" s="8">
        <v>2</v>
      </c>
      <c r="S7" s="5">
        <v>0.366</v>
      </c>
      <c r="T7" s="5"/>
      <c r="U7" s="5"/>
      <c r="V7" s="5"/>
      <c r="W7" s="5"/>
    </row>
    <row r="8" ht="22" customHeight="1" spans="1:23">
      <c r="A8" s="4">
        <v>3</v>
      </c>
      <c r="B8" s="4">
        <v>1</v>
      </c>
      <c r="C8" s="4">
        <v>0.38</v>
      </c>
      <c r="D8" s="4">
        <v>0.379</v>
      </c>
      <c r="E8" s="4">
        <v>60</v>
      </c>
      <c r="F8" s="7"/>
      <c r="G8" s="7">
        <v>0.7825</v>
      </c>
      <c r="H8" s="7">
        <v>120</v>
      </c>
      <c r="I8" s="8"/>
      <c r="J8" s="10"/>
      <c r="K8" s="8"/>
      <c r="L8" s="5"/>
      <c r="M8" s="5">
        <v>50</v>
      </c>
      <c r="N8" s="5">
        <v>0.022</v>
      </c>
      <c r="O8" s="10">
        <f>N8*9</f>
        <v>0.198</v>
      </c>
      <c r="P8" s="5" t="s">
        <v>23</v>
      </c>
      <c r="Q8" s="5"/>
      <c r="R8" s="8">
        <v>1</v>
      </c>
      <c r="S8" s="5">
        <v>0.474</v>
      </c>
      <c r="T8" s="5">
        <f>(S8+S9)/2</f>
        <v>0.462</v>
      </c>
      <c r="U8" s="5">
        <f>T8*149.35*5</f>
        <v>344.9985</v>
      </c>
      <c r="V8" s="5">
        <f>U8*O8/1000</f>
        <v>0.068309703</v>
      </c>
      <c r="W8" s="5">
        <f>V8/N8</f>
        <v>3.1049865</v>
      </c>
    </row>
    <row r="9" ht="22" customHeight="1" spans="1:23">
      <c r="A9" s="4"/>
      <c r="B9" s="4">
        <v>2</v>
      </c>
      <c r="C9" s="4">
        <v>0.378</v>
      </c>
      <c r="D9" s="4"/>
      <c r="E9" s="4"/>
      <c r="F9" s="7"/>
      <c r="G9" s="7">
        <v>1.6195</v>
      </c>
      <c r="H9" s="7">
        <v>240</v>
      </c>
      <c r="I9" s="8"/>
      <c r="J9" s="10"/>
      <c r="K9" s="8"/>
      <c r="L9" s="5"/>
      <c r="M9" s="5"/>
      <c r="N9" s="5"/>
      <c r="O9" s="10"/>
      <c r="P9" s="5"/>
      <c r="Q9" s="5"/>
      <c r="R9" s="8">
        <v>2</v>
      </c>
      <c r="S9" s="5">
        <v>0.45</v>
      </c>
      <c r="T9" s="5"/>
      <c r="U9" s="5"/>
      <c r="V9" s="5"/>
      <c r="W9" s="5"/>
    </row>
    <row r="10" ht="19" customHeight="1" spans="1:23">
      <c r="A10" s="4">
        <v>4</v>
      </c>
      <c r="B10" s="4">
        <v>1</v>
      </c>
      <c r="C10" s="4">
        <v>0.809</v>
      </c>
      <c r="D10" s="4">
        <v>0.7825</v>
      </c>
      <c r="E10" s="4">
        <v>120</v>
      </c>
      <c r="F10" s="7"/>
      <c r="G10" s="6" t="s">
        <v>24</v>
      </c>
      <c r="H10" s="6"/>
      <c r="I10" s="8"/>
      <c r="J10" s="10"/>
      <c r="K10" s="8"/>
      <c r="L10" s="5"/>
      <c r="M10" s="5">
        <v>50</v>
      </c>
      <c r="N10" s="5">
        <v>0.021</v>
      </c>
      <c r="O10" s="10">
        <f>N10*9</f>
        <v>0.189</v>
      </c>
      <c r="P10" s="5" t="s">
        <v>23</v>
      </c>
      <c r="Q10" s="5"/>
      <c r="R10" s="8">
        <v>1</v>
      </c>
      <c r="S10" s="5">
        <v>0.446</v>
      </c>
      <c r="T10" s="5">
        <f>(S10+S11)/2</f>
        <v>0.4605</v>
      </c>
      <c r="U10" s="5">
        <f>T10*149.35*5</f>
        <v>343.878375</v>
      </c>
      <c r="V10" s="5">
        <f>U10*O10/1000</f>
        <v>0.064993012875</v>
      </c>
      <c r="W10" s="5">
        <f>V10/N10</f>
        <v>3.094905375</v>
      </c>
    </row>
    <row r="11" ht="22" customHeight="1" spans="1:23">
      <c r="A11" s="4"/>
      <c r="B11" s="4">
        <v>2</v>
      </c>
      <c r="C11" s="4">
        <v>0.756</v>
      </c>
      <c r="D11" s="4"/>
      <c r="E11" s="4"/>
      <c r="F11" s="7"/>
      <c r="G11" s="6"/>
      <c r="H11" s="6"/>
      <c r="I11" s="8"/>
      <c r="J11" s="10"/>
      <c r="K11" s="8"/>
      <c r="L11" s="5"/>
      <c r="M11" s="5"/>
      <c r="N11" s="5"/>
      <c r="O11" s="10"/>
      <c r="P11" s="5"/>
      <c r="Q11" s="5"/>
      <c r="R11" s="8">
        <v>2</v>
      </c>
      <c r="S11" s="5">
        <v>0.475</v>
      </c>
      <c r="T11" s="5"/>
      <c r="U11" s="5"/>
      <c r="V11" s="5"/>
      <c r="W11" s="5"/>
    </row>
    <row r="12" ht="19" customHeight="1" spans="1:23">
      <c r="A12" s="4">
        <v>5</v>
      </c>
      <c r="B12" s="4">
        <v>1</v>
      </c>
      <c r="C12" s="4">
        <v>1.59</v>
      </c>
      <c r="D12" s="4">
        <v>1.6195</v>
      </c>
      <c r="E12" s="4">
        <v>240</v>
      </c>
      <c r="F12" s="7"/>
      <c r="G12" s="8"/>
      <c r="H12" s="8"/>
      <c r="I12" s="8"/>
      <c r="J12" s="8"/>
      <c r="K12" s="8"/>
      <c r="L12" s="5"/>
      <c r="M12" s="5">
        <v>50</v>
      </c>
      <c r="N12" s="13">
        <v>0.02</v>
      </c>
      <c r="O12" s="10">
        <f>N12*9</f>
        <v>0.18</v>
      </c>
      <c r="P12" s="5" t="s">
        <v>23</v>
      </c>
      <c r="Q12" s="5"/>
      <c r="R12" s="8">
        <v>1</v>
      </c>
      <c r="S12" s="5">
        <v>0.502</v>
      </c>
      <c r="T12" s="5">
        <f>(S12+S13)/2</f>
        <v>0.5105</v>
      </c>
      <c r="U12" s="5">
        <f>T12*149.35*5</f>
        <v>381.215875</v>
      </c>
      <c r="V12" s="5">
        <f>U12*O12/1000</f>
        <v>0.0686188575</v>
      </c>
      <c r="W12" s="5">
        <f>V12/N12</f>
        <v>3.430942875</v>
      </c>
    </row>
    <row r="13" ht="22" customHeight="1" spans="1:23">
      <c r="A13" s="4"/>
      <c r="B13" s="4">
        <v>2</v>
      </c>
      <c r="C13" s="4">
        <v>1.649</v>
      </c>
      <c r="D13" s="4"/>
      <c r="E13" s="4"/>
      <c r="F13" s="7"/>
      <c r="G13" s="8"/>
      <c r="H13" s="8"/>
      <c r="I13" s="8"/>
      <c r="J13" s="8"/>
      <c r="K13" s="8"/>
      <c r="L13" s="5"/>
      <c r="M13" s="5"/>
      <c r="N13" s="5"/>
      <c r="O13" s="10"/>
      <c r="P13" s="5"/>
      <c r="Q13" s="5"/>
      <c r="R13" s="8">
        <v>2</v>
      </c>
      <c r="S13" s="5">
        <v>0.519</v>
      </c>
      <c r="T13" s="5"/>
      <c r="U13" s="5"/>
      <c r="V13" s="5"/>
      <c r="W13" s="5"/>
    </row>
    <row r="14" spans="1:2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5" t="s">
        <v>25</v>
      </c>
      <c r="M14" s="5">
        <v>50</v>
      </c>
      <c r="N14" s="13">
        <v>0.02</v>
      </c>
      <c r="O14" s="10">
        <f>N14*9</f>
        <v>0.18</v>
      </c>
      <c r="P14" s="12" t="s">
        <v>21</v>
      </c>
      <c r="Q14" s="5"/>
      <c r="R14" s="8">
        <v>1</v>
      </c>
      <c r="S14" s="5">
        <v>0.435</v>
      </c>
      <c r="T14" s="5">
        <f>(S14+S15)/2</f>
        <v>0.427</v>
      </c>
      <c r="U14" s="5">
        <f>T14*149.35*5</f>
        <v>318.86225</v>
      </c>
      <c r="V14" s="5">
        <f>U14*O14/1000</f>
        <v>0.057395205</v>
      </c>
      <c r="W14" s="5">
        <f>V14/N14</f>
        <v>2.86976025</v>
      </c>
    </row>
    <row r="15" spans="1:2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5"/>
      <c r="M15" s="5"/>
      <c r="N15" s="5"/>
      <c r="O15" s="10"/>
      <c r="P15" s="5"/>
      <c r="Q15" s="5"/>
      <c r="R15" s="8">
        <v>2</v>
      </c>
      <c r="S15" s="5">
        <v>0.419</v>
      </c>
      <c r="T15" s="5"/>
      <c r="U15" s="5"/>
      <c r="V15" s="5"/>
      <c r="W15" s="5"/>
    </row>
    <row r="16" spans="1:2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5"/>
      <c r="M16" s="5">
        <v>22</v>
      </c>
      <c r="N16" s="5">
        <v>0.009</v>
      </c>
      <c r="O16" s="10">
        <f t="shared" ref="O16:O20" si="3">N16*9</f>
        <v>0.081</v>
      </c>
      <c r="P16" s="12" t="s">
        <v>26</v>
      </c>
      <c r="Q16" s="5"/>
      <c r="R16" s="8">
        <v>1</v>
      </c>
      <c r="S16" s="5">
        <v>0.424</v>
      </c>
      <c r="T16" s="5">
        <f t="shared" ref="T16:T20" si="4">(S16+S17)/2</f>
        <v>0.436</v>
      </c>
      <c r="U16" s="5">
        <f>T16*149.35*5</f>
        <v>325.583</v>
      </c>
      <c r="V16" s="5">
        <f t="shared" ref="V16:V20" si="5">U16*O16/1000</f>
        <v>0.026372223</v>
      </c>
      <c r="W16" s="5">
        <f t="shared" ref="W16:W20" si="6">V16/N16</f>
        <v>2.930247</v>
      </c>
    </row>
    <row r="17" spans="1:2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5"/>
      <c r="M17" s="5"/>
      <c r="N17" s="5"/>
      <c r="O17" s="10"/>
      <c r="P17" s="5"/>
      <c r="Q17" s="5"/>
      <c r="R17" s="8">
        <v>2</v>
      </c>
      <c r="S17" s="5">
        <v>0.448</v>
      </c>
      <c r="T17" s="5"/>
      <c r="U17" s="5"/>
      <c r="V17" s="5"/>
      <c r="W17" s="5"/>
    </row>
    <row r="18" spans="1:2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5"/>
      <c r="M18" s="5">
        <v>50</v>
      </c>
      <c r="N18" s="5">
        <v>0.017</v>
      </c>
      <c r="O18" s="10">
        <f>N18*9</f>
        <v>0.153</v>
      </c>
      <c r="P18" s="11" t="s">
        <v>26</v>
      </c>
      <c r="Q18" s="5"/>
      <c r="R18" s="8">
        <v>1</v>
      </c>
      <c r="S18" s="5">
        <v>0.443</v>
      </c>
      <c r="T18" s="5">
        <f>(S18+S19)/2</f>
        <v>0.4315</v>
      </c>
      <c r="U18" s="5">
        <f>T18*149.35*5</f>
        <v>322.222625</v>
      </c>
      <c r="V18" s="5">
        <f>U18*O18/1000</f>
        <v>0.049300061625</v>
      </c>
      <c r="W18" s="5">
        <f>V18/N18</f>
        <v>2.900003625</v>
      </c>
    </row>
    <row r="19" spans="1:2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5"/>
      <c r="M19" s="5"/>
      <c r="N19" s="5"/>
      <c r="O19" s="10"/>
      <c r="P19" s="5"/>
      <c r="Q19" s="5"/>
      <c r="R19" s="8">
        <v>2</v>
      </c>
      <c r="S19" s="5">
        <v>0.42</v>
      </c>
      <c r="T19" s="5"/>
      <c r="U19" s="5"/>
      <c r="V19" s="5"/>
      <c r="W19" s="5"/>
    </row>
    <row r="20" spans="1:2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5"/>
      <c r="M20" s="5">
        <v>50</v>
      </c>
      <c r="N20" s="13">
        <v>0.02</v>
      </c>
      <c r="O20" s="10">
        <f t="shared" si="3"/>
        <v>0.18</v>
      </c>
      <c r="P20" s="5" t="s">
        <v>23</v>
      </c>
      <c r="Q20" s="5"/>
      <c r="R20" s="8">
        <v>1</v>
      </c>
      <c r="S20" s="5">
        <v>0.477</v>
      </c>
      <c r="T20" s="5">
        <f t="shared" si="4"/>
        <v>0.4715</v>
      </c>
      <c r="U20" s="5">
        <f>T20*149.35*5</f>
        <v>352.092625</v>
      </c>
      <c r="V20" s="5">
        <f t="shared" si="5"/>
        <v>0.0633766725</v>
      </c>
      <c r="W20" s="5">
        <f t="shared" si="6"/>
        <v>3.168833625</v>
      </c>
    </row>
    <row r="21" spans="1:2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5"/>
      <c r="M21" s="5"/>
      <c r="N21" s="5"/>
      <c r="O21" s="10"/>
      <c r="P21" s="5"/>
      <c r="Q21" s="5"/>
      <c r="R21" s="8">
        <v>2</v>
      </c>
      <c r="S21" s="5">
        <v>0.466</v>
      </c>
      <c r="T21" s="5"/>
      <c r="U21" s="5"/>
      <c r="V21" s="5"/>
      <c r="W21" s="5"/>
    </row>
    <row r="22" ht="18" customHeight="1" spans="1:23">
      <c r="A22" s="8"/>
      <c r="B22" s="8"/>
      <c r="C22" s="8"/>
      <c r="D22" s="8"/>
      <c r="E22" s="8"/>
      <c r="F22" s="8"/>
      <c r="G22" s="8"/>
      <c r="H22" s="8"/>
      <c r="I22" s="8"/>
      <c r="J22" s="14"/>
      <c r="K22" s="8"/>
      <c r="L22" s="5"/>
      <c r="M22" s="5">
        <v>50</v>
      </c>
      <c r="N22" s="5">
        <v>0.019</v>
      </c>
      <c r="O22" s="10">
        <f>N22*9</f>
        <v>0.171</v>
      </c>
      <c r="P22" s="5" t="s">
        <v>23</v>
      </c>
      <c r="Q22" s="5"/>
      <c r="R22" s="8">
        <v>1</v>
      </c>
      <c r="S22" s="5">
        <v>0.448</v>
      </c>
      <c r="T22" s="5">
        <f>(S22+S23)/2</f>
        <v>0.4305</v>
      </c>
      <c r="U22" s="5">
        <f>T22*149.35*5</f>
        <v>321.475875</v>
      </c>
      <c r="V22" s="5">
        <f>U22*O22/1000</f>
        <v>0.054972374625</v>
      </c>
      <c r="W22" s="5">
        <f>V22/N22</f>
        <v>2.893282875</v>
      </c>
    </row>
    <row r="23" ht="21" customHeight="1" spans="1:23">
      <c r="A23" s="8"/>
      <c r="B23" s="8"/>
      <c r="C23" s="8"/>
      <c r="D23" s="8"/>
      <c r="E23" s="8"/>
      <c r="F23" s="8"/>
      <c r="G23" s="8"/>
      <c r="H23" s="8"/>
      <c r="I23" s="8"/>
      <c r="J23" s="14"/>
      <c r="K23" s="8"/>
      <c r="L23" s="5"/>
      <c r="M23" s="5"/>
      <c r="N23" s="5"/>
      <c r="O23" s="10"/>
      <c r="P23" s="5"/>
      <c r="Q23" s="5"/>
      <c r="R23" s="8">
        <v>2</v>
      </c>
      <c r="S23" s="5">
        <v>0.413</v>
      </c>
      <c r="T23" s="5"/>
      <c r="U23" s="5"/>
      <c r="V23" s="5"/>
      <c r="W23" s="5"/>
    </row>
    <row r="24" ht="21" customHeight="1" spans="1:23">
      <c r="A24" s="8"/>
      <c r="B24" s="8"/>
      <c r="C24" s="8"/>
      <c r="D24" s="8"/>
      <c r="E24" s="8"/>
      <c r="F24" s="8"/>
      <c r="G24" s="8"/>
      <c r="H24" s="8"/>
      <c r="I24" s="8"/>
      <c r="J24" s="14"/>
      <c r="K24" s="8"/>
      <c r="L24" s="5"/>
      <c r="M24" s="5">
        <v>50</v>
      </c>
      <c r="N24" s="5">
        <v>0.025</v>
      </c>
      <c r="O24" s="10">
        <f>N24*9</f>
        <v>0.225</v>
      </c>
      <c r="P24" s="10" t="s">
        <v>23</v>
      </c>
      <c r="Q24" s="5"/>
      <c r="R24" s="8">
        <v>1</v>
      </c>
      <c r="S24" s="5">
        <v>0.457</v>
      </c>
      <c r="T24" s="5">
        <f>(S24+S25)/2</f>
        <v>0.446</v>
      </c>
      <c r="U24" s="5">
        <f>T24*149.35*5</f>
        <v>333.0505</v>
      </c>
      <c r="V24" s="5">
        <f>U24*O24/1000</f>
        <v>0.0749363625</v>
      </c>
      <c r="W24" s="5">
        <f>V24/N24</f>
        <v>2.9974545</v>
      </c>
    </row>
    <row r="25" spans="1:2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5"/>
      <c r="M25" s="5"/>
      <c r="N25" s="5"/>
      <c r="O25" s="10"/>
      <c r="P25" s="5"/>
      <c r="Q25" s="5"/>
      <c r="R25" s="8">
        <v>2</v>
      </c>
      <c r="S25" s="5">
        <v>0.435</v>
      </c>
      <c r="T25" s="5"/>
      <c r="U25" s="5"/>
      <c r="V25" s="5"/>
      <c r="W25" s="5"/>
    </row>
  </sheetData>
  <mergeCells count="120">
    <mergeCell ref="A1:C1"/>
    <mergeCell ref="P1:Q1"/>
    <mergeCell ref="A4:A5"/>
    <mergeCell ref="A6:A7"/>
    <mergeCell ref="A8:A9"/>
    <mergeCell ref="A10:A11"/>
    <mergeCell ref="A12:A13"/>
    <mergeCell ref="D1:D2"/>
    <mergeCell ref="D4:D5"/>
    <mergeCell ref="D6:D7"/>
    <mergeCell ref="D8:D9"/>
    <mergeCell ref="D10:D11"/>
    <mergeCell ref="D12:D13"/>
    <mergeCell ref="E1:E2"/>
    <mergeCell ref="E4:E5"/>
    <mergeCell ref="E6:E7"/>
    <mergeCell ref="E8:E9"/>
    <mergeCell ref="E10:E11"/>
    <mergeCell ref="E12:E13"/>
    <mergeCell ref="J7:J11"/>
    <mergeCell ref="J22:J24"/>
    <mergeCell ref="L2:L13"/>
    <mergeCell ref="L14:L25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U2:U3"/>
    <mergeCell ref="U4:U5"/>
    <mergeCell ref="U6:U7"/>
    <mergeCell ref="U8:U9"/>
    <mergeCell ref="U10:U11"/>
    <mergeCell ref="U12:U13"/>
    <mergeCell ref="U14:U15"/>
    <mergeCell ref="U16:U17"/>
    <mergeCell ref="U18:U19"/>
    <mergeCell ref="U20:U21"/>
    <mergeCell ref="U22:U23"/>
    <mergeCell ref="U24:U25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G10:H11"/>
    <mergeCell ref="P4:Q5"/>
    <mergeCell ref="P8:Q9"/>
    <mergeCell ref="P10:Q11"/>
    <mergeCell ref="P12:Q13"/>
    <mergeCell ref="P14:Q15"/>
    <mergeCell ref="P16:Q17"/>
    <mergeCell ref="P24:Q25"/>
    <mergeCell ref="P2:Q3"/>
    <mergeCell ref="P6:Q7"/>
    <mergeCell ref="P20:Q21"/>
    <mergeCell ref="P22:Q23"/>
    <mergeCell ref="P18:Q19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彭玉玲</dc:creator>
  <cp:lastModifiedBy>玉玲珑</cp:lastModifiedBy>
  <dcterms:created xsi:type="dcterms:W3CDTF">2015-06-05T18:17:00Z</dcterms:created>
  <dcterms:modified xsi:type="dcterms:W3CDTF">2024-03-19T02:34:46Z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CC70C47EAE2A4450B6C9BA471C1FF42A_12</vt:lpwstr>
  </property>
  <property fmtid="{D5CDD505-2E9C-101B-9397-08002B2CF9AE}" pid="3" name="KSOProductBuildVer">
    <vt:lpwstr>2052-12.1.0.16250</vt:lpwstr>
  </property>
</Properties>
</file>