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senija Gasic\Box\Papers\KASP_XAP\PLoS ONE\Revison\"/>
    </mc:Choice>
  </mc:AlternateContent>
  <xr:revisionPtr revIDLastSave="0" documentId="13_ncr:1_{F00ABFEF-5DCD-4DBD-B062-86FEB7857D5F}" xr6:coauthVersionLast="47" xr6:coauthVersionMax="47" xr10:uidLastSave="{00000000-0000-0000-0000-000000000000}"/>
  <bookViews>
    <workbookView xWindow="2520" yWindow="1230" windowWidth="21330" windowHeight="18975" xr2:uid="{5D456E94-53F4-9E40-B8D7-EDDF5A2DF7EC}"/>
  </bookViews>
  <sheets>
    <sheet name="S3_Table. KASP geno templa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3" i="1" l="1"/>
  <c r="G103" i="1" s="1"/>
  <c r="J103" i="1" s="1"/>
  <c r="Z103" i="1" s="1"/>
  <c r="AH103" i="1" s="1"/>
  <c r="E103" i="1"/>
  <c r="I103" i="1" s="1"/>
  <c r="F102" i="1"/>
  <c r="E102" i="1"/>
  <c r="I102" i="1" s="1"/>
  <c r="F101" i="1"/>
  <c r="E101" i="1"/>
  <c r="I101" i="1" s="1"/>
  <c r="F100" i="1"/>
  <c r="E100" i="1"/>
  <c r="I100" i="1" s="1"/>
  <c r="F99" i="1"/>
  <c r="E99" i="1"/>
  <c r="I99" i="1" s="1"/>
  <c r="F98" i="1"/>
  <c r="G98" i="1" s="1"/>
  <c r="J98" i="1" s="1"/>
  <c r="Z98" i="1" s="1"/>
  <c r="AH98" i="1" s="1"/>
  <c r="E98" i="1"/>
  <c r="F97" i="1"/>
  <c r="E97" i="1"/>
  <c r="F96" i="1"/>
  <c r="G96" i="1" s="1"/>
  <c r="J96" i="1" s="1"/>
  <c r="Z96" i="1" s="1"/>
  <c r="AH96" i="1" s="1"/>
  <c r="E96" i="1"/>
  <c r="F95" i="1"/>
  <c r="G95" i="1" s="1"/>
  <c r="J95" i="1" s="1"/>
  <c r="Z95" i="1" s="1"/>
  <c r="AH95" i="1" s="1"/>
  <c r="E95" i="1"/>
  <c r="F94" i="1"/>
  <c r="E94" i="1"/>
  <c r="F93" i="1"/>
  <c r="E93" i="1"/>
  <c r="F92" i="1"/>
  <c r="E92" i="1"/>
  <c r="F91" i="1"/>
  <c r="E91" i="1"/>
  <c r="F90" i="1"/>
  <c r="G90" i="1" s="1"/>
  <c r="J90" i="1" s="1"/>
  <c r="Z90" i="1" s="1"/>
  <c r="AH90" i="1" s="1"/>
  <c r="E90" i="1"/>
  <c r="F89" i="1"/>
  <c r="G89" i="1" s="1"/>
  <c r="J89" i="1" s="1"/>
  <c r="Z89" i="1" s="1"/>
  <c r="AH89" i="1" s="1"/>
  <c r="E89" i="1"/>
  <c r="F88" i="1"/>
  <c r="G88" i="1" s="1"/>
  <c r="J88" i="1" s="1"/>
  <c r="Z88" i="1" s="1"/>
  <c r="AH88" i="1" s="1"/>
  <c r="E88" i="1"/>
  <c r="F87" i="1"/>
  <c r="G87" i="1" s="1"/>
  <c r="J87" i="1" s="1"/>
  <c r="Z87" i="1" s="1"/>
  <c r="AH87" i="1" s="1"/>
  <c r="E87" i="1"/>
  <c r="F86" i="1"/>
  <c r="E86" i="1"/>
  <c r="F85" i="1"/>
  <c r="E85" i="1"/>
  <c r="F84" i="1"/>
  <c r="E84" i="1"/>
  <c r="F83" i="1"/>
  <c r="E83" i="1"/>
  <c r="F82" i="1"/>
  <c r="G82" i="1" s="1"/>
  <c r="J82" i="1" s="1"/>
  <c r="Z82" i="1" s="1"/>
  <c r="AH82" i="1" s="1"/>
  <c r="E82" i="1"/>
  <c r="F81" i="1"/>
  <c r="G81" i="1" s="1"/>
  <c r="J81" i="1" s="1"/>
  <c r="Z81" i="1" s="1"/>
  <c r="AH81" i="1" s="1"/>
  <c r="E81" i="1"/>
  <c r="F80" i="1"/>
  <c r="G80" i="1" s="1"/>
  <c r="J80" i="1" s="1"/>
  <c r="Z80" i="1" s="1"/>
  <c r="AH80" i="1" s="1"/>
  <c r="E80" i="1"/>
  <c r="F79" i="1"/>
  <c r="G79" i="1" s="1"/>
  <c r="J79" i="1" s="1"/>
  <c r="Z79" i="1" s="1"/>
  <c r="AH79" i="1" s="1"/>
  <c r="E79" i="1"/>
  <c r="F78" i="1"/>
  <c r="E78" i="1"/>
  <c r="F77" i="1"/>
  <c r="E77" i="1"/>
  <c r="F76" i="1"/>
  <c r="E76" i="1"/>
  <c r="F75" i="1"/>
  <c r="E75" i="1"/>
  <c r="F74" i="1"/>
  <c r="G74" i="1" s="1"/>
  <c r="J74" i="1" s="1"/>
  <c r="Z74" i="1" s="1"/>
  <c r="AH74" i="1" s="1"/>
  <c r="E74" i="1"/>
  <c r="F73" i="1"/>
  <c r="G73" i="1" s="1"/>
  <c r="J73" i="1" s="1"/>
  <c r="Z73" i="1" s="1"/>
  <c r="AH73" i="1" s="1"/>
  <c r="E73" i="1"/>
  <c r="F72" i="1"/>
  <c r="G72" i="1" s="1"/>
  <c r="J72" i="1" s="1"/>
  <c r="Z72" i="1" s="1"/>
  <c r="AH72" i="1" s="1"/>
  <c r="E72" i="1"/>
  <c r="F71" i="1"/>
  <c r="G71" i="1" s="1"/>
  <c r="J71" i="1" s="1"/>
  <c r="Z71" i="1" s="1"/>
  <c r="AH71" i="1" s="1"/>
  <c r="E71" i="1"/>
  <c r="F70" i="1"/>
  <c r="E70" i="1"/>
  <c r="F69" i="1"/>
  <c r="E69" i="1"/>
  <c r="F68" i="1"/>
  <c r="E68" i="1"/>
  <c r="F67" i="1"/>
  <c r="E67" i="1"/>
  <c r="F66" i="1"/>
  <c r="G66" i="1" s="1"/>
  <c r="J66" i="1" s="1"/>
  <c r="Z66" i="1" s="1"/>
  <c r="AH66" i="1" s="1"/>
  <c r="E66" i="1"/>
  <c r="F65" i="1"/>
  <c r="G65" i="1" s="1"/>
  <c r="J65" i="1" s="1"/>
  <c r="Z65" i="1" s="1"/>
  <c r="AH65" i="1" s="1"/>
  <c r="E65" i="1"/>
  <c r="F64" i="1"/>
  <c r="G64" i="1" s="1"/>
  <c r="J64" i="1" s="1"/>
  <c r="Z64" i="1" s="1"/>
  <c r="AH64" i="1" s="1"/>
  <c r="E64" i="1"/>
  <c r="F63" i="1"/>
  <c r="G63" i="1" s="1"/>
  <c r="J63" i="1" s="1"/>
  <c r="Z63" i="1" s="1"/>
  <c r="AH63" i="1" s="1"/>
  <c r="E63" i="1"/>
  <c r="F62" i="1"/>
  <c r="E62" i="1"/>
  <c r="F61" i="1"/>
  <c r="E61" i="1"/>
  <c r="F60" i="1"/>
  <c r="E60" i="1"/>
  <c r="F59" i="1"/>
  <c r="E59" i="1"/>
  <c r="F58" i="1"/>
  <c r="G58" i="1" s="1"/>
  <c r="J58" i="1" s="1"/>
  <c r="Z58" i="1" s="1"/>
  <c r="AH58" i="1" s="1"/>
  <c r="E58" i="1"/>
  <c r="F57" i="1"/>
  <c r="G57" i="1" s="1"/>
  <c r="J57" i="1" s="1"/>
  <c r="Z57" i="1" s="1"/>
  <c r="AH57" i="1" s="1"/>
  <c r="E57" i="1"/>
  <c r="F56" i="1"/>
  <c r="G56" i="1" s="1"/>
  <c r="J56" i="1" s="1"/>
  <c r="Z56" i="1" s="1"/>
  <c r="AH56" i="1" s="1"/>
  <c r="E56" i="1"/>
  <c r="F55" i="1"/>
  <c r="G55" i="1" s="1"/>
  <c r="J55" i="1" s="1"/>
  <c r="Z55" i="1" s="1"/>
  <c r="AH55" i="1" s="1"/>
  <c r="E55" i="1"/>
  <c r="F54" i="1"/>
  <c r="E54" i="1"/>
  <c r="F53" i="1"/>
  <c r="E53" i="1"/>
  <c r="F52" i="1"/>
  <c r="E52" i="1"/>
  <c r="F51" i="1"/>
  <c r="E51" i="1"/>
  <c r="F50" i="1"/>
  <c r="G50" i="1" s="1"/>
  <c r="J50" i="1" s="1"/>
  <c r="Z50" i="1" s="1"/>
  <c r="AH50" i="1" s="1"/>
  <c r="E50" i="1"/>
  <c r="F49" i="1"/>
  <c r="G49" i="1" s="1"/>
  <c r="J49" i="1" s="1"/>
  <c r="Z49" i="1" s="1"/>
  <c r="AH49" i="1" s="1"/>
  <c r="E49" i="1"/>
  <c r="F48" i="1"/>
  <c r="G48" i="1" s="1"/>
  <c r="J48" i="1" s="1"/>
  <c r="Z48" i="1" s="1"/>
  <c r="AH48" i="1" s="1"/>
  <c r="E48" i="1"/>
  <c r="F47" i="1"/>
  <c r="G47" i="1" s="1"/>
  <c r="J47" i="1" s="1"/>
  <c r="Z47" i="1" s="1"/>
  <c r="AH47" i="1" s="1"/>
  <c r="E47" i="1"/>
  <c r="F46" i="1"/>
  <c r="E46" i="1"/>
  <c r="F45" i="1"/>
  <c r="E45" i="1"/>
  <c r="F44" i="1"/>
  <c r="E44" i="1"/>
  <c r="F43" i="1"/>
  <c r="E43" i="1"/>
  <c r="F42" i="1"/>
  <c r="G42" i="1" s="1"/>
  <c r="J42" i="1" s="1"/>
  <c r="Z42" i="1" s="1"/>
  <c r="AH42" i="1" s="1"/>
  <c r="E42" i="1"/>
  <c r="F41" i="1"/>
  <c r="G41" i="1" s="1"/>
  <c r="J41" i="1" s="1"/>
  <c r="Z41" i="1" s="1"/>
  <c r="AH41" i="1" s="1"/>
  <c r="E41" i="1"/>
  <c r="F40" i="1"/>
  <c r="G40" i="1" s="1"/>
  <c r="J40" i="1" s="1"/>
  <c r="Z40" i="1" s="1"/>
  <c r="AH40" i="1" s="1"/>
  <c r="E40" i="1"/>
  <c r="F39" i="1"/>
  <c r="G39" i="1" s="1"/>
  <c r="J39" i="1" s="1"/>
  <c r="Z39" i="1" s="1"/>
  <c r="AH39" i="1" s="1"/>
  <c r="E39" i="1"/>
  <c r="F38" i="1"/>
  <c r="E38" i="1"/>
  <c r="F37" i="1"/>
  <c r="E37" i="1"/>
  <c r="S36" i="1"/>
  <c r="F36" i="1"/>
  <c r="G36" i="1" s="1"/>
  <c r="J36" i="1" s="1"/>
  <c r="Z36" i="1" s="1"/>
  <c r="AH36" i="1" s="1"/>
  <c r="E36" i="1"/>
  <c r="F35" i="1"/>
  <c r="G35" i="1" s="1"/>
  <c r="J35" i="1" s="1"/>
  <c r="Z35" i="1" s="1"/>
  <c r="AH35" i="1" s="1"/>
  <c r="E35" i="1"/>
  <c r="F34" i="1"/>
  <c r="G34" i="1" s="1"/>
  <c r="J34" i="1" s="1"/>
  <c r="Z34" i="1" s="1"/>
  <c r="AH34" i="1" s="1"/>
  <c r="E34" i="1"/>
  <c r="S33" i="1"/>
  <c r="G33" i="1"/>
  <c r="J33" i="1" s="1"/>
  <c r="Z33" i="1" s="1"/>
  <c r="AH33" i="1" s="1"/>
  <c r="F33" i="1"/>
  <c r="E33" i="1"/>
  <c r="F32" i="1"/>
  <c r="G32" i="1" s="1"/>
  <c r="J32" i="1" s="1"/>
  <c r="Z32" i="1" s="1"/>
  <c r="AH32" i="1" s="1"/>
  <c r="E32" i="1"/>
  <c r="I32" i="1" s="1"/>
  <c r="F31" i="1"/>
  <c r="E31" i="1"/>
  <c r="I31" i="1" s="1"/>
  <c r="F30" i="1"/>
  <c r="E30" i="1"/>
  <c r="I30" i="1" s="1"/>
  <c r="F29" i="1"/>
  <c r="E29" i="1"/>
  <c r="I29" i="1" s="1"/>
  <c r="J28" i="1"/>
  <c r="Z28" i="1" s="1"/>
  <c r="AH28" i="1" s="1"/>
  <c r="G28" i="1"/>
  <c r="F28" i="1"/>
  <c r="E28" i="1"/>
  <c r="F27" i="1"/>
  <c r="E27" i="1"/>
  <c r="I27" i="1" s="1"/>
  <c r="F26" i="1"/>
  <c r="E26" i="1"/>
  <c r="F25" i="1"/>
  <c r="G25" i="1" s="1"/>
  <c r="W25" i="1" s="1"/>
  <c r="AE25" i="1" s="1"/>
  <c r="E25" i="1"/>
  <c r="I25" i="1" s="1"/>
  <c r="F24" i="1"/>
  <c r="E24" i="1"/>
  <c r="I24" i="1" s="1"/>
  <c r="F23" i="1"/>
  <c r="G23" i="1" s="1"/>
  <c r="E23" i="1"/>
  <c r="F22" i="1"/>
  <c r="G22" i="1" s="1"/>
  <c r="E22" i="1"/>
  <c r="F21" i="1"/>
  <c r="G21" i="1" s="1"/>
  <c r="E21" i="1"/>
  <c r="F20" i="1"/>
  <c r="G20" i="1" s="1"/>
  <c r="W20" i="1" s="1"/>
  <c r="AE20" i="1" s="1"/>
  <c r="E20" i="1"/>
  <c r="I20" i="1" s="1"/>
  <c r="F19" i="1"/>
  <c r="E19" i="1"/>
  <c r="I19" i="1" s="1"/>
  <c r="F18" i="1"/>
  <c r="E18" i="1"/>
  <c r="F17" i="1"/>
  <c r="E17" i="1"/>
  <c r="F16" i="1"/>
  <c r="I16" i="1" s="1"/>
  <c r="E16" i="1"/>
  <c r="S15" i="1"/>
  <c r="R15" i="1"/>
  <c r="F15" i="1"/>
  <c r="E15" i="1"/>
  <c r="G15" i="1" s="1"/>
  <c r="J15" i="1" s="1"/>
  <c r="Z15" i="1" s="1"/>
  <c r="AH15" i="1" s="1"/>
  <c r="F14" i="1"/>
  <c r="E14" i="1"/>
  <c r="F13" i="1"/>
  <c r="E13" i="1"/>
  <c r="I13" i="1" s="1"/>
  <c r="F12" i="1"/>
  <c r="E12" i="1"/>
  <c r="S11" i="1"/>
  <c r="R11" i="1"/>
  <c r="F11" i="1"/>
  <c r="G11" i="1" s="1"/>
  <c r="J11" i="1" s="1"/>
  <c r="Z11" i="1" s="1"/>
  <c r="AH11" i="1" s="1"/>
  <c r="E11" i="1"/>
  <c r="F10" i="1"/>
  <c r="G10" i="1" s="1"/>
  <c r="J10" i="1" s="1"/>
  <c r="Z10" i="1" s="1"/>
  <c r="AH10" i="1" s="1"/>
  <c r="E10" i="1"/>
  <c r="F9" i="1"/>
  <c r="E9" i="1"/>
  <c r="F8" i="1"/>
  <c r="E8" i="1"/>
  <c r="J21" i="1" l="1"/>
  <c r="Z21" i="1" s="1"/>
  <c r="AH21" i="1" s="1"/>
  <c r="I22" i="1"/>
  <c r="X22" i="1" s="1"/>
  <c r="AF22" i="1" s="1"/>
  <c r="I23" i="1"/>
  <c r="W23" i="1" s="1"/>
  <c r="AE23" i="1" s="1"/>
  <c r="G97" i="1"/>
  <c r="J97" i="1" s="1"/>
  <c r="Z97" i="1" s="1"/>
  <c r="AH97" i="1" s="1"/>
  <c r="I12" i="1"/>
  <c r="H36" i="1"/>
  <c r="G43" i="1"/>
  <c r="J43" i="1" s="1"/>
  <c r="Z43" i="1" s="1"/>
  <c r="AH43" i="1" s="1"/>
  <c r="G51" i="1"/>
  <c r="J51" i="1" s="1"/>
  <c r="Z51" i="1" s="1"/>
  <c r="AH51" i="1" s="1"/>
  <c r="G59" i="1"/>
  <c r="J59" i="1" s="1"/>
  <c r="Z59" i="1" s="1"/>
  <c r="AH59" i="1" s="1"/>
  <c r="G67" i="1"/>
  <c r="J67" i="1" s="1"/>
  <c r="Z67" i="1" s="1"/>
  <c r="AH67" i="1" s="1"/>
  <c r="G75" i="1"/>
  <c r="J75" i="1" s="1"/>
  <c r="Z75" i="1" s="1"/>
  <c r="AH75" i="1" s="1"/>
  <c r="G83" i="1"/>
  <c r="J83" i="1" s="1"/>
  <c r="Z83" i="1" s="1"/>
  <c r="AH83" i="1" s="1"/>
  <c r="G91" i="1"/>
  <c r="J91" i="1" s="1"/>
  <c r="Z91" i="1" s="1"/>
  <c r="AH91" i="1" s="1"/>
  <c r="G99" i="1"/>
  <c r="J99" i="1" s="1"/>
  <c r="Z99" i="1" s="1"/>
  <c r="AH99" i="1" s="1"/>
  <c r="I18" i="1"/>
  <c r="V18" i="1" s="1"/>
  <c r="AD18" i="1" s="1"/>
  <c r="I14" i="1"/>
  <c r="I21" i="1"/>
  <c r="I26" i="1"/>
  <c r="G44" i="1"/>
  <c r="J44" i="1" s="1"/>
  <c r="Z44" i="1" s="1"/>
  <c r="AH44" i="1" s="1"/>
  <c r="G52" i="1"/>
  <c r="J52" i="1" s="1"/>
  <c r="Z52" i="1" s="1"/>
  <c r="AH52" i="1" s="1"/>
  <c r="G60" i="1"/>
  <c r="J60" i="1" s="1"/>
  <c r="Z60" i="1" s="1"/>
  <c r="AH60" i="1" s="1"/>
  <c r="G68" i="1"/>
  <c r="J68" i="1" s="1"/>
  <c r="Z68" i="1" s="1"/>
  <c r="AH68" i="1" s="1"/>
  <c r="G76" i="1"/>
  <c r="J76" i="1" s="1"/>
  <c r="Z76" i="1" s="1"/>
  <c r="AH76" i="1" s="1"/>
  <c r="G84" i="1"/>
  <c r="J84" i="1" s="1"/>
  <c r="Z84" i="1" s="1"/>
  <c r="AH84" i="1" s="1"/>
  <c r="G100" i="1"/>
  <c r="J100" i="1" s="1"/>
  <c r="Z100" i="1" s="1"/>
  <c r="AH100" i="1" s="1"/>
  <c r="Y20" i="1"/>
  <c r="AG20" i="1" s="1"/>
  <c r="W32" i="1"/>
  <c r="AE32" i="1" s="1"/>
  <c r="G37" i="1"/>
  <c r="J37" i="1" s="1"/>
  <c r="Z37" i="1" s="1"/>
  <c r="AH37" i="1" s="1"/>
  <c r="G45" i="1"/>
  <c r="J45" i="1" s="1"/>
  <c r="Z45" i="1" s="1"/>
  <c r="AH45" i="1" s="1"/>
  <c r="G53" i="1"/>
  <c r="J53" i="1" s="1"/>
  <c r="Z53" i="1" s="1"/>
  <c r="AH53" i="1" s="1"/>
  <c r="G61" i="1"/>
  <c r="J61" i="1" s="1"/>
  <c r="Z61" i="1" s="1"/>
  <c r="AH61" i="1" s="1"/>
  <c r="G69" i="1"/>
  <c r="J69" i="1" s="1"/>
  <c r="Z69" i="1" s="1"/>
  <c r="AH69" i="1" s="1"/>
  <c r="G77" i="1"/>
  <c r="J77" i="1" s="1"/>
  <c r="Z77" i="1" s="1"/>
  <c r="AH77" i="1" s="1"/>
  <c r="G85" i="1"/>
  <c r="J85" i="1" s="1"/>
  <c r="Z85" i="1" s="1"/>
  <c r="AH85" i="1" s="1"/>
  <c r="G93" i="1"/>
  <c r="J93" i="1" s="1"/>
  <c r="Z93" i="1" s="1"/>
  <c r="AH93" i="1" s="1"/>
  <c r="G101" i="1"/>
  <c r="J101" i="1" s="1"/>
  <c r="Z101" i="1" s="1"/>
  <c r="AH101" i="1" s="1"/>
  <c r="I28" i="1"/>
  <c r="V32" i="1"/>
  <c r="AD32" i="1" s="1"/>
  <c r="G102" i="1"/>
  <c r="J102" i="1" s="1"/>
  <c r="Z102" i="1" s="1"/>
  <c r="AH102" i="1" s="1"/>
  <c r="Y25" i="1"/>
  <c r="AG25" i="1" s="1"/>
  <c r="I33" i="1"/>
  <c r="X33" i="1" s="1"/>
  <c r="AF33" i="1" s="1"/>
  <c r="I11" i="1"/>
  <c r="W11" i="1" s="1"/>
  <c r="AE11" i="1" s="1"/>
  <c r="G17" i="1"/>
  <c r="J17" i="1" s="1"/>
  <c r="Z17" i="1" s="1"/>
  <c r="AH17" i="1" s="1"/>
  <c r="X28" i="1"/>
  <c r="AF28" i="1" s="1"/>
  <c r="H33" i="1"/>
  <c r="J22" i="1"/>
  <c r="Z22" i="1" s="1"/>
  <c r="AH22" i="1" s="1"/>
  <c r="Y22" i="1"/>
  <c r="AG22" i="1" s="1"/>
  <c r="V19" i="1"/>
  <c r="AD19" i="1" s="1"/>
  <c r="X11" i="1"/>
  <c r="AF11" i="1" s="1"/>
  <c r="Y11" i="1"/>
  <c r="AG11" i="1" s="1"/>
  <c r="V12" i="1"/>
  <c r="AD12" i="1" s="1"/>
  <c r="V13" i="1"/>
  <c r="AD13" i="1" s="1"/>
  <c r="J23" i="1"/>
  <c r="Z23" i="1" s="1"/>
  <c r="AH23" i="1" s="1"/>
  <c r="Y23" i="1"/>
  <c r="AG23" i="1" s="1"/>
  <c r="V14" i="1"/>
  <c r="AD14" i="1" s="1"/>
  <c r="W26" i="1"/>
  <c r="AE26" i="1" s="1"/>
  <c r="I10" i="1"/>
  <c r="V16" i="1"/>
  <c r="AD16" i="1" s="1"/>
  <c r="H21" i="1"/>
  <c r="V22" i="1"/>
  <c r="AD22" i="1" s="1"/>
  <c r="H28" i="1"/>
  <c r="H35" i="1"/>
  <c r="I35" i="1"/>
  <c r="I40" i="1"/>
  <c r="H40" i="1"/>
  <c r="I48" i="1"/>
  <c r="H48" i="1"/>
  <c r="I56" i="1"/>
  <c r="H56" i="1"/>
  <c r="I64" i="1"/>
  <c r="H64" i="1"/>
  <c r="I72" i="1"/>
  <c r="H72" i="1"/>
  <c r="I80" i="1"/>
  <c r="H80" i="1"/>
  <c r="I88" i="1"/>
  <c r="H88" i="1"/>
  <c r="I96" i="1"/>
  <c r="H96" i="1"/>
  <c r="H20" i="1"/>
  <c r="H25" i="1"/>
  <c r="H32" i="1"/>
  <c r="I41" i="1"/>
  <c r="H41" i="1"/>
  <c r="I49" i="1"/>
  <c r="H49" i="1"/>
  <c r="I57" i="1"/>
  <c r="H57" i="1"/>
  <c r="I65" i="1"/>
  <c r="H65" i="1"/>
  <c r="I73" i="1"/>
  <c r="H73" i="1"/>
  <c r="I81" i="1"/>
  <c r="H81" i="1"/>
  <c r="I89" i="1"/>
  <c r="H89" i="1"/>
  <c r="I97" i="1"/>
  <c r="H97" i="1"/>
  <c r="G19" i="1"/>
  <c r="J19" i="1" s="1"/>
  <c r="Z19" i="1" s="1"/>
  <c r="AH19" i="1" s="1"/>
  <c r="J20" i="1"/>
  <c r="Z20" i="1" s="1"/>
  <c r="AH20" i="1" s="1"/>
  <c r="J25" i="1"/>
  <c r="Z25" i="1" s="1"/>
  <c r="AH25" i="1" s="1"/>
  <c r="G30" i="1"/>
  <c r="J30" i="1" s="1"/>
  <c r="Z30" i="1" s="1"/>
  <c r="AH30" i="1" s="1"/>
  <c r="G18" i="1"/>
  <c r="J18" i="1" s="1"/>
  <c r="Z18" i="1" s="1"/>
  <c r="AH18" i="1" s="1"/>
  <c r="V20" i="1"/>
  <c r="AD20" i="1" s="1"/>
  <c r="V25" i="1"/>
  <c r="AD25" i="1" s="1"/>
  <c r="I42" i="1"/>
  <c r="H42" i="1"/>
  <c r="I50" i="1"/>
  <c r="H50" i="1"/>
  <c r="I58" i="1"/>
  <c r="H58" i="1"/>
  <c r="I66" i="1"/>
  <c r="H66" i="1"/>
  <c r="I74" i="1"/>
  <c r="H74" i="1"/>
  <c r="I82" i="1"/>
  <c r="H82" i="1"/>
  <c r="I90" i="1"/>
  <c r="H90" i="1"/>
  <c r="I98" i="1"/>
  <c r="H98" i="1"/>
  <c r="G14" i="1"/>
  <c r="J14" i="1" s="1"/>
  <c r="Z14" i="1" s="1"/>
  <c r="AH14" i="1" s="1"/>
  <c r="I15" i="1"/>
  <c r="G16" i="1"/>
  <c r="J16" i="1" s="1"/>
  <c r="Z16" i="1" s="1"/>
  <c r="AH16" i="1" s="1"/>
  <c r="I17" i="1"/>
  <c r="X20" i="1"/>
  <c r="AF20" i="1" s="1"/>
  <c r="X25" i="1"/>
  <c r="AF25" i="1" s="1"/>
  <c r="V30" i="1"/>
  <c r="AD30" i="1" s="1"/>
  <c r="I43" i="1"/>
  <c r="H43" i="1"/>
  <c r="I51" i="1"/>
  <c r="H51" i="1"/>
  <c r="I59" i="1"/>
  <c r="H59" i="1"/>
  <c r="I67" i="1"/>
  <c r="I75" i="1"/>
  <c r="I83" i="1"/>
  <c r="I91" i="1"/>
  <c r="V99" i="1"/>
  <c r="AD99" i="1" s="1"/>
  <c r="G13" i="1"/>
  <c r="J13" i="1" s="1"/>
  <c r="Z13" i="1" s="1"/>
  <c r="AH13" i="1" s="1"/>
  <c r="G24" i="1"/>
  <c r="J24" i="1" s="1"/>
  <c r="Z24" i="1" s="1"/>
  <c r="AH24" i="1" s="1"/>
  <c r="G27" i="1"/>
  <c r="J27" i="1" s="1"/>
  <c r="Z27" i="1" s="1"/>
  <c r="AH27" i="1" s="1"/>
  <c r="W30" i="1"/>
  <c r="AE30" i="1" s="1"/>
  <c r="G12" i="1"/>
  <c r="J12" i="1" s="1"/>
  <c r="Z12" i="1" s="1"/>
  <c r="AH12" i="1" s="1"/>
  <c r="V27" i="1"/>
  <c r="AD27" i="1" s="1"/>
  <c r="I44" i="1"/>
  <c r="H44" i="1"/>
  <c r="I52" i="1"/>
  <c r="I60" i="1"/>
  <c r="H60" i="1"/>
  <c r="I68" i="1"/>
  <c r="H68" i="1"/>
  <c r="I76" i="1"/>
  <c r="H76" i="1"/>
  <c r="I84" i="1"/>
  <c r="H84" i="1"/>
  <c r="I92" i="1"/>
  <c r="H92" i="1"/>
  <c r="V100" i="1"/>
  <c r="AD100" i="1" s="1"/>
  <c r="Y33" i="1"/>
  <c r="AG33" i="1" s="1"/>
  <c r="W33" i="1"/>
  <c r="AE33" i="1" s="1"/>
  <c r="G29" i="1"/>
  <c r="J29" i="1" s="1"/>
  <c r="Z29" i="1" s="1"/>
  <c r="AH29" i="1" s="1"/>
  <c r="G92" i="1"/>
  <c r="J92" i="1" s="1"/>
  <c r="Z92" i="1" s="1"/>
  <c r="AH92" i="1" s="1"/>
  <c r="G9" i="1"/>
  <c r="J9" i="1" s="1"/>
  <c r="Z9" i="1" s="1"/>
  <c r="AH9" i="1" s="1"/>
  <c r="G8" i="1"/>
  <c r="J8" i="1" s="1"/>
  <c r="Z8" i="1" s="1"/>
  <c r="AH8" i="1" s="1"/>
  <c r="V24" i="1"/>
  <c r="AD24" i="1" s="1"/>
  <c r="H29" i="1"/>
  <c r="V33" i="1"/>
  <c r="AD33" i="1" s="1"/>
  <c r="I37" i="1"/>
  <c r="I45" i="1"/>
  <c r="I53" i="1"/>
  <c r="I61" i="1"/>
  <c r="I69" i="1"/>
  <c r="H69" i="1"/>
  <c r="I77" i="1"/>
  <c r="H77" i="1"/>
  <c r="I85" i="1"/>
  <c r="H85" i="1"/>
  <c r="I93" i="1"/>
  <c r="H93" i="1"/>
  <c r="Y101" i="1"/>
  <c r="AG101" i="1" s="1"/>
  <c r="V101" i="1"/>
  <c r="AD101" i="1" s="1"/>
  <c r="G26" i="1"/>
  <c r="X26" i="1" s="1"/>
  <c r="AF26" i="1" s="1"/>
  <c r="G31" i="1"/>
  <c r="J31" i="1" s="1"/>
  <c r="Z31" i="1" s="1"/>
  <c r="AH31" i="1" s="1"/>
  <c r="H34" i="1"/>
  <c r="I34" i="1"/>
  <c r="H23" i="1"/>
  <c r="H26" i="1"/>
  <c r="V29" i="1"/>
  <c r="AD29" i="1" s="1"/>
  <c r="H31" i="1"/>
  <c r="I38" i="1"/>
  <c r="I46" i="1"/>
  <c r="H46" i="1"/>
  <c r="I54" i="1"/>
  <c r="I62" i="1"/>
  <c r="I70" i="1"/>
  <c r="I78" i="1"/>
  <c r="I86" i="1"/>
  <c r="H86" i="1"/>
  <c r="I94" i="1"/>
  <c r="Y102" i="1"/>
  <c r="AG102" i="1" s="1"/>
  <c r="X102" i="1"/>
  <c r="AF102" i="1" s="1"/>
  <c r="W102" i="1"/>
  <c r="AE102" i="1" s="1"/>
  <c r="V102" i="1"/>
  <c r="AD102" i="1" s="1"/>
  <c r="W29" i="1"/>
  <c r="AE29" i="1" s="1"/>
  <c r="V31" i="1"/>
  <c r="AD31" i="1" s="1"/>
  <c r="G38" i="1"/>
  <c r="J38" i="1" s="1"/>
  <c r="Z38" i="1" s="1"/>
  <c r="AH38" i="1" s="1"/>
  <c r="G46" i="1"/>
  <c r="J46" i="1" s="1"/>
  <c r="Z46" i="1" s="1"/>
  <c r="AH46" i="1" s="1"/>
  <c r="G54" i="1"/>
  <c r="J54" i="1" s="1"/>
  <c r="Z54" i="1" s="1"/>
  <c r="AH54" i="1" s="1"/>
  <c r="G62" i="1"/>
  <c r="J62" i="1" s="1"/>
  <c r="Z62" i="1" s="1"/>
  <c r="AH62" i="1" s="1"/>
  <c r="G70" i="1"/>
  <c r="J70" i="1" s="1"/>
  <c r="Z70" i="1" s="1"/>
  <c r="AH70" i="1" s="1"/>
  <c r="G78" i="1"/>
  <c r="J78" i="1" s="1"/>
  <c r="Z78" i="1" s="1"/>
  <c r="AH78" i="1" s="1"/>
  <c r="G86" i="1"/>
  <c r="J86" i="1" s="1"/>
  <c r="Z86" i="1" s="1"/>
  <c r="AH86" i="1" s="1"/>
  <c r="G94" i="1"/>
  <c r="J94" i="1" s="1"/>
  <c r="Z94" i="1" s="1"/>
  <c r="AH94" i="1" s="1"/>
  <c r="H22" i="1"/>
  <c r="V23" i="1"/>
  <c r="AD23" i="1" s="1"/>
  <c r="V26" i="1"/>
  <c r="AD26" i="1" s="1"/>
  <c r="X29" i="1"/>
  <c r="AF29" i="1" s="1"/>
  <c r="W31" i="1"/>
  <c r="AE31" i="1" s="1"/>
  <c r="I39" i="1"/>
  <c r="H39" i="1"/>
  <c r="I47" i="1"/>
  <c r="H47" i="1"/>
  <c r="I55" i="1"/>
  <c r="H55" i="1"/>
  <c r="I63" i="1"/>
  <c r="H63" i="1"/>
  <c r="I71" i="1"/>
  <c r="H71" i="1"/>
  <c r="I79" i="1"/>
  <c r="H79" i="1"/>
  <c r="I87" i="1"/>
  <c r="H87" i="1"/>
  <c r="I95" i="1"/>
  <c r="H95" i="1"/>
  <c r="Y103" i="1"/>
  <c r="AG103" i="1" s="1"/>
  <c r="X103" i="1"/>
  <c r="AF103" i="1" s="1"/>
  <c r="W103" i="1"/>
  <c r="AE103" i="1" s="1"/>
  <c r="V103" i="1"/>
  <c r="AD103" i="1" s="1"/>
  <c r="Y32" i="1"/>
  <c r="AG32" i="1" s="1"/>
  <c r="X32" i="1"/>
  <c r="AF32" i="1" s="1"/>
  <c r="I36" i="1"/>
  <c r="H102" i="1"/>
  <c r="H103" i="1"/>
  <c r="H38" i="1" l="1"/>
  <c r="X27" i="1"/>
  <c r="AF27" i="1" s="1"/>
  <c r="Y99" i="1"/>
  <c r="AG99" i="1" s="1"/>
  <c r="H61" i="1"/>
  <c r="H91" i="1"/>
  <c r="V11" i="1"/>
  <c r="AD11" i="1" s="1"/>
  <c r="H52" i="1"/>
  <c r="Y28" i="1"/>
  <c r="AG28" i="1" s="1"/>
  <c r="V28" i="1"/>
  <c r="AD28" i="1" s="1"/>
  <c r="W28" i="1"/>
  <c r="AE28" i="1" s="1"/>
  <c r="H83" i="1"/>
  <c r="W99" i="1"/>
  <c r="AE99" i="1" s="1"/>
  <c r="H53" i="1"/>
  <c r="H45" i="1"/>
  <c r="W100" i="1"/>
  <c r="AE100" i="1" s="1"/>
  <c r="H75" i="1"/>
  <c r="X23" i="1"/>
  <c r="AF23" i="1" s="1"/>
  <c r="W101" i="1"/>
  <c r="AE101" i="1" s="1"/>
  <c r="X100" i="1"/>
  <c r="AF100" i="1" s="1"/>
  <c r="H30" i="1"/>
  <c r="Y21" i="1"/>
  <c r="AG21" i="1" s="1"/>
  <c r="W21" i="1"/>
  <c r="AE21" i="1" s="1"/>
  <c r="V21" i="1"/>
  <c r="AD21" i="1" s="1"/>
  <c r="X24" i="1"/>
  <c r="AF24" i="1" s="1"/>
  <c r="X99" i="1"/>
  <c r="AF99" i="1" s="1"/>
  <c r="H101" i="1"/>
  <c r="H100" i="1"/>
  <c r="H99" i="1"/>
  <c r="X101" i="1"/>
  <c r="AF101" i="1" s="1"/>
  <c r="H37" i="1"/>
  <c r="Y100" i="1"/>
  <c r="AG100" i="1" s="1"/>
  <c r="H24" i="1"/>
  <c r="H67" i="1"/>
  <c r="W22" i="1"/>
  <c r="AE22" i="1" s="1"/>
  <c r="X21" i="1"/>
  <c r="AF21" i="1" s="1"/>
  <c r="Y39" i="1"/>
  <c r="AG39" i="1" s="1"/>
  <c r="X39" i="1"/>
  <c r="AF39" i="1" s="1"/>
  <c r="W39" i="1"/>
  <c r="AE39" i="1" s="1"/>
  <c r="V39" i="1"/>
  <c r="AD39" i="1" s="1"/>
  <c r="Y45" i="1"/>
  <c r="AG45" i="1" s="1"/>
  <c r="X45" i="1"/>
  <c r="AF45" i="1" s="1"/>
  <c r="W45" i="1"/>
  <c r="AE45" i="1" s="1"/>
  <c r="V45" i="1"/>
  <c r="AD45" i="1" s="1"/>
  <c r="Y83" i="1"/>
  <c r="AG83" i="1" s="1"/>
  <c r="X83" i="1"/>
  <c r="AF83" i="1" s="1"/>
  <c r="W83" i="1"/>
  <c r="AE83" i="1" s="1"/>
  <c r="V83" i="1"/>
  <c r="AD83" i="1" s="1"/>
  <c r="Y50" i="1"/>
  <c r="AG50" i="1" s="1"/>
  <c r="X50" i="1"/>
  <c r="AF50" i="1" s="1"/>
  <c r="W50" i="1"/>
  <c r="AE50" i="1" s="1"/>
  <c r="V50" i="1"/>
  <c r="AD50" i="1" s="1"/>
  <c r="Y81" i="1"/>
  <c r="AG81" i="1" s="1"/>
  <c r="X81" i="1"/>
  <c r="AF81" i="1" s="1"/>
  <c r="W81" i="1"/>
  <c r="AE81" i="1" s="1"/>
  <c r="V81" i="1"/>
  <c r="AD81" i="1" s="1"/>
  <c r="Y35" i="1"/>
  <c r="AG35" i="1" s="1"/>
  <c r="X35" i="1"/>
  <c r="AF35" i="1" s="1"/>
  <c r="W35" i="1"/>
  <c r="AE35" i="1" s="1"/>
  <c r="V35" i="1"/>
  <c r="AD35" i="1" s="1"/>
  <c r="Y46" i="1"/>
  <c r="AG46" i="1" s="1"/>
  <c r="X46" i="1"/>
  <c r="AF46" i="1" s="1"/>
  <c r="W46" i="1"/>
  <c r="AE46" i="1" s="1"/>
  <c r="V46" i="1"/>
  <c r="AD46" i="1" s="1"/>
  <c r="Y44" i="1"/>
  <c r="AG44" i="1" s="1"/>
  <c r="X44" i="1"/>
  <c r="AF44" i="1" s="1"/>
  <c r="W44" i="1"/>
  <c r="AE44" i="1" s="1"/>
  <c r="V44" i="1"/>
  <c r="AD44" i="1" s="1"/>
  <c r="Y15" i="1"/>
  <c r="AG15" i="1" s="1"/>
  <c r="X15" i="1"/>
  <c r="AF15" i="1" s="1"/>
  <c r="W15" i="1"/>
  <c r="AE15" i="1" s="1"/>
  <c r="V15" i="1"/>
  <c r="AD15" i="1" s="1"/>
  <c r="Y96" i="1"/>
  <c r="AG96" i="1" s="1"/>
  <c r="X96" i="1"/>
  <c r="AF96" i="1" s="1"/>
  <c r="W96" i="1"/>
  <c r="AE96" i="1" s="1"/>
  <c r="V96" i="1"/>
  <c r="AD96" i="1" s="1"/>
  <c r="Y95" i="1"/>
  <c r="AG95" i="1" s="1"/>
  <c r="X95" i="1"/>
  <c r="AF95" i="1" s="1"/>
  <c r="W95" i="1"/>
  <c r="AE95" i="1" s="1"/>
  <c r="V95" i="1"/>
  <c r="AD95" i="1" s="1"/>
  <c r="Y37" i="1"/>
  <c r="AG37" i="1" s="1"/>
  <c r="X37" i="1"/>
  <c r="AF37" i="1" s="1"/>
  <c r="W37" i="1"/>
  <c r="AE37" i="1" s="1"/>
  <c r="V37" i="1"/>
  <c r="AD37" i="1" s="1"/>
  <c r="Y75" i="1"/>
  <c r="AG75" i="1" s="1"/>
  <c r="X75" i="1"/>
  <c r="AF75" i="1" s="1"/>
  <c r="W75" i="1"/>
  <c r="AE75" i="1" s="1"/>
  <c r="V75" i="1"/>
  <c r="AD75" i="1" s="1"/>
  <c r="Y42" i="1"/>
  <c r="AG42" i="1" s="1"/>
  <c r="X42" i="1"/>
  <c r="AF42" i="1" s="1"/>
  <c r="W42" i="1"/>
  <c r="AE42" i="1" s="1"/>
  <c r="V42" i="1"/>
  <c r="AD42" i="1" s="1"/>
  <c r="Y73" i="1"/>
  <c r="AG73" i="1" s="1"/>
  <c r="X73" i="1"/>
  <c r="AF73" i="1" s="1"/>
  <c r="W73" i="1"/>
  <c r="AE73" i="1" s="1"/>
  <c r="V73" i="1"/>
  <c r="AD73" i="1" s="1"/>
  <c r="W14" i="1"/>
  <c r="AE14" i="1" s="1"/>
  <c r="Y38" i="1"/>
  <c r="AG38" i="1" s="1"/>
  <c r="X38" i="1"/>
  <c r="AF38" i="1" s="1"/>
  <c r="W38" i="1"/>
  <c r="AE38" i="1" s="1"/>
  <c r="V38" i="1"/>
  <c r="AD38" i="1" s="1"/>
  <c r="Y88" i="1"/>
  <c r="AG88" i="1" s="1"/>
  <c r="X88" i="1"/>
  <c r="AF88" i="1" s="1"/>
  <c r="W88" i="1"/>
  <c r="AE88" i="1" s="1"/>
  <c r="V88" i="1"/>
  <c r="AD88" i="1" s="1"/>
  <c r="X14" i="1"/>
  <c r="AF14" i="1" s="1"/>
  <c r="Y87" i="1"/>
  <c r="AG87" i="1" s="1"/>
  <c r="X87" i="1"/>
  <c r="AF87" i="1" s="1"/>
  <c r="W87" i="1"/>
  <c r="AE87" i="1" s="1"/>
  <c r="V87" i="1"/>
  <c r="AD87" i="1" s="1"/>
  <c r="H94" i="1"/>
  <c r="Y93" i="1"/>
  <c r="AG93" i="1" s="1"/>
  <c r="X93" i="1"/>
  <c r="AF93" i="1" s="1"/>
  <c r="W93" i="1"/>
  <c r="AE93" i="1" s="1"/>
  <c r="V93" i="1"/>
  <c r="AD93" i="1" s="1"/>
  <c r="Y67" i="1"/>
  <c r="AG67" i="1" s="1"/>
  <c r="X67" i="1"/>
  <c r="AF67" i="1" s="1"/>
  <c r="W67" i="1"/>
  <c r="AE67" i="1" s="1"/>
  <c r="V67" i="1"/>
  <c r="AD67" i="1" s="1"/>
  <c r="Y98" i="1"/>
  <c r="AG98" i="1" s="1"/>
  <c r="X98" i="1"/>
  <c r="AF98" i="1" s="1"/>
  <c r="W98" i="1"/>
  <c r="AE98" i="1" s="1"/>
  <c r="V98" i="1"/>
  <c r="AD98" i="1" s="1"/>
  <c r="Y65" i="1"/>
  <c r="AG65" i="1" s="1"/>
  <c r="X65" i="1"/>
  <c r="AF65" i="1" s="1"/>
  <c r="W65" i="1"/>
  <c r="AE65" i="1" s="1"/>
  <c r="V65" i="1"/>
  <c r="AD65" i="1" s="1"/>
  <c r="Y14" i="1"/>
  <c r="AG14" i="1" s="1"/>
  <c r="W19" i="1"/>
  <c r="AE19" i="1" s="1"/>
  <c r="Y94" i="1"/>
  <c r="AG94" i="1" s="1"/>
  <c r="X94" i="1"/>
  <c r="AF94" i="1" s="1"/>
  <c r="W94" i="1"/>
  <c r="AE94" i="1" s="1"/>
  <c r="V94" i="1"/>
  <c r="AD94" i="1" s="1"/>
  <c r="Y92" i="1"/>
  <c r="AG92" i="1" s="1"/>
  <c r="X92" i="1"/>
  <c r="AF92" i="1" s="1"/>
  <c r="W92" i="1"/>
  <c r="AE92" i="1" s="1"/>
  <c r="V92" i="1"/>
  <c r="AD92" i="1" s="1"/>
  <c r="Y80" i="1"/>
  <c r="AG80" i="1" s="1"/>
  <c r="X80" i="1"/>
  <c r="AF80" i="1" s="1"/>
  <c r="W80" i="1"/>
  <c r="AE80" i="1" s="1"/>
  <c r="V80" i="1"/>
  <c r="AD80" i="1" s="1"/>
  <c r="X19" i="1"/>
  <c r="AF19" i="1" s="1"/>
  <c r="Y79" i="1"/>
  <c r="AG79" i="1" s="1"/>
  <c r="X79" i="1"/>
  <c r="AF79" i="1" s="1"/>
  <c r="W79" i="1"/>
  <c r="AE79" i="1" s="1"/>
  <c r="V79" i="1"/>
  <c r="AD79" i="1" s="1"/>
  <c r="Y85" i="1"/>
  <c r="AG85" i="1" s="1"/>
  <c r="X85" i="1"/>
  <c r="AF85" i="1" s="1"/>
  <c r="W85" i="1"/>
  <c r="AE85" i="1" s="1"/>
  <c r="V85" i="1"/>
  <c r="AD85" i="1" s="1"/>
  <c r="Y59" i="1"/>
  <c r="AG59" i="1" s="1"/>
  <c r="X59" i="1"/>
  <c r="AF59" i="1" s="1"/>
  <c r="W59" i="1"/>
  <c r="AE59" i="1" s="1"/>
  <c r="V59" i="1"/>
  <c r="AD59" i="1" s="1"/>
  <c r="Y90" i="1"/>
  <c r="AG90" i="1" s="1"/>
  <c r="X90" i="1"/>
  <c r="AF90" i="1" s="1"/>
  <c r="W90" i="1"/>
  <c r="AE90" i="1" s="1"/>
  <c r="V90" i="1"/>
  <c r="AD90" i="1" s="1"/>
  <c r="Y57" i="1"/>
  <c r="AG57" i="1" s="1"/>
  <c r="X57" i="1"/>
  <c r="AF57" i="1" s="1"/>
  <c r="W57" i="1"/>
  <c r="AE57" i="1" s="1"/>
  <c r="V57" i="1"/>
  <c r="AD57" i="1" s="1"/>
  <c r="Y19" i="1"/>
  <c r="AG19" i="1" s="1"/>
  <c r="Y84" i="1"/>
  <c r="AG84" i="1" s="1"/>
  <c r="X84" i="1"/>
  <c r="AF84" i="1" s="1"/>
  <c r="W84" i="1"/>
  <c r="AE84" i="1" s="1"/>
  <c r="V84" i="1"/>
  <c r="AD84" i="1" s="1"/>
  <c r="Y72" i="1"/>
  <c r="AG72" i="1" s="1"/>
  <c r="X72" i="1"/>
  <c r="AF72" i="1" s="1"/>
  <c r="W72" i="1"/>
  <c r="AE72" i="1" s="1"/>
  <c r="V72" i="1"/>
  <c r="AD72" i="1" s="1"/>
  <c r="W16" i="1"/>
  <c r="AE16" i="1" s="1"/>
  <c r="Y29" i="1"/>
  <c r="AG29" i="1" s="1"/>
  <c r="Y71" i="1"/>
  <c r="AG71" i="1" s="1"/>
  <c r="X71" i="1"/>
  <c r="AF71" i="1" s="1"/>
  <c r="W71" i="1"/>
  <c r="AE71" i="1" s="1"/>
  <c r="V71" i="1"/>
  <c r="AD71" i="1" s="1"/>
  <c r="H78" i="1"/>
  <c r="Y77" i="1"/>
  <c r="AG77" i="1" s="1"/>
  <c r="X77" i="1"/>
  <c r="AF77" i="1" s="1"/>
  <c r="W77" i="1"/>
  <c r="AE77" i="1" s="1"/>
  <c r="V77" i="1"/>
  <c r="AD77" i="1" s="1"/>
  <c r="Y51" i="1"/>
  <c r="AG51" i="1" s="1"/>
  <c r="X51" i="1"/>
  <c r="AF51" i="1" s="1"/>
  <c r="W51" i="1"/>
  <c r="AE51" i="1" s="1"/>
  <c r="V51" i="1"/>
  <c r="AD51" i="1" s="1"/>
  <c r="Y82" i="1"/>
  <c r="AG82" i="1" s="1"/>
  <c r="X82" i="1"/>
  <c r="AF82" i="1" s="1"/>
  <c r="W82" i="1"/>
  <c r="AE82" i="1" s="1"/>
  <c r="V82" i="1"/>
  <c r="AD82" i="1" s="1"/>
  <c r="Y49" i="1"/>
  <c r="AG49" i="1" s="1"/>
  <c r="X49" i="1"/>
  <c r="AF49" i="1" s="1"/>
  <c r="W49" i="1"/>
  <c r="AE49" i="1" s="1"/>
  <c r="V49" i="1"/>
  <c r="AD49" i="1" s="1"/>
  <c r="Y16" i="1"/>
  <c r="AG16" i="1" s="1"/>
  <c r="W13" i="1"/>
  <c r="AE13" i="1" s="1"/>
  <c r="Y76" i="1"/>
  <c r="AG76" i="1" s="1"/>
  <c r="X76" i="1"/>
  <c r="AF76" i="1" s="1"/>
  <c r="W76" i="1"/>
  <c r="AE76" i="1" s="1"/>
  <c r="V76" i="1"/>
  <c r="AD76" i="1" s="1"/>
  <c r="Y64" i="1"/>
  <c r="AG64" i="1" s="1"/>
  <c r="X64" i="1"/>
  <c r="AF64" i="1" s="1"/>
  <c r="W64" i="1"/>
  <c r="AE64" i="1" s="1"/>
  <c r="V64" i="1"/>
  <c r="AD64" i="1" s="1"/>
  <c r="X13" i="1"/>
  <c r="AF13" i="1" s="1"/>
  <c r="H70" i="1"/>
  <c r="Y69" i="1"/>
  <c r="AG69" i="1" s="1"/>
  <c r="X69" i="1"/>
  <c r="AF69" i="1" s="1"/>
  <c r="W69" i="1"/>
  <c r="AE69" i="1" s="1"/>
  <c r="V69" i="1"/>
  <c r="AD69" i="1" s="1"/>
  <c r="X31" i="1"/>
  <c r="AF31" i="1" s="1"/>
  <c r="Y43" i="1"/>
  <c r="AG43" i="1" s="1"/>
  <c r="X43" i="1"/>
  <c r="AF43" i="1" s="1"/>
  <c r="W43" i="1"/>
  <c r="AE43" i="1" s="1"/>
  <c r="V43" i="1"/>
  <c r="AD43" i="1" s="1"/>
  <c r="Y74" i="1"/>
  <c r="AG74" i="1" s="1"/>
  <c r="X74" i="1"/>
  <c r="AF74" i="1" s="1"/>
  <c r="W74" i="1"/>
  <c r="AE74" i="1" s="1"/>
  <c r="V74" i="1"/>
  <c r="AD74" i="1" s="1"/>
  <c r="Y41" i="1"/>
  <c r="AG41" i="1" s="1"/>
  <c r="X41" i="1"/>
  <c r="AF41" i="1" s="1"/>
  <c r="W41" i="1"/>
  <c r="AE41" i="1" s="1"/>
  <c r="V41" i="1"/>
  <c r="AD41" i="1" s="1"/>
  <c r="X16" i="1"/>
  <c r="AF16" i="1" s="1"/>
  <c r="Y13" i="1"/>
  <c r="AG13" i="1" s="1"/>
  <c r="W18" i="1"/>
  <c r="AE18" i="1" s="1"/>
  <c r="Y86" i="1"/>
  <c r="AG86" i="1" s="1"/>
  <c r="X86" i="1"/>
  <c r="AF86" i="1" s="1"/>
  <c r="W86" i="1"/>
  <c r="AE86" i="1" s="1"/>
  <c r="V86" i="1"/>
  <c r="AD86" i="1" s="1"/>
  <c r="Y34" i="1"/>
  <c r="AG34" i="1" s="1"/>
  <c r="X34" i="1"/>
  <c r="AF34" i="1" s="1"/>
  <c r="W34" i="1"/>
  <c r="AE34" i="1" s="1"/>
  <c r="V34" i="1"/>
  <c r="AD34" i="1" s="1"/>
  <c r="Y68" i="1"/>
  <c r="AG68" i="1" s="1"/>
  <c r="X68" i="1"/>
  <c r="AF68" i="1" s="1"/>
  <c r="W68" i="1"/>
  <c r="AE68" i="1" s="1"/>
  <c r="V68" i="1"/>
  <c r="AD68" i="1" s="1"/>
  <c r="Y56" i="1"/>
  <c r="AG56" i="1" s="1"/>
  <c r="X56" i="1"/>
  <c r="AF56" i="1" s="1"/>
  <c r="W56" i="1"/>
  <c r="AE56" i="1" s="1"/>
  <c r="V56" i="1"/>
  <c r="AD56" i="1" s="1"/>
  <c r="W27" i="1"/>
  <c r="AE27" i="1" s="1"/>
  <c r="W12" i="1"/>
  <c r="AE12" i="1" s="1"/>
  <c r="Y18" i="1"/>
  <c r="AG18" i="1" s="1"/>
  <c r="Y78" i="1"/>
  <c r="AG78" i="1" s="1"/>
  <c r="X78" i="1"/>
  <c r="AF78" i="1" s="1"/>
  <c r="W78" i="1"/>
  <c r="AE78" i="1" s="1"/>
  <c r="V78" i="1"/>
  <c r="AD78" i="1" s="1"/>
  <c r="Y55" i="1"/>
  <c r="AG55" i="1" s="1"/>
  <c r="X55" i="1"/>
  <c r="AF55" i="1" s="1"/>
  <c r="W55" i="1"/>
  <c r="AE55" i="1" s="1"/>
  <c r="V55" i="1"/>
  <c r="AD55" i="1" s="1"/>
  <c r="Y66" i="1"/>
  <c r="AG66" i="1" s="1"/>
  <c r="X66" i="1"/>
  <c r="AF66" i="1" s="1"/>
  <c r="W66" i="1"/>
  <c r="AE66" i="1" s="1"/>
  <c r="V66" i="1"/>
  <c r="AD66" i="1" s="1"/>
  <c r="I9" i="1"/>
  <c r="X18" i="1"/>
  <c r="AF18" i="1" s="1"/>
  <c r="Y36" i="1"/>
  <c r="AG36" i="1" s="1"/>
  <c r="X36" i="1"/>
  <c r="AF36" i="1" s="1"/>
  <c r="W36" i="1"/>
  <c r="AE36" i="1" s="1"/>
  <c r="V36" i="1"/>
  <c r="AD36" i="1" s="1"/>
  <c r="Y62" i="1"/>
  <c r="AG62" i="1" s="1"/>
  <c r="X62" i="1"/>
  <c r="AF62" i="1" s="1"/>
  <c r="W62" i="1"/>
  <c r="AE62" i="1" s="1"/>
  <c r="V62" i="1"/>
  <c r="AD62" i="1" s="1"/>
  <c r="J26" i="1"/>
  <c r="Z26" i="1" s="1"/>
  <c r="AH26" i="1" s="1"/>
  <c r="Y26" i="1"/>
  <c r="AG26" i="1" s="1"/>
  <c r="Y60" i="1"/>
  <c r="AG60" i="1" s="1"/>
  <c r="X60" i="1"/>
  <c r="AF60" i="1" s="1"/>
  <c r="W60" i="1"/>
  <c r="AE60" i="1" s="1"/>
  <c r="V60" i="1"/>
  <c r="AD60" i="1" s="1"/>
  <c r="Y48" i="1"/>
  <c r="AG48" i="1" s="1"/>
  <c r="X48" i="1"/>
  <c r="AF48" i="1" s="1"/>
  <c r="W48" i="1"/>
  <c r="AE48" i="1" s="1"/>
  <c r="V48" i="1"/>
  <c r="AD48" i="1" s="1"/>
  <c r="I8" i="1"/>
  <c r="X12" i="1"/>
  <c r="AF12" i="1" s="1"/>
  <c r="Y63" i="1"/>
  <c r="AG63" i="1" s="1"/>
  <c r="X63" i="1"/>
  <c r="AF63" i="1" s="1"/>
  <c r="W63" i="1"/>
  <c r="AE63" i="1" s="1"/>
  <c r="V63" i="1"/>
  <c r="AD63" i="1" s="1"/>
  <c r="Y70" i="1"/>
  <c r="AG70" i="1" s="1"/>
  <c r="X70" i="1"/>
  <c r="AF70" i="1" s="1"/>
  <c r="W70" i="1"/>
  <c r="AE70" i="1" s="1"/>
  <c r="V70" i="1"/>
  <c r="AD70" i="1" s="1"/>
  <c r="Y31" i="1"/>
  <c r="AG31" i="1" s="1"/>
  <c r="H62" i="1"/>
  <c r="Y27" i="1"/>
  <c r="AG27" i="1" s="1"/>
  <c r="Y61" i="1"/>
  <c r="AG61" i="1" s="1"/>
  <c r="X61" i="1"/>
  <c r="AF61" i="1" s="1"/>
  <c r="W61" i="1"/>
  <c r="AE61" i="1" s="1"/>
  <c r="V61" i="1"/>
  <c r="AD61" i="1" s="1"/>
  <c r="H27" i="1"/>
  <c r="Y97" i="1"/>
  <c r="AG97" i="1" s="1"/>
  <c r="X97" i="1"/>
  <c r="AF97" i="1" s="1"/>
  <c r="W97" i="1"/>
  <c r="AE97" i="1" s="1"/>
  <c r="V97" i="1"/>
  <c r="AD97" i="1" s="1"/>
  <c r="Y47" i="1"/>
  <c r="AG47" i="1" s="1"/>
  <c r="X47" i="1"/>
  <c r="AF47" i="1" s="1"/>
  <c r="W47" i="1"/>
  <c r="AE47" i="1" s="1"/>
  <c r="V47" i="1"/>
  <c r="AD47" i="1" s="1"/>
  <c r="H54" i="1"/>
  <c r="W24" i="1"/>
  <c r="AE24" i="1" s="1"/>
  <c r="Y53" i="1"/>
  <c r="AG53" i="1" s="1"/>
  <c r="X53" i="1"/>
  <c r="AF53" i="1" s="1"/>
  <c r="W53" i="1"/>
  <c r="AE53" i="1" s="1"/>
  <c r="V53" i="1"/>
  <c r="AD53" i="1" s="1"/>
  <c r="Y91" i="1"/>
  <c r="AG91" i="1" s="1"/>
  <c r="X91" i="1"/>
  <c r="AF91" i="1" s="1"/>
  <c r="W91" i="1"/>
  <c r="AE91" i="1" s="1"/>
  <c r="V91" i="1"/>
  <c r="AD91" i="1" s="1"/>
  <c r="Y58" i="1"/>
  <c r="AG58" i="1" s="1"/>
  <c r="X58" i="1"/>
  <c r="AF58" i="1" s="1"/>
  <c r="W58" i="1"/>
  <c r="AE58" i="1" s="1"/>
  <c r="V58" i="1"/>
  <c r="AD58" i="1" s="1"/>
  <c r="Y89" i="1"/>
  <c r="AG89" i="1" s="1"/>
  <c r="X89" i="1"/>
  <c r="AF89" i="1" s="1"/>
  <c r="W89" i="1"/>
  <c r="AE89" i="1" s="1"/>
  <c r="V89" i="1"/>
  <c r="AD89" i="1" s="1"/>
  <c r="X30" i="1"/>
  <c r="AF30" i="1" s="1"/>
  <c r="Y24" i="1"/>
  <c r="AG24" i="1" s="1"/>
  <c r="Y12" i="1"/>
  <c r="AG12" i="1" s="1"/>
  <c r="Y54" i="1"/>
  <c r="AG54" i="1" s="1"/>
  <c r="X54" i="1"/>
  <c r="AF54" i="1" s="1"/>
  <c r="W54" i="1"/>
  <c r="AE54" i="1" s="1"/>
  <c r="V54" i="1"/>
  <c r="AD54" i="1" s="1"/>
  <c r="Y52" i="1"/>
  <c r="AG52" i="1" s="1"/>
  <c r="X52" i="1"/>
  <c r="AF52" i="1" s="1"/>
  <c r="W52" i="1"/>
  <c r="AE52" i="1" s="1"/>
  <c r="V52" i="1"/>
  <c r="AD52" i="1" s="1"/>
  <c r="Y17" i="1"/>
  <c r="AG17" i="1" s="1"/>
  <c r="W17" i="1"/>
  <c r="AE17" i="1" s="1"/>
  <c r="X17" i="1"/>
  <c r="AF17" i="1" s="1"/>
  <c r="V17" i="1"/>
  <c r="AD17" i="1" s="1"/>
  <c r="Y30" i="1"/>
  <c r="AG30" i="1" s="1"/>
  <c r="Y40" i="1"/>
  <c r="AG40" i="1" s="1"/>
  <c r="X40" i="1"/>
  <c r="AF40" i="1" s="1"/>
  <c r="W40" i="1"/>
  <c r="AE40" i="1" s="1"/>
  <c r="V40" i="1"/>
  <c r="AD40" i="1" s="1"/>
  <c r="Y10" i="1"/>
  <c r="AG10" i="1" s="1"/>
  <c r="V10" i="1"/>
  <c r="AD10" i="1" s="1"/>
  <c r="X10" i="1"/>
  <c r="AF10" i="1" s="1"/>
  <c r="W10" i="1"/>
  <c r="AE10" i="1" s="1"/>
  <c r="X9" i="1" l="1"/>
  <c r="AF9" i="1" s="1"/>
  <c r="V9" i="1"/>
  <c r="AD9" i="1" s="1"/>
  <c r="W9" i="1"/>
  <c r="AE9" i="1" s="1"/>
  <c r="Y9" i="1"/>
  <c r="AG9" i="1" s="1"/>
  <c r="W8" i="1"/>
  <c r="V8" i="1"/>
  <c r="AD8" i="1" s="1"/>
  <c r="Y8" i="1"/>
  <c r="X8" i="1"/>
  <c r="X104" i="1" l="1"/>
  <c r="AF8" i="1"/>
  <c r="Y104" i="1"/>
  <c r="AG8" i="1"/>
  <c r="W104" i="1"/>
  <c r="AE8" i="1"/>
  <c r="M6" i="1" l="1"/>
</calcChain>
</file>

<file path=xl/sharedStrings.xml><?xml version="1.0" encoding="utf-8"?>
<sst xmlns="http://schemas.openxmlformats.org/spreadsheetml/2006/main" count="336" uniqueCount="125">
  <si>
    <r>
      <rPr>
        <b/>
        <sz val="12"/>
        <color theme="1"/>
        <rFont val="Arial"/>
        <family val="2"/>
      </rPr>
      <t>TO USE TEMPLATE: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 xml:space="preserve">Cells you can change are in gray. </t>
    </r>
    <r>
      <rPr>
        <sz val="12"/>
        <color theme="1"/>
        <rFont val="Arial"/>
        <family val="2"/>
      </rPr>
      <t xml:space="preserve">Make a copy of this worksheet. Then paste your RFUs in </t>
    </r>
    <r>
      <rPr>
        <b/>
        <sz val="12"/>
        <color theme="1"/>
        <rFont val="Arial"/>
        <family val="2"/>
      </rPr>
      <t>columns C and D</t>
    </r>
    <r>
      <rPr>
        <sz val="12"/>
        <color theme="1"/>
        <rFont val="Arial"/>
        <family val="2"/>
      </rPr>
      <t xml:space="preserve">. You can change the dotted boundary for no amplification in the top chart in </t>
    </r>
    <r>
      <rPr>
        <b/>
        <sz val="12"/>
        <color theme="1"/>
        <rFont val="Arial"/>
        <family val="2"/>
      </rPr>
      <t>S9 and R13</t>
    </r>
    <r>
      <rPr>
        <sz val="12"/>
        <color theme="1"/>
        <rFont val="Arial"/>
        <family val="2"/>
      </rPr>
      <t xml:space="preserve">. You can change the lower and upper bounds for assigning heterozygotes in the bottom chart in </t>
    </r>
    <r>
      <rPr>
        <b/>
        <sz val="12"/>
        <color theme="1"/>
        <rFont val="Arial"/>
        <family val="2"/>
      </rPr>
      <t>S31 and S34</t>
    </r>
    <r>
      <rPr>
        <sz val="12"/>
        <color theme="1"/>
        <rFont val="Arial"/>
        <family val="2"/>
      </rPr>
      <t xml:space="preserve">. You can also change how close the values can be to the bounds before being flagged in </t>
    </r>
    <r>
      <rPr>
        <b/>
        <sz val="12"/>
        <color theme="1"/>
        <rFont val="Arial"/>
        <family val="2"/>
      </rPr>
      <t>cell S36</t>
    </r>
    <r>
      <rPr>
        <sz val="12"/>
        <color theme="1"/>
        <rFont val="Arial"/>
        <family val="2"/>
      </rPr>
      <t>.</t>
    </r>
  </si>
  <si>
    <t>FOR GRAPHING: GENOTYPING</t>
  </si>
  <si>
    <t>FOR GRAPHING: SCATTERPLOT</t>
  </si>
  <si>
    <t>BAD PLATE?</t>
  </si>
  <si>
    <t>Plate</t>
  </si>
  <si>
    <t>Well</t>
  </si>
  <si>
    <t>FAM</t>
  </si>
  <si>
    <t>HEX</t>
  </si>
  <si>
    <t>%FAM</t>
  </si>
  <si>
    <t>%HEX</t>
  </si>
  <si>
    <t>delta</t>
  </si>
  <si>
    <t>genotype</t>
  </si>
  <si>
    <t>No amplification</t>
  </si>
  <si>
    <t>Marginal?</t>
  </si>
  <si>
    <t>cell ID</t>
  </si>
  <si>
    <t>No amp</t>
  </si>
  <si>
    <t>AA</t>
  </si>
  <si>
    <t>AB</t>
  </si>
  <si>
    <t>BB</t>
  </si>
  <si>
    <t>Marginal</t>
  </si>
  <si>
    <t>A01</t>
  </si>
  <si>
    <t>NTC</t>
  </si>
  <si>
    <t>HEX bound for no amp</t>
  </si>
  <si>
    <t>A02</t>
  </si>
  <si>
    <t>x-coordinate</t>
  </si>
  <si>
    <t>y-coordinate</t>
  </si>
  <si>
    <t>A03</t>
  </si>
  <si>
    <t>A04</t>
  </si>
  <si>
    <t>A05</t>
  </si>
  <si>
    <t>FAM bound for no amp</t>
  </si>
  <si>
    <t>A06</t>
  </si>
  <si>
    <t>A07</t>
  </si>
  <si>
    <t>A08</t>
  </si>
  <si>
    <t>A09</t>
  </si>
  <si>
    <t>A10</t>
  </si>
  <si>
    <t>A11</t>
  </si>
  <si>
    <t>A12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</si>
  <si>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</si>
  <si>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</si>
  <si>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</si>
  <si>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</si>
  <si>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</si>
  <si>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</si>
  <si>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</si>
  <si>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</si>
  <si>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</si>
  <si>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</si>
  <si>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</si>
  <si>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</si>
  <si>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lower bound for heterozygotes</t>
  </si>
  <si>
    <t>C01</t>
  </si>
  <si>
    <t>C02</t>
  </si>
  <si>
    <t>C03</t>
  </si>
  <si>
    <t>upper bound for heterozygotes</t>
  </si>
  <si>
    <t>C04</t>
  </si>
  <si>
    <t>C05</t>
  </si>
  <si>
    <t>C06</t>
  </si>
  <si>
    <t>Margin</t>
  </si>
  <si>
    <t>C07</t>
  </si>
  <si>
    <t>C08</t>
  </si>
  <si>
    <t>C09</t>
  </si>
  <si>
    <t>C10</t>
  </si>
  <si>
    <t>C11</t>
  </si>
  <si>
    <t>C12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</si>
  <si>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</si>
  <si>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</si>
  <si>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</si>
  <si>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</si>
  <si>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</si>
  <si>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</si>
  <si>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</si>
  <si>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</si>
  <si>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</si>
  <si>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</si>
  <si>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</si>
  <si>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</si>
  <si>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</si>
  <si>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</si>
  <si>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</si>
  <si>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</si>
  <si>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</si>
  <si>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</si>
  <si>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</si>
  <si>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</si>
  <si>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</si>
  <si>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</si>
  <si>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E11</t>
  </si>
  <si>
    <t>E12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</si>
  <si>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</si>
  <si>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</si>
  <si>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</si>
  <si>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</si>
  <si>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</si>
  <si>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</si>
  <si>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</si>
  <si>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</si>
  <si>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</si>
  <si>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</si>
  <si>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</si>
  <si>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F12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</si>
  <si>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</si>
  <si>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</si>
  <si>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</si>
  <si>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</si>
  <si>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</si>
  <si>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</si>
  <si>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</si>
  <si>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</si>
  <si>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</si>
  <si>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</si>
  <si>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</si>
  <si>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</si>
  <si>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H01</t>
  </si>
  <si>
    <t>H02</t>
  </si>
  <si>
    <t>H03</t>
  </si>
  <si>
    <t>H04</t>
  </si>
  <si>
    <t>H05</t>
  </si>
  <si>
    <t>H06</t>
  </si>
  <si>
    <t>H07</t>
  </si>
  <si>
    <t>H08</t>
  </si>
  <si>
    <t>H09</t>
  </si>
  <si>
    <t>H10</t>
  </si>
  <si>
    <t>H11</t>
  </si>
  <si>
    <t>H12</t>
  </si>
  <si>
    <t>Supplementary Table 3. Template sheet for analyzing one SNP.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</si>
</sst>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b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0" fontId="3" fillId="0" borderId="0" xfId="0" applyFont="1"/>
    <xf numFmtId="0" fontId="1" fillId="0" borderId="2" xfId="0" applyFont="1" applyBorder="1" applyAlignment="1">
      <alignment horizontal="center"/>
    </xf>
    <xf numFmtId="0" fontId="1" fillId="0" borderId="3" xfId="0" applyFont="1" applyBorder="1"/>
    <xf numFmtId="0" fontId="4" fillId="0" borderId="0" xfId="0" applyFont="1"/>
    <xf numFmtId="0" fontId="1" fillId="0" borderId="6" xfId="0" applyFont="1" applyBorder="1"/>
    <xf numFmtId="0" fontId="1" fillId="0" borderId="8" xfId="0" applyFont="1" applyBorder="1"/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/>
    <xf numFmtId="0" fontId="1" fillId="0" borderId="11" xfId="0" applyFont="1" applyBorder="1"/>
    <xf numFmtId="0" fontId="1" fillId="0" borderId="13" xfId="0" applyFont="1" applyBorder="1"/>
    <xf numFmtId="0" fontId="1" fillId="0" borderId="14" xfId="0" applyFont="1" applyBorder="1"/>
    <xf numFmtId="2" fontId="1" fillId="3" borderId="14" xfId="0" applyNumberFormat="1" applyFont="1" applyFill="1" applyBorder="1" applyAlignment="1">
      <alignment horizontal="center"/>
    </xf>
    <xf numFmtId="2" fontId="1" fillId="0" borderId="14" xfId="0" applyNumberFormat="1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2" fontId="1" fillId="0" borderId="19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0" fontId="1" fillId="0" borderId="7" xfId="0" applyFont="1" applyBorder="1"/>
    <xf numFmtId="0" fontId="1" fillId="0" borderId="20" xfId="0" applyFont="1" applyBorder="1"/>
    <xf numFmtId="2" fontId="1" fillId="3" borderId="0" xfId="0" applyNumberFormat="1" applyFont="1" applyFill="1" applyAlignment="1">
      <alignment horizontal="center"/>
    </xf>
    <xf numFmtId="2" fontId="1" fillId="0" borderId="0" xfId="0" applyNumberFormat="1" applyFont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5" xfId="0" applyFont="1" applyFill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6" xfId="0" applyFont="1" applyBorder="1"/>
    <xf numFmtId="2" fontId="1" fillId="3" borderId="12" xfId="0" applyNumberFormat="1" applyFont="1" applyFill="1" applyBorder="1" applyAlignment="1">
      <alignment horizontal="center"/>
    </xf>
    <xf numFmtId="2" fontId="1" fillId="0" borderId="12" xfId="0" applyNumberFormat="1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2" fontId="1" fillId="0" borderId="29" xfId="0" applyNumberFormat="1" applyFont="1" applyBorder="1" applyAlignment="1">
      <alignment horizontal="center"/>
    </xf>
    <xf numFmtId="2" fontId="1" fillId="0" borderId="11" xfId="0" applyNumberFormat="1" applyFont="1" applyBorder="1" applyAlignment="1">
      <alignment horizontal="center"/>
    </xf>
    <xf numFmtId="0" fontId="1" fillId="0" borderId="29" xfId="0" applyFont="1" applyBorder="1"/>
    <xf numFmtId="0" fontId="1" fillId="0" borderId="30" xfId="0" applyFont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0" borderId="31" xfId="0" applyFont="1" applyBorder="1" applyAlignment="1">
      <alignment horizontal="center"/>
    </xf>
    <xf numFmtId="2" fontId="1" fillId="0" borderId="32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1" fillId="0" borderId="33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33" xfId="0" applyFont="1" applyBorder="1"/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2" borderId="0" xfId="0" applyFont="1" applyFill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</cellXfs>
  <cellStyles count="1">
    <cellStyle name="Normal" xfId="0" builtinId="0"/>
  </cellStyles>
  <dxfs count="6">
    <dxf>
      <font>
        <color theme="0"/>
      </font>
    </dxf>
    <dxf>
      <font>
        <color rgb="FF9C5700"/>
      </font>
      <fill>
        <patternFill>
          <bgColor rgb="FFFFEB9C"/>
        </patternFill>
      </fill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Fluorescence values</a:t>
            </a:r>
          </a:p>
        </c:rich>
      </c:tx>
      <c:layout>
        <c:manualLayout>
          <c:xMode val="edge"/>
          <c:yMode val="edge"/>
          <c:x val="0.27647464458382132"/>
          <c:y val="3.622812472077507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96246810913734"/>
          <c:y val="2.8173110577610388E-2"/>
          <c:w val="0.52411264452877726"/>
          <c:h val="0.78008118042280716"/>
        </c:manualLayout>
      </c:layout>
      <c:scatterChart>
        <c:scatterStyle val="lineMarker"/>
        <c:varyColors val="0"/>
        <c:ser>
          <c:idx val="2"/>
          <c:order val="0"/>
          <c:tx>
            <c:v>control:AA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'S3_Table. KASP geno template'!$E$11:$E$13</c:f>
              <c:numCache>
                <c:formatCode>0.00</c:formatCode>
                <c:ptCount val="3"/>
                <c:pt idx="0">
                  <c:v>75.026816022695328</c:v>
                </c:pt>
                <c:pt idx="1">
                  <c:v>74.037519094925287</c:v>
                </c:pt>
                <c:pt idx="2">
                  <c:v>87.399104620880891</c:v>
                </c:pt>
              </c:numCache>
            </c:numRef>
          </c:xVal>
          <c:yVal>
            <c:numRef>
              <c:f>'S3_Table. KASP geno template'!$AE$11:$AE$13</c:f>
              <c:numCache>
                <c:formatCode>General</c:formatCode>
                <c:ptCount val="3"/>
                <c:pt idx="0">
                  <c:v>27.975587821243149</c:v>
                </c:pt>
                <c:pt idx="1">
                  <c:v>32.452784935443304</c:v>
                </c:pt>
                <c:pt idx="2">
                  <c:v>32.814683069338273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F69-5B49-95A9-446FD18DFB96}"/>
            </c:ext>
          </c:extLst>
        </c:ser>
        <c:ser>
          <c:idx val="3"/>
          <c:order val="1"/>
          <c:tx>
            <c:v>control:AB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'S3_Table. KASP geno template'!$E$14:$E$16</c:f>
              <c:numCache>
                <c:formatCode>0.00</c:formatCode>
                <c:ptCount val="3"/>
                <c:pt idx="0">
                  <c:v>59.579610918856908</c:v>
                </c:pt>
                <c:pt idx="1">
                  <c:v>52.543726635639821</c:v>
                </c:pt>
                <c:pt idx="2">
                  <c:v>48.287169946797349</c:v>
                </c:pt>
              </c:numCache>
            </c:numRef>
          </c:xVal>
          <c:yVal>
            <c:numRef>
              <c:f>'S3_Table. KASP geno template'!$AF$14:$AF$16</c:f>
              <c:numCache>
                <c:formatCode>General</c:formatCode>
                <c:ptCount val="3"/>
                <c:pt idx="0">
                  <c:v>77.394325231440163</c:v>
                </c:pt>
                <c:pt idx="1">
                  <c:v>69.930853499371182</c:v>
                </c:pt>
                <c:pt idx="2">
                  <c:v>64.785055770648484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F69-5B49-95A9-446FD18DFB96}"/>
            </c:ext>
          </c:extLst>
        </c:ser>
        <c:ser>
          <c:idx val="4"/>
          <c:order val="2"/>
          <c:tx>
            <c:v>control:BB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'S3_Table. KASP geno template'!$E$17:$E$19</c:f>
              <c:numCache>
                <c:formatCode>0.00</c:formatCode>
                <c:ptCount val="3"/>
                <c:pt idx="0">
                  <c:v>10.665553687534906</c:v>
                </c:pt>
                <c:pt idx="1">
                  <c:v>8.1927839971998768</c:v>
                </c:pt>
                <c:pt idx="2">
                  <c:v>6.0454386899174599</c:v>
                </c:pt>
              </c:numCache>
            </c:numRef>
          </c:xVal>
          <c:yVal>
            <c:numRef>
              <c:f>'S3_Table. KASP geno template'!$AG$17:$AG$19</c:f>
              <c:numCache>
                <c:formatCode>General</c:formatCode>
                <c:ptCount val="3"/>
                <c:pt idx="0">
                  <c:v>84.768206782351342</c:v>
                </c:pt>
                <c:pt idx="1">
                  <c:v>100</c:v>
                </c:pt>
                <c:pt idx="2">
                  <c:v>76.855273592958355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F69-5B49-95A9-446FD18DFB96}"/>
            </c:ext>
          </c:extLst>
        </c:ser>
        <c:ser>
          <c:idx val="5"/>
          <c:order val="3"/>
          <c:tx>
            <c:v>control:NTC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'S3_Table. KASP geno template'!$E$8:$E$10</c:f>
              <c:numCache>
                <c:formatCode>0.00</c:formatCode>
                <c:ptCount val="3"/>
                <c:pt idx="0">
                  <c:v>0.1327917576104696</c:v>
                </c:pt>
                <c:pt idx="1">
                  <c:v>0</c:v>
                </c:pt>
                <c:pt idx="2">
                  <c:v>2.4691258828142288E-2</c:v>
                </c:pt>
              </c:numCache>
            </c:numRef>
          </c:xVal>
          <c:yVal>
            <c:numRef>
              <c:f>'S3_Table. KASP geno template'!$AD$8:$AD$10</c:f>
              <c:numCache>
                <c:formatCode>General</c:formatCode>
                <c:ptCount val="3"/>
                <c:pt idx="0">
                  <c:v>0.64480605969537186</c:v>
                </c:pt>
                <c:pt idx="1">
                  <c:v>0</c:v>
                </c:pt>
                <c:pt idx="2">
                  <c:v>0.4545434069199073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F69-5B49-95A9-446FD18DFB96}"/>
            </c:ext>
          </c:extLst>
        </c:ser>
        <c:ser>
          <c:idx val="0"/>
          <c:order val="4"/>
          <c:tx>
            <c:v>unknown:AA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'S3_Table. KASP geno template'!$E$20:$E$103</c:f>
              <c:numCache>
                <c:formatCode>0.00</c:formatCode>
                <c:ptCount val="84"/>
                <c:pt idx="0">
                  <c:v>81.569843933367864</c:v>
                </c:pt>
                <c:pt idx="1">
                  <c:v>49.745885794490782</c:v>
                </c:pt>
                <c:pt idx="2">
                  <c:v>57.156157712840816</c:v>
                </c:pt>
                <c:pt idx="3">
                  <c:v>43.686439936607528</c:v>
                </c:pt>
                <c:pt idx="4">
                  <c:v>44.281999123171815</c:v>
                </c:pt>
                <c:pt idx="5">
                  <c:v>78.303957686114003</c:v>
                </c:pt>
                <c:pt idx="6">
                  <c:v>43.37426567769684</c:v>
                </c:pt>
                <c:pt idx="7">
                  <c:v>47.35626277448744</c:v>
                </c:pt>
                <c:pt idx="8">
                  <c:v>48.619553462647737</c:v>
                </c:pt>
                <c:pt idx="9">
                  <c:v>59.315062874402777</c:v>
                </c:pt>
                <c:pt idx="10">
                  <c:v>59.120617301284248</c:v>
                </c:pt>
                <c:pt idx="11">
                  <c:v>85.549161860333541</c:v>
                </c:pt>
                <c:pt idx="12">
                  <c:v>84.429850614810803</c:v>
                </c:pt>
                <c:pt idx="13">
                  <c:v>49.725268671790111</c:v>
                </c:pt>
                <c:pt idx="14">
                  <c:v>54.53937283365142</c:v>
                </c:pt>
                <c:pt idx="15">
                  <c:v>85.256778119919844</c:v>
                </c:pt>
                <c:pt idx="16">
                  <c:v>33.422675607220079</c:v>
                </c:pt>
                <c:pt idx="17">
                  <c:v>19.148895872057562</c:v>
                </c:pt>
                <c:pt idx="18">
                  <c:v>46.066619590955021</c:v>
                </c:pt>
                <c:pt idx="19">
                  <c:v>87.357198366468609</c:v>
                </c:pt>
                <c:pt idx="20">
                  <c:v>7.7162086088351929</c:v>
                </c:pt>
                <c:pt idx="21">
                  <c:v>53.110582739693136</c:v>
                </c:pt>
                <c:pt idx="22">
                  <c:v>57.723060209991715</c:v>
                </c:pt>
                <c:pt idx="23">
                  <c:v>51.661261469532562</c:v>
                </c:pt>
                <c:pt idx="24">
                  <c:v>9.6174444071839336</c:v>
                </c:pt>
                <c:pt idx="25">
                  <c:v>46.764614897927238</c:v>
                </c:pt>
                <c:pt idx="26">
                  <c:v>8.4587055597567993</c:v>
                </c:pt>
                <c:pt idx="27">
                  <c:v>43.654845947789475</c:v>
                </c:pt>
                <c:pt idx="28">
                  <c:v>68.216776116405114</c:v>
                </c:pt>
                <c:pt idx="29">
                  <c:v>75.667446515110072</c:v>
                </c:pt>
                <c:pt idx="30">
                  <c:v>36.252407816334745</c:v>
                </c:pt>
                <c:pt idx="31">
                  <c:v>88.319688538952192</c:v>
                </c:pt>
                <c:pt idx="32">
                  <c:v>5.4923632043980888</c:v>
                </c:pt>
                <c:pt idx="33">
                  <c:v>10.907425025048664</c:v>
                </c:pt>
                <c:pt idx="34">
                  <c:v>90.869346027358162</c:v>
                </c:pt>
                <c:pt idx="35">
                  <c:v>56.807947350707053</c:v>
                </c:pt>
                <c:pt idx="36">
                  <c:v>46.496289463621515</c:v>
                </c:pt>
                <c:pt idx="37">
                  <c:v>61.263771346552701</c:v>
                </c:pt>
                <c:pt idx="38">
                  <c:v>46.868092247129049</c:v>
                </c:pt>
                <c:pt idx="39">
                  <c:v>74.215342865003507</c:v>
                </c:pt>
                <c:pt idx="40">
                  <c:v>40.963905138500692</c:v>
                </c:pt>
                <c:pt idx="41">
                  <c:v>77.57274426461646</c:v>
                </c:pt>
                <c:pt idx="42">
                  <c:v>44.902717431056203</c:v>
                </c:pt>
                <c:pt idx="43">
                  <c:v>80.750037407726779</c:v>
                </c:pt>
                <c:pt idx="44">
                  <c:v>7.9474718330576373</c:v>
                </c:pt>
                <c:pt idx="45">
                  <c:v>88.217169988593682</c:v>
                </c:pt>
                <c:pt idx="46">
                  <c:v>100</c:v>
                </c:pt>
                <c:pt idx="47">
                  <c:v>12.28698775776893</c:v>
                </c:pt>
                <c:pt idx="48">
                  <c:v>44.301673591429555</c:v>
                </c:pt>
                <c:pt idx="49">
                  <c:v>6.3125555473569319</c:v>
                </c:pt>
                <c:pt idx="50">
                  <c:v>7.6116522666032225</c:v>
                </c:pt>
                <c:pt idx="51">
                  <c:v>83.55494749009388</c:v>
                </c:pt>
                <c:pt idx="52">
                  <c:v>39.836176850995777</c:v>
                </c:pt>
                <c:pt idx="53">
                  <c:v>6.6087389481470709</c:v>
                </c:pt>
                <c:pt idx="54">
                  <c:v>45.420438948393695</c:v>
                </c:pt>
                <c:pt idx="55">
                  <c:v>7.8163152967590506</c:v>
                </c:pt>
                <c:pt idx="56">
                  <c:v>7.5416083515068868</c:v>
                </c:pt>
                <c:pt idx="57">
                  <c:v>12.751987307587356</c:v>
                </c:pt>
                <c:pt idx="58">
                  <c:v>11.913954226532109</c:v>
                </c:pt>
                <c:pt idx="59">
                  <c:v>48.415220086779527</c:v>
                </c:pt>
                <c:pt idx="60">
                  <c:v>44.995355903165404</c:v>
                </c:pt>
                <c:pt idx="61">
                  <c:v>54.767672689115521</c:v>
                </c:pt>
                <c:pt idx="62">
                  <c:v>42.809020769305427</c:v>
                </c:pt>
                <c:pt idx="63">
                  <c:v>7.6542869235005746</c:v>
                </c:pt>
                <c:pt idx="64">
                  <c:v>65.202445404522777</c:v>
                </c:pt>
                <c:pt idx="65">
                  <c:v>58.519166228740602</c:v>
                </c:pt>
                <c:pt idx="66">
                  <c:v>48.687509140577085</c:v>
                </c:pt>
                <c:pt idx="67">
                  <c:v>36.47749291434608</c:v>
                </c:pt>
                <c:pt idx="68">
                  <c:v>52.384092104222482</c:v>
                </c:pt>
                <c:pt idx="69">
                  <c:v>12.963879449700217</c:v>
                </c:pt>
                <c:pt idx="70">
                  <c:v>13.760124397929138</c:v>
                </c:pt>
                <c:pt idx="71">
                  <c:v>73.530514981514344</c:v>
                </c:pt>
                <c:pt idx="72">
                  <c:v>44.189223992386786</c:v>
                </c:pt>
                <c:pt idx="73">
                  <c:v>72.315601754879552</c:v>
                </c:pt>
                <c:pt idx="74">
                  <c:v>6.4767619383236621</c:v>
                </c:pt>
                <c:pt idx="75">
                  <c:v>8.0004490307602509</c:v>
                </c:pt>
                <c:pt idx="76">
                  <c:v>36.776693662160426</c:v>
                </c:pt>
                <c:pt idx="77">
                  <c:v>92.602657265047554</c:v>
                </c:pt>
                <c:pt idx="78">
                  <c:v>73.894640816978153</c:v>
                </c:pt>
                <c:pt idx="79">
                  <c:v>50.113437537277747</c:v>
                </c:pt>
                <c:pt idx="80">
                  <c:v>7.4309315458199769</c:v>
                </c:pt>
                <c:pt idx="81">
                  <c:v>89.86169056418926</c:v>
                </c:pt>
                <c:pt idx="82">
                  <c:v>89.462718119990299</c:v>
                </c:pt>
                <c:pt idx="83">
                  <c:v>67.62575226363613</c:v>
                </c:pt>
              </c:numCache>
            </c:numRef>
          </c:xVal>
          <c:yVal>
            <c:numRef>
              <c:f>'S3_Table. KASP geno template'!$AE$20:$AE$103</c:f>
              <c:numCache>
                <c:formatCode>General</c:formatCode>
                <c:ptCount val="84"/>
                <c:pt idx="0">
                  <c:v>34.887979475794545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30.331035021570013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31.344157654413639</c:v>
                </c:pt>
                <c:pt idx="12">
                  <c:v>32.485073076071849</c:v>
                </c:pt>
                <c:pt idx="13">
                  <c:v>#N/A</c:v>
                </c:pt>
                <c:pt idx="14">
                  <c:v>#N/A</c:v>
                </c:pt>
                <c:pt idx="15">
                  <c:v>37.397842030951125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35.923445641929057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26.540965104987297</c:v>
                </c:pt>
                <c:pt idx="29">
                  <c:v>32.132723857657965</c:v>
                </c:pt>
                <c:pt idx="30">
                  <c:v>#N/A</c:v>
                </c:pt>
                <c:pt idx="31">
                  <c:v>32.207657791595913</c:v>
                </c:pt>
                <c:pt idx="32">
                  <c:v>#N/A</c:v>
                </c:pt>
                <c:pt idx="33">
                  <c:v>#N/A</c:v>
                </c:pt>
                <c:pt idx="34">
                  <c:v>35.440037878651196</c:v>
                </c:pt>
                <c:pt idx="35">
                  <c:v>#N/A</c:v>
                </c:pt>
                <c:pt idx="36">
                  <c:v>#N/A</c:v>
                </c:pt>
                <c:pt idx="37">
                  <c:v>27.159963933275549</c:v>
                </c:pt>
                <c:pt idx="38">
                  <c:v>#N/A</c:v>
                </c:pt>
                <c:pt idx="39">
                  <c:v>31.078223436600034</c:v>
                </c:pt>
                <c:pt idx="40">
                  <c:v>#N/A</c:v>
                </c:pt>
                <c:pt idx="41">
                  <c:v>32.799776492395949</c:v>
                </c:pt>
                <c:pt idx="42">
                  <c:v>#N/A</c:v>
                </c:pt>
                <c:pt idx="43">
                  <c:v>31.020618908284309</c:v>
                </c:pt>
                <c:pt idx="44">
                  <c:v>#N/A</c:v>
                </c:pt>
                <c:pt idx="45">
                  <c:v>35.869484781848961</c:v>
                </c:pt>
                <c:pt idx="46">
                  <c:v>36.465461780962208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32.339774099831359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29.017971145529874</c:v>
                </c:pt>
                <c:pt idx="65">
                  <c:v>26.109733321843091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27.061831063624297</c:v>
                </c:pt>
                <c:pt idx="72">
                  <c:v>#N/A</c:v>
                </c:pt>
                <c:pt idx="73">
                  <c:v>31.455555031558358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29.2255235084052</c:v>
                </c:pt>
                <c:pt idx="78">
                  <c:v>30.435957612893034</c:v>
                </c:pt>
                <c:pt idx="79">
                  <c:v>#N/A</c:v>
                </c:pt>
                <c:pt idx="80">
                  <c:v>#N/A</c:v>
                </c:pt>
                <c:pt idx="81">
                  <c:v>33.214457405302014</c:v>
                </c:pt>
                <c:pt idx="82">
                  <c:v>33.339793845913555</c:v>
                </c:pt>
                <c:pt idx="83">
                  <c:v>21.825986814943281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F69-5B49-95A9-446FD18DFB96}"/>
            </c:ext>
          </c:extLst>
        </c:ser>
        <c:ser>
          <c:idx val="8"/>
          <c:order val="5"/>
          <c:tx>
            <c:v>unknown:AB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'S3_Table. KASP geno template'!$E$20:$E$103</c:f>
              <c:numCache>
                <c:formatCode>0.00</c:formatCode>
                <c:ptCount val="84"/>
                <c:pt idx="0">
                  <c:v>81.569843933367864</c:v>
                </c:pt>
                <c:pt idx="1">
                  <c:v>49.745885794490782</c:v>
                </c:pt>
                <c:pt idx="2">
                  <c:v>57.156157712840816</c:v>
                </c:pt>
                <c:pt idx="3">
                  <c:v>43.686439936607528</c:v>
                </c:pt>
                <c:pt idx="4">
                  <c:v>44.281999123171815</c:v>
                </c:pt>
                <c:pt idx="5">
                  <c:v>78.303957686114003</c:v>
                </c:pt>
                <c:pt idx="6">
                  <c:v>43.37426567769684</c:v>
                </c:pt>
                <c:pt idx="7">
                  <c:v>47.35626277448744</c:v>
                </c:pt>
                <c:pt idx="8">
                  <c:v>48.619553462647737</c:v>
                </c:pt>
                <c:pt idx="9">
                  <c:v>59.315062874402777</c:v>
                </c:pt>
                <c:pt idx="10">
                  <c:v>59.120617301284248</c:v>
                </c:pt>
                <c:pt idx="11">
                  <c:v>85.549161860333541</c:v>
                </c:pt>
                <c:pt idx="12">
                  <c:v>84.429850614810803</c:v>
                </c:pt>
                <c:pt idx="13">
                  <c:v>49.725268671790111</c:v>
                </c:pt>
                <c:pt idx="14">
                  <c:v>54.53937283365142</c:v>
                </c:pt>
                <c:pt idx="15">
                  <c:v>85.256778119919844</c:v>
                </c:pt>
                <c:pt idx="16">
                  <c:v>33.422675607220079</c:v>
                </c:pt>
                <c:pt idx="17">
                  <c:v>19.148895872057562</c:v>
                </c:pt>
                <c:pt idx="18">
                  <c:v>46.066619590955021</c:v>
                </c:pt>
                <c:pt idx="19">
                  <c:v>87.357198366468609</c:v>
                </c:pt>
                <c:pt idx="20">
                  <c:v>7.7162086088351929</c:v>
                </c:pt>
                <c:pt idx="21">
                  <c:v>53.110582739693136</c:v>
                </c:pt>
                <c:pt idx="22">
                  <c:v>57.723060209991715</c:v>
                </c:pt>
                <c:pt idx="23">
                  <c:v>51.661261469532562</c:v>
                </c:pt>
                <c:pt idx="24">
                  <c:v>9.6174444071839336</c:v>
                </c:pt>
                <c:pt idx="25">
                  <c:v>46.764614897927238</c:v>
                </c:pt>
                <c:pt idx="26">
                  <c:v>8.4587055597567993</c:v>
                </c:pt>
                <c:pt idx="27">
                  <c:v>43.654845947789475</c:v>
                </c:pt>
                <c:pt idx="28">
                  <c:v>68.216776116405114</c:v>
                </c:pt>
                <c:pt idx="29">
                  <c:v>75.667446515110072</c:v>
                </c:pt>
                <c:pt idx="30">
                  <c:v>36.252407816334745</c:v>
                </c:pt>
                <c:pt idx="31">
                  <c:v>88.319688538952192</c:v>
                </c:pt>
                <c:pt idx="32">
                  <c:v>5.4923632043980888</c:v>
                </c:pt>
                <c:pt idx="33">
                  <c:v>10.907425025048664</c:v>
                </c:pt>
                <c:pt idx="34">
                  <c:v>90.869346027358162</c:v>
                </c:pt>
                <c:pt idx="35">
                  <c:v>56.807947350707053</c:v>
                </c:pt>
                <c:pt idx="36">
                  <c:v>46.496289463621515</c:v>
                </c:pt>
                <c:pt idx="37">
                  <c:v>61.263771346552701</c:v>
                </c:pt>
                <c:pt idx="38">
                  <c:v>46.868092247129049</c:v>
                </c:pt>
                <c:pt idx="39">
                  <c:v>74.215342865003507</c:v>
                </c:pt>
                <c:pt idx="40">
                  <c:v>40.963905138500692</c:v>
                </c:pt>
                <c:pt idx="41">
                  <c:v>77.57274426461646</c:v>
                </c:pt>
                <c:pt idx="42">
                  <c:v>44.902717431056203</c:v>
                </c:pt>
                <c:pt idx="43">
                  <c:v>80.750037407726779</c:v>
                </c:pt>
                <c:pt idx="44">
                  <c:v>7.9474718330576373</c:v>
                </c:pt>
                <c:pt idx="45">
                  <c:v>88.217169988593682</c:v>
                </c:pt>
                <c:pt idx="46">
                  <c:v>100</c:v>
                </c:pt>
                <c:pt idx="47">
                  <c:v>12.28698775776893</c:v>
                </c:pt>
                <c:pt idx="48">
                  <c:v>44.301673591429555</c:v>
                </c:pt>
                <c:pt idx="49">
                  <c:v>6.3125555473569319</c:v>
                </c:pt>
                <c:pt idx="50">
                  <c:v>7.6116522666032225</c:v>
                </c:pt>
                <c:pt idx="51">
                  <c:v>83.55494749009388</c:v>
                </c:pt>
                <c:pt idx="52">
                  <c:v>39.836176850995777</c:v>
                </c:pt>
                <c:pt idx="53">
                  <c:v>6.6087389481470709</c:v>
                </c:pt>
                <c:pt idx="54">
                  <c:v>45.420438948393695</c:v>
                </c:pt>
                <c:pt idx="55">
                  <c:v>7.8163152967590506</c:v>
                </c:pt>
                <c:pt idx="56">
                  <c:v>7.5416083515068868</c:v>
                </c:pt>
                <c:pt idx="57">
                  <c:v>12.751987307587356</c:v>
                </c:pt>
                <c:pt idx="58">
                  <c:v>11.913954226532109</c:v>
                </c:pt>
                <c:pt idx="59">
                  <c:v>48.415220086779527</c:v>
                </c:pt>
                <c:pt idx="60">
                  <c:v>44.995355903165404</c:v>
                </c:pt>
                <c:pt idx="61">
                  <c:v>54.767672689115521</c:v>
                </c:pt>
                <c:pt idx="62">
                  <c:v>42.809020769305427</c:v>
                </c:pt>
                <c:pt idx="63">
                  <c:v>7.6542869235005746</c:v>
                </c:pt>
                <c:pt idx="64">
                  <c:v>65.202445404522777</c:v>
                </c:pt>
                <c:pt idx="65">
                  <c:v>58.519166228740602</c:v>
                </c:pt>
                <c:pt idx="66">
                  <c:v>48.687509140577085</c:v>
                </c:pt>
                <c:pt idx="67">
                  <c:v>36.47749291434608</c:v>
                </c:pt>
                <c:pt idx="68">
                  <c:v>52.384092104222482</c:v>
                </c:pt>
                <c:pt idx="69">
                  <c:v>12.963879449700217</c:v>
                </c:pt>
                <c:pt idx="70">
                  <c:v>13.760124397929138</c:v>
                </c:pt>
                <c:pt idx="71">
                  <c:v>73.530514981514344</c:v>
                </c:pt>
                <c:pt idx="72">
                  <c:v>44.189223992386786</c:v>
                </c:pt>
                <c:pt idx="73">
                  <c:v>72.315601754879552</c:v>
                </c:pt>
                <c:pt idx="74">
                  <c:v>6.4767619383236621</c:v>
                </c:pt>
                <c:pt idx="75">
                  <c:v>8.0004490307602509</c:v>
                </c:pt>
                <c:pt idx="76">
                  <c:v>36.776693662160426</c:v>
                </c:pt>
                <c:pt idx="77">
                  <c:v>92.602657265047554</c:v>
                </c:pt>
                <c:pt idx="78">
                  <c:v>73.894640816978153</c:v>
                </c:pt>
                <c:pt idx="79">
                  <c:v>50.113437537277747</c:v>
                </c:pt>
                <c:pt idx="80">
                  <c:v>7.4309315458199769</c:v>
                </c:pt>
                <c:pt idx="81">
                  <c:v>89.86169056418926</c:v>
                </c:pt>
                <c:pt idx="82">
                  <c:v>89.462718119990299</c:v>
                </c:pt>
                <c:pt idx="83">
                  <c:v>67.62575226363613</c:v>
                </c:pt>
              </c:numCache>
            </c:numRef>
          </c:xVal>
          <c:yVal>
            <c:numRef>
              <c:f>'S3_Table. KASP geno template'!$AF$20:$AF$103</c:f>
              <c:numCache>
                <c:formatCode>General</c:formatCode>
                <c:ptCount val="84"/>
                <c:pt idx="0">
                  <c:v>#N/A</c:v>
                </c:pt>
                <c:pt idx="1">
                  <c:v>70.526573634340963</c:v>
                </c:pt>
                <c:pt idx="2">
                  <c:v>74.008127486731127</c:v>
                </c:pt>
                <c:pt idx="3">
                  <c:v>66.519958798231315</c:v>
                </c:pt>
                <c:pt idx="4">
                  <c:v>69.067128381667146</c:v>
                </c:pt>
                <c:pt idx="5">
                  <c:v>#N/A</c:v>
                </c:pt>
                <c:pt idx="6">
                  <c:v>64.106449815450972</c:v>
                </c:pt>
                <c:pt idx="7">
                  <c:v>69.027357014713488</c:v>
                </c:pt>
                <c:pt idx="8">
                  <c:v>70.889480465553603</c:v>
                </c:pt>
                <c:pt idx="9">
                  <c:v>71.293048290759415</c:v>
                </c:pt>
                <c:pt idx="10">
                  <c:v>69.287155192413536</c:v>
                </c:pt>
                <c:pt idx="11">
                  <c:v>#N/A</c:v>
                </c:pt>
                <c:pt idx="12">
                  <c:v>#N/A</c:v>
                </c:pt>
                <c:pt idx="13">
                  <c:v>65.06136991376566</c:v>
                </c:pt>
                <c:pt idx="14">
                  <c:v>66.771733177706977</c:v>
                </c:pt>
                <c:pt idx="15">
                  <c:v>#N/A</c:v>
                </c:pt>
                <c:pt idx="16">
                  <c:v>54.918878414776287</c:v>
                </c:pt>
                <c:pt idx="17">
                  <c:v>#N/A</c:v>
                </c:pt>
                <c:pt idx="18">
                  <c:v>69.671251580003613</c:v>
                </c:pt>
                <c:pt idx="19">
                  <c:v>#N/A</c:v>
                </c:pt>
                <c:pt idx="20">
                  <c:v>#N/A</c:v>
                </c:pt>
                <c:pt idx="21">
                  <c:v>68.420368461677313</c:v>
                </c:pt>
                <c:pt idx="22">
                  <c:v>69.340892340356703</c:v>
                </c:pt>
                <c:pt idx="23">
                  <c:v>60.268920351568056</c:v>
                </c:pt>
                <c:pt idx="24">
                  <c:v>#N/A</c:v>
                </c:pt>
                <c:pt idx="25">
                  <c:v>67.983267071955979</c:v>
                </c:pt>
                <c:pt idx="26">
                  <c:v>#N/A</c:v>
                </c:pt>
                <c:pt idx="27">
                  <c:v>67.535385272500818</c:v>
                </c:pt>
                <c:pt idx="28">
                  <c:v>#N/A</c:v>
                </c:pt>
                <c:pt idx="29">
                  <c:v>#N/A</c:v>
                </c:pt>
                <c:pt idx="30">
                  <c:v>62.122606282267732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65.774181322377572</c:v>
                </c:pt>
                <c:pt idx="36">
                  <c:v>62.997879412193079</c:v>
                </c:pt>
                <c:pt idx="37">
                  <c:v>#N/A</c:v>
                </c:pt>
                <c:pt idx="38">
                  <c:v>68.920492979659315</c:v>
                </c:pt>
                <c:pt idx="39">
                  <c:v>#N/A</c:v>
                </c:pt>
                <c:pt idx="40">
                  <c:v>63.565448833941929</c:v>
                </c:pt>
                <c:pt idx="41">
                  <c:v>#N/A</c:v>
                </c:pt>
                <c:pt idx="42">
                  <c:v>66.373529772212379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62.965051135519758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61.753638580849469</c:v>
                </c:pt>
                <c:pt idx="53">
                  <c:v>#N/A</c:v>
                </c:pt>
                <c:pt idx="54">
                  <c:v>67.706377320935502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57.311974596261962</c:v>
                </c:pt>
                <c:pt idx="60">
                  <c:v>63.07141602934125</c:v>
                </c:pt>
                <c:pt idx="61">
                  <c:v>71.598406639074113</c:v>
                </c:pt>
                <c:pt idx="62">
                  <c:v>67.047183762544805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71.581730356315148</c:v>
                </c:pt>
                <c:pt idx="67">
                  <c:v>62.911588406233946</c:v>
                </c:pt>
                <c:pt idx="68">
                  <c:v>69.7986740318659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60.067430413451383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57.72850809701314</c:v>
                </c:pt>
                <c:pt idx="77">
                  <c:v>#N/A</c:v>
                </c:pt>
                <c:pt idx="78">
                  <c:v>#N/A</c:v>
                </c:pt>
                <c:pt idx="79">
                  <c:v>69.474744685787911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5F69-5B49-95A9-446FD18DFB96}"/>
            </c:ext>
          </c:extLst>
        </c:ser>
        <c:ser>
          <c:idx val="9"/>
          <c:order val="6"/>
          <c:tx>
            <c:v>unknown:BB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'S3_Table. KASP geno template'!$E$20:$E$103</c:f>
              <c:numCache>
                <c:formatCode>0.00</c:formatCode>
                <c:ptCount val="84"/>
                <c:pt idx="0">
                  <c:v>81.569843933367864</c:v>
                </c:pt>
                <c:pt idx="1">
                  <c:v>49.745885794490782</c:v>
                </c:pt>
                <c:pt idx="2">
                  <c:v>57.156157712840816</c:v>
                </c:pt>
                <c:pt idx="3">
                  <c:v>43.686439936607528</c:v>
                </c:pt>
                <c:pt idx="4">
                  <c:v>44.281999123171815</c:v>
                </c:pt>
                <c:pt idx="5">
                  <c:v>78.303957686114003</c:v>
                </c:pt>
                <c:pt idx="6">
                  <c:v>43.37426567769684</c:v>
                </c:pt>
                <c:pt idx="7">
                  <c:v>47.35626277448744</c:v>
                </c:pt>
                <c:pt idx="8">
                  <c:v>48.619553462647737</c:v>
                </c:pt>
                <c:pt idx="9">
                  <c:v>59.315062874402777</c:v>
                </c:pt>
                <c:pt idx="10">
                  <c:v>59.120617301284248</c:v>
                </c:pt>
                <c:pt idx="11">
                  <c:v>85.549161860333541</c:v>
                </c:pt>
                <c:pt idx="12">
                  <c:v>84.429850614810803</c:v>
                </c:pt>
                <c:pt idx="13">
                  <c:v>49.725268671790111</c:v>
                </c:pt>
                <c:pt idx="14">
                  <c:v>54.53937283365142</c:v>
                </c:pt>
                <c:pt idx="15">
                  <c:v>85.256778119919844</c:v>
                </c:pt>
                <c:pt idx="16">
                  <c:v>33.422675607220079</c:v>
                </c:pt>
                <c:pt idx="17">
                  <c:v>19.148895872057562</c:v>
                </c:pt>
                <c:pt idx="18">
                  <c:v>46.066619590955021</c:v>
                </c:pt>
                <c:pt idx="19">
                  <c:v>87.357198366468609</c:v>
                </c:pt>
                <c:pt idx="20">
                  <c:v>7.7162086088351929</c:v>
                </c:pt>
                <c:pt idx="21">
                  <c:v>53.110582739693136</c:v>
                </c:pt>
                <c:pt idx="22">
                  <c:v>57.723060209991715</c:v>
                </c:pt>
                <c:pt idx="23">
                  <c:v>51.661261469532562</c:v>
                </c:pt>
                <c:pt idx="24">
                  <c:v>9.6174444071839336</c:v>
                </c:pt>
                <c:pt idx="25">
                  <c:v>46.764614897927238</c:v>
                </c:pt>
                <c:pt idx="26">
                  <c:v>8.4587055597567993</c:v>
                </c:pt>
                <c:pt idx="27">
                  <c:v>43.654845947789475</c:v>
                </c:pt>
                <c:pt idx="28">
                  <c:v>68.216776116405114</c:v>
                </c:pt>
                <c:pt idx="29">
                  <c:v>75.667446515110072</c:v>
                </c:pt>
                <c:pt idx="30">
                  <c:v>36.252407816334745</c:v>
                </c:pt>
                <c:pt idx="31">
                  <c:v>88.319688538952192</c:v>
                </c:pt>
                <c:pt idx="32">
                  <c:v>5.4923632043980888</c:v>
                </c:pt>
                <c:pt idx="33">
                  <c:v>10.907425025048664</c:v>
                </c:pt>
                <c:pt idx="34">
                  <c:v>90.869346027358162</c:v>
                </c:pt>
                <c:pt idx="35">
                  <c:v>56.807947350707053</c:v>
                </c:pt>
                <c:pt idx="36">
                  <c:v>46.496289463621515</c:v>
                </c:pt>
                <c:pt idx="37">
                  <c:v>61.263771346552701</c:v>
                </c:pt>
                <c:pt idx="38">
                  <c:v>46.868092247129049</c:v>
                </c:pt>
                <c:pt idx="39">
                  <c:v>74.215342865003507</c:v>
                </c:pt>
                <c:pt idx="40">
                  <c:v>40.963905138500692</c:v>
                </c:pt>
                <c:pt idx="41">
                  <c:v>77.57274426461646</c:v>
                </c:pt>
                <c:pt idx="42">
                  <c:v>44.902717431056203</c:v>
                </c:pt>
                <c:pt idx="43">
                  <c:v>80.750037407726779</c:v>
                </c:pt>
                <c:pt idx="44">
                  <c:v>7.9474718330576373</c:v>
                </c:pt>
                <c:pt idx="45">
                  <c:v>88.217169988593682</c:v>
                </c:pt>
                <c:pt idx="46">
                  <c:v>100</c:v>
                </c:pt>
                <c:pt idx="47">
                  <c:v>12.28698775776893</c:v>
                </c:pt>
                <c:pt idx="48">
                  <c:v>44.301673591429555</c:v>
                </c:pt>
                <c:pt idx="49">
                  <c:v>6.3125555473569319</c:v>
                </c:pt>
                <c:pt idx="50">
                  <c:v>7.6116522666032225</c:v>
                </c:pt>
                <c:pt idx="51">
                  <c:v>83.55494749009388</c:v>
                </c:pt>
                <c:pt idx="52">
                  <c:v>39.836176850995777</c:v>
                </c:pt>
                <c:pt idx="53">
                  <c:v>6.6087389481470709</c:v>
                </c:pt>
                <c:pt idx="54">
                  <c:v>45.420438948393695</c:v>
                </c:pt>
                <c:pt idx="55">
                  <c:v>7.8163152967590506</c:v>
                </c:pt>
                <c:pt idx="56">
                  <c:v>7.5416083515068868</c:v>
                </c:pt>
                <c:pt idx="57">
                  <c:v>12.751987307587356</c:v>
                </c:pt>
                <c:pt idx="58">
                  <c:v>11.913954226532109</c:v>
                </c:pt>
                <c:pt idx="59">
                  <c:v>48.415220086779527</c:v>
                </c:pt>
                <c:pt idx="60">
                  <c:v>44.995355903165404</c:v>
                </c:pt>
                <c:pt idx="61">
                  <c:v>54.767672689115521</c:v>
                </c:pt>
                <c:pt idx="62">
                  <c:v>42.809020769305427</c:v>
                </c:pt>
                <c:pt idx="63">
                  <c:v>7.6542869235005746</c:v>
                </c:pt>
                <c:pt idx="64">
                  <c:v>65.202445404522777</c:v>
                </c:pt>
                <c:pt idx="65">
                  <c:v>58.519166228740602</c:v>
                </c:pt>
                <c:pt idx="66">
                  <c:v>48.687509140577085</c:v>
                </c:pt>
                <c:pt idx="67">
                  <c:v>36.47749291434608</c:v>
                </c:pt>
                <c:pt idx="68">
                  <c:v>52.384092104222482</c:v>
                </c:pt>
                <c:pt idx="69">
                  <c:v>12.963879449700217</c:v>
                </c:pt>
                <c:pt idx="70">
                  <c:v>13.760124397929138</c:v>
                </c:pt>
                <c:pt idx="71">
                  <c:v>73.530514981514344</c:v>
                </c:pt>
                <c:pt idx="72">
                  <c:v>44.189223992386786</c:v>
                </c:pt>
                <c:pt idx="73">
                  <c:v>72.315601754879552</c:v>
                </c:pt>
                <c:pt idx="74">
                  <c:v>6.4767619383236621</c:v>
                </c:pt>
                <c:pt idx="75">
                  <c:v>8.0004490307602509</c:v>
                </c:pt>
                <c:pt idx="76">
                  <c:v>36.776693662160426</c:v>
                </c:pt>
                <c:pt idx="77">
                  <c:v>92.602657265047554</c:v>
                </c:pt>
                <c:pt idx="78">
                  <c:v>73.894640816978153</c:v>
                </c:pt>
                <c:pt idx="79">
                  <c:v>50.113437537277747</c:v>
                </c:pt>
                <c:pt idx="80">
                  <c:v>7.4309315458199769</c:v>
                </c:pt>
                <c:pt idx="81">
                  <c:v>89.86169056418926</c:v>
                </c:pt>
                <c:pt idx="82">
                  <c:v>89.462718119990299</c:v>
                </c:pt>
                <c:pt idx="83">
                  <c:v>67.62575226363613</c:v>
                </c:pt>
              </c:numCache>
            </c:numRef>
          </c:xVal>
          <c:yVal>
            <c:numRef>
              <c:f>'S3_Table. KASP geno template'!$AG$20:$AG$103</c:f>
              <c:numCache>
                <c:formatCode>General</c:formatCode>
                <c:ptCount val="84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78.350227676180722</c:v>
                </c:pt>
                <c:pt idx="18">
                  <c:v>#N/A</c:v>
                </c:pt>
                <c:pt idx="19">
                  <c:v>#N/A</c:v>
                </c:pt>
                <c:pt idx="20">
                  <c:v>82.231407300225243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79.316235267650143</c:v>
                </c:pt>
                <c:pt idx="25">
                  <c:v>#N/A</c:v>
                </c:pt>
                <c:pt idx="26">
                  <c:v>82.805303973308398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77.643333264650067</c:v>
                </c:pt>
                <c:pt idx="33">
                  <c:v>88.439073826558911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80.919209612236159</c:v>
                </c:pt>
                <c:pt idx="45">
                  <c:v>#N/A</c:v>
                </c:pt>
                <c:pt idx="46">
                  <c:v>#N/A</c:v>
                </c:pt>
                <c:pt idx="47">
                  <c:v>84.467363396278202</c:v>
                </c:pt>
                <c:pt idx="48">
                  <c:v>#N/A</c:v>
                </c:pt>
                <c:pt idx="49">
                  <c:v>78.503763654859853</c:v>
                </c:pt>
                <c:pt idx="50">
                  <c:v>78.33796045688338</c:v>
                </c:pt>
                <c:pt idx="51">
                  <c:v>#N/A</c:v>
                </c:pt>
                <c:pt idx="52">
                  <c:v>#N/A</c:v>
                </c:pt>
                <c:pt idx="53">
                  <c:v>89.647091883867233</c:v>
                </c:pt>
                <c:pt idx="54">
                  <c:v>#N/A</c:v>
                </c:pt>
                <c:pt idx="55">
                  <c:v>83.856567543517357</c:v>
                </c:pt>
                <c:pt idx="56">
                  <c:v>83.060425076788221</c:v>
                </c:pt>
                <c:pt idx="57">
                  <c:v>83.961820713758001</c:v>
                </c:pt>
                <c:pt idx="58">
                  <c:v>89.643478830543984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74.330332077881039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86.400841337044724</c:v>
                </c:pt>
                <c:pt idx="70">
                  <c:v>86.419299991683445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77.193472938085534</c:v>
                </c:pt>
                <c:pt idx="75">
                  <c:v>75.521736537003278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80.53088918162743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5F69-5B49-95A9-446FD18DFB96}"/>
            </c:ext>
          </c:extLst>
        </c:ser>
        <c:ser>
          <c:idx val="10"/>
          <c:order val="7"/>
          <c:tx>
            <c:v>unknown:no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'S3_Table. KASP geno template'!$E$20:$E$103</c:f>
              <c:numCache>
                <c:formatCode>0.00</c:formatCode>
                <c:ptCount val="84"/>
                <c:pt idx="0">
                  <c:v>81.569843933367864</c:v>
                </c:pt>
                <c:pt idx="1">
                  <c:v>49.745885794490782</c:v>
                </c:pt>
                <c:pt idx="2">
                  <c:v>57.156157712840816</c:v>
                </c:pt>
                <c:pt idx="3">
                  <c:v>43.686439936607528</c:v>
                </c:pt>
                <c:pt idx="4">
                  <c:v>44.281999123171815</c:v>
                </c:pt>
                <c:pt idx="5">
                  <c:v>78.303957686114003</c:v>
                </c:pt>
                <c:pt idx="6">
                  <c:v>43.37426567769684</c:v>
                </c:pt>
                <c:pt idx="7">
                  <c:v>47.35626277448744</c:v>
                </c:pt>
                <c:pt idx="8">
                  <c:v>48.619553462647737</c:v>
                </c:pt>
                <c:pt idx="9">
                  <c:v>59.315062874402777</c:v>
                </c:pt>
                <c:pt idx="10">
                  <c:v>59.120617301284248</c:v>
                </c:pt>
                <c:pt idx="11">
                  <c:v>85.549161860333541</c:v>
                </c:pt>
                <c:pt idx="12">
                  <c:v>84.429850614810803</c:v>
                </c:pt>
                <c:pt idx="13">
                  <c:v>49.725268671790111</c:v>
                </c:pt>
                <c:pt idx="14">
                  <c:v>54.53937283365142</c:v>
                </c:pt>
                <c:pt idx="15">
                  <c:v>85.256778119919844</c:v>
                </c:pt>
                <c:pt idx="16">
                  <c:v>33.422675607220079</c:v>
                </c:pt>
                <c:pt idx="17">
                  <c:v>19.148895872057562</c:v>
                </c:pt>
                <c:pt idx="18">
                  <c:v>46.066619590955021</c:v>
                </c:pt>
                <c:pt idx="19">
                  <c:v>87.357198366468609</c:v>
                </c:pt>
                <c:pt idx="20">
                  <c:v>7.7162086088351929</c:v>
                </c:pt>
                <c:pt idx="21">
                  <c:v>53.110582739693136</c:v>
                </c:pt>
                <c:pt idx="22">
                  <c:v>57.723060209991715</c:v>
                </c:pt>
                <c:pt idx="23">
                  <c:v>51.661261469532562</c:v>
                </c:pt>
                <c:pt idx="24">
                  <c:v>9.6174444071839336</c:v>
                </c:pt>
                <c:pt idx="25">
                  <c:v>46.764614897927238</c:v>
                </c:pt>
                <c:pt idx="26">
                  <c:v>8.4587055597567993</c:v>
                </c:pt>
                <c:pt idx="27">
                  <c:v>43.654845947789475</c:v>
                </c:pt>
                <c:pt idx="28">
                  <c:v>68.216776116405114</c:v>
                </c:pt>
                <c:pt idx="29">
                  <c:v>75.667446515110072</c:v>
                </c:pt>
                <c:pt idx="30">
                  <c:v>36.252407816334745</c:v>
                </c:pt>
                <c:pt idx="31">
                  <c:v>88.319688538952192</c:v>
                </c:pt>
                <c:pt idx="32">
                  <c:v>5.4923632043980888</c:v>
                </c:pt>
                <c:pt idx="33">
                  <c:v>10.907425025048664</c:v>
                </c:pt>
                <c:pt idx="34">
                  <c:v>90.869346027358162</c:v>
                </c:pt>
                <c:pt idx="35">
                  <c:v>56.807947350707053</c:v>
                </c:pt>
                <c:pt idx="36">
                  <c:v>46.496289463621515</c:v>
                </c:pt>
                <c:pt idx="37">
                  <c:v>61.263771346552701</c:v>
                </c:pt>
                <c:pt idx="38">
                  <c:v>46.868092247129049</c:v>
                </c:pt>
                <c:pt idx="39">
                  <c:v>74.215342865003507</c:v>
                </c:pt>
                <c:pt idx="40">
                  <c:v>40.963905138500692</c:v>
                </c:pt>
                <c:pt idx="41">
                  <c:v>77.57274426461646</c:v>
                </c:pt>
                <c:pt idx="42">
                  <c:v>44.902717431056203</c:v>
                </c:pt>
                <c:pt idx="43">
                  <c:v>80.750037407726779</c:v>
                </c:pt>
                <c:pt idx="44">
                  <c:v>7.9474718330576373</c:v>
                </c:pt>
                <c:pt idx="45">
                  <c:v>88.217169988593682</c:v>
                </c:pt>
                <c:pt idx="46">
                  <c:v>100</c:v>
                </c:pt>
                <c:pt idx="47">
                  <c:v>12.28698775776893</c:v>
                </c:pt>
                <c:pt idx="48">
                  <c:v>44.301673591429555</c:v>
                </c:pt>
                <c:pt idx="49">
                  <c:v>6.3125555473569319</c:v>
                </c:pt>
                <c:pt idx="50">
                  <c:v>7.6116522666032225</c:v>
                </c:pt>
                <c:pt idx="51">
                  <c:v>83.55494749009388</c:v>
                </c:pt>
                <c:pt idx="52">
                  <c:v>39.836176850995777</c:v>
                </c:pt>
                <c:pt idx="53">
                  <c:v>6.6087389481470709</c:v>
                </c:pt>
                <c:pt idx="54">
                  <c:v>45.420438948393695</c:v>
                </c:pt>
                <c:pt idx="55">
                  <c:v>7.8163152967590506</c:v>
                </c:pt>
                <c:pt idx="56">
                  <c:v>7.5416083515068868</c:v>
                </c:pt>
                <c:pt idx="57">
                  <c:v>12.751987307587356</c:v>
                </c:pt>
                <c:pt idx="58">
                  <c:v>11.913954226532109</c:v>
                </c:pt>
                <c:pt idx="59">
                  <c:v>48.415220086779527</c:v>
                </c:pt>
                <c:pt idx="60">
                  <c:v>44.995355903165404</c:v>
                </c:pt>
                <c:pt idx="61">
                  <c:v>54.767672689115521</c:v>
                </c:pt>
                <c:pt idx="62">
                  <c:v>42.809020769305427</c:v>
                </c:pt>
                <c:pt idx="63">
                  <c:v>7.6542869235005746</c:v>
                </c:pt>
                <c:pt idx="64">
                  <c:v>65.202445404522777</c:v>
                </c:pt>
                <c:pt idx="65">
                  <c:v>58.519166228740602</c:v>
                </c:pt>
                <c:pt idx="66">
                  <c:v>48.687509140577085</c:v>
                </c:pt>
                <c:pt idx="67">
                  <c:v>36.47749291434608</c:v>
                </c:pt>
                <c:pt idx="68">
                  <c:v>52.384092104222482</c:v>
                </c:pt>
                <c:pt idx="69">
                  <c:v>12.963879449700217</c:v>
                </c:pt>
                <c:pt idx="70">
                  <c:v>13.760124397929138</c:v>
                </c:pt>
                <c:pt idx="71">
                  <c:v>73.530514981514344</c:v>
                </c:pt>
                <c:pt idx="72">
                  <c:v>44.189223992386786</c:v>
                </c:pt>
                <c:pt idx="73">
                  <c:v>72.315601754879552</c:v>
                </c:pt>
                <c:pt idx="74">
                  <c:v>6.4767619383236621</c:v>
                </c:pt>
                <c:pt idx="75">
                  <c:v>8.0004490307602509</c:v>
                </c:pt>
                <c:pt idx="76">
                  <c:v>36.776693662160426</c:v>
                </c:pt>
                <c:pt idx="77">
                  <c:v>92.602657265047554</c:v>
                </c:pt>
                <c:pt idx="78">
                  <c:v>73.894640816978153</c:v>
                </c:pt>
                <c:pt idx="79">
                  <c:v>50.113437537277747</c:v>
                </c:pt>
                <c:pt idx="80">
                  <c:v>7.4309315458199769</c:v>
                </c:pt>
                <c:pt idx="81">
                  <c:v>89.86169056418926</c:v>
                </c:pt>
                <c:pt idx="82">
                  <c:v>89.462718119990299</c:v>
                </c:pt>
                <c:pt idx="83">
                  <c:v>67.62575226363613</c:v>
                </c:pt>
              </c:numCache>
            </c:numRef>
          </c:xVal>
          <c:yVal>
            <c:numRef>
              <c:f>'S3_Table. KASP geno template'!$AD$20:$AD$103</c:f>
              <c:numCache>
                <c:formatCode>General</c:formatCode>
                <c:ptCount val="84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5F69-5B49-95A9-446FD18DFB96}"/>
            </c:ext>
          </c:extLst>
        </c:ser>
        <c:ser>
          <c:idx val="7"/>
          <c:order val="8"/>
          <c:tx>
            <c:v>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'S3_Table. KASP geno template'!$E$20:$E$103</c:f>
              <c:numCache>
                <c:formatCode>0.00</c:formatCode>
                <c:ptCount val="84"/>
                <c:pt idx="0">
                  <c:v>81.569843933367864</c:v>
                </c:pt>
                <c:pt idx="1">
                  <c:v>49.745885794490782</c:v>
                </c:pt>
                <c:pt idx="2">
                  <c:v>57.156157712840816</c:v>
                </c:pt>
                <c:pt idx="3">
                  <c:v>43.686439936607528</c:v>
                </c:pt>
                <c:pt idx="4">
                  <c:v>44.281999123171815</c:v>
                </c:pt>
                <c:pt idx="5">
                  <c:v>78.303957686114003</c:v>
                </c:pt>
                <c:pt idx="6">
                  <c:v>43.37426567769684</c:v>
                </c:pt>
                <c:pt idx="7">
                  <c:v>47.35626277448744</c:v>
                </c:pt>
                <c:pt idx="8">
                  <c:v>48.619553462647737</c:v>
                </c:pt>
                <c:pt idx="9">
                  <c:v>59.315062874402777</c:v>
                </c:pt>
                <c:pt idx="10">
                  <c:v>59.120617301284248</c:v>
                </c:pt>
                <c:pt idx="11">
                  <c:v>85.549161860333541</c:v>
                </c:pt>
                <c:pt idx="12">
                  <c:v>84.429850614810803</c:v>
                </c:pt>
                <c:pt idx="13">
                  <c:v>49.725268671790111</c:v>
                </c:pt>
                <c:pt idx="14">
                  <c:v>54.53937283365142</c:v>
                </c:pt>
                <c:pt idx="15">
                  <c:v>85.256778119919844</c:v>
                </c:pt>
                <c:pt idx="16">
                  <c:v>33.422675607220079</c:v>
                </c:pt>
                <c:pt idx="17">
                  <c:v>19.148895872057562</c:v>
                </c:pt>
                <c:pt idx="18">
                  <c:v>46.066619590955021</c:v>
                </c:pt>
                <c:pt idx="19">
                  <c:v>87.357198366468609</c:v>
                </c:pt>
                <c:pt idx="20">
                  <c:v>7.7162086088351929</c:v>
                </c:pt>
                <c:pt idx="21">
                  <c:v>53.110582739693136</c:v>
                </c:pt>
                <c:pt idx="22">
                  <c:v>57.723060209991715</c:v>
                </c:pt>
                <c:pt idx="23">
                  <c:v>51.661261469532562</c:v>
                </c:pt>
                <c:pt idx="24">
                  <c:v>9.6174444071839336</c:v>
                </c:pt>
                <c:pt idx="25">
                  <c:v>46.764614897927238</c:v>
                </c:pt>
                <c:pt idx="26">
                  <c:v>8.4587055597567993</c:v>
                </c:pt>
                <c:pt idx="27">
                  <c:v>43.654845947789475</c:v>
                </c:pt>
                <c:pt idx="28">
                  <c:v>68.216776116405114</c:v>
                </c:pt>
                <c:pt idx="29">
                  <c:v>75.667446515110072</c:v>
                </c:pt>
                <c:pt idx="30">
                  <c:v>36.252407816334745</c:v>
                </c:pt>
                <c:pt idx="31">
                  <c:v>88.319688538952192</c:v>
                </c:pt>
                <c:pt idx="32">
                  <c:v>5.4923632043980888</c:v>
                </c:pt>
                <c:pt idx="33">
                  <c:v>10.907425025048664</c:v>
                </c:pt>
                <c:pt idx="34">
                  <c:v>90.869346027358162</c:v>
                </c:pt>
                <c:pt idx="35">
                  <c:v>56.807947350707053</c:v>
                </c:pt>
                <c:pt idx="36">
                  <c:v>46.496289463621515</c:v>
                </c:pt>
                <c:pt idx="37">
                  <c:v>61.263771346552701</c:v>
                </c:pt>
                <c:pt idx="38">
                  <c:v>46.868092247129049</c:v>
                </c:pt>
                <c:pt idx="39">
                  <c:v>74.215342865003507</c:v>
                </c:pt>
                <c:pt idx="40">
                  <c:v>40.963905138500692</c:v>
                </c:pt>
                <c:pt idx="41">
                  <c:v>77.57274426461646</c:v>
                </c:pt>
                <c:pt idx="42">
                  <c:v>44.902717431056203</c:v>
                </c:pt>
                <c:pt idx="43">
                  <c:v>80.750037407726779</c:v>
                </c:pt>
                <c:pt idx="44">
                  <c:v>7.9474718330576373</c:v>
                </c:pt>
                <c:pt idx="45">
                  <c:v>88.217169988593682</c:v>
                </c:pt>
                <c:pt idx="46">
                  <c:v>100</c:v>
                </c:pt>
                <c:pt idx="47">
                  <c:v>12.28698775776893</c:v>
                </c:pt>
                <c:pt idx="48">
                  <c:v>44.301673591429555</c:v>
                </c:pt>
                <c:pt idx="49">
                  <c:v>6.3125555473569319</c:v>
                </c:pt>
                <c:pt idx="50">
                  <c:v>7.6116522666032225</c:v>
                </c:pt>
                <c:pt idx="51">
                  <c:v>83.55494749009388</c:v>
                </c:pt>
                <c:pt idx="52">
                  <c:v>39.836176850995777</c:v>
                </c:pt>
                <c:pt idx="53">
                  <c:v>6.6087389481470709</c:v>
                </c:pt>
                <c:pt idx="54">
                  <c:v>45.420438948393695</c:v>
                </c:pt>
                <c:pt idx="55">
                  <c:v>7.8163152967590506</c:v>
                </c:pt>
                <c:pt idx="56">
                  <c:v>7.5416083515068868</c:v>
                </c:pt>
                <c:pt idx="57">
                  <c:v>12.751987307587356</c:v>
                </c:pt>
                <c:pt idx="58">
                  <c:v>11.913954226532109</c:v>
                </c:pt>
                <c:pt idx="59">
                  <c:v>48.415220086779527</c:v>
                </c:pt>
                <c:pt idx="60">
                  <c:v>44.995355903165404</c:v>
                </c:pt>
                <c:pt idx="61">
                  <c:v>54.767672689115521</c:v>
                </c:pt>
                <c:pt idx="62">
                  <c:v>42.809020769305427</c:v>
                </c:pt>
                <c:pt idx="63">
                  <c:v>7.6542869235005746</c:v>
                </c:pt>
                <c:pt idx="64">
                  <c:v>65.202445404522777</c:v>
                </c:pt>
                <c:pt idx="65">
                  <c:v>58.519166228740602</c:v>
                </c:pt>
                <c:pt idx="66">
                  <c:v>48.687509140577085</c:v>
                </c:pt>
                <c:pt idx="67">
                  <c:v>36.47749291434608</c:v>
                </c:pt>
                <c:pt idx="68">
                  <c:v>52.384092104222482</c:v>
                </c:pt>
                <c:pt idx="69">
                  <c:v>12.963879449700217</c:v>
                </c:pt>
                <c:pt idx="70">
                  <c:v>13.760124397929138</c:v>
                </c:pt>
                <c:pt idx="71">
                  <c:v>73.530514981514344</c:v>
                </c:pt>
                <c:pt idx="72">
                  <c:v>44.189223992386786</c:v>
                </c:pt>
                <c:pt idx="73">
                  <c:v>72.315601754879552</c:v>
                </c:pt>
                <c:pt idx="74">
                  <c:v>6.4767619383236621</c:v>
                </c:pt>
                <c:pt idx="75">
                  <c:v>8.0004490307602509</c:v>
                </c:pt>
                <c:pt idx="76">
                  <c:v>36.776693662160426</c:v>
                </c:pt>
                <c:pt idx="77">
                  <c:v>92.602657265047554</c:v>
                </c:pt>
                <c:pt idx="78">
                  <c:v>73.894640816978153</c:v>
                </c:pt>
                <c:pt idx="79">
                  <c:v>50.113437537277747</c:v>
                </c:pt>
                <c:pt idx="80">
                  <c:v>7.4309315458199769</c:v>
                </c:pt>
                <c:pt idx="81">
                  <c:v>89.86169056418926</c:v>
                </c:pt>
                <c:pt idx="82">
                  <c:v>89.462718119990299</c:v>
                </c:pt>
                <c:pt idx="83">
                  <c:v>67.62575226363613</c:v>
                </c:pt>
              </c:numCache>
            </c:numRef>
          </c:xVal>
          <c:yVal>
            <c:numRef>
              <c:f>'S3_Table. KASP geno template'!$AH$20:$AH$103</c:f>
              <c:numCache>
                <c:formatCode>General</c:formatCode>
                <c:ptCount val="84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5F69-5B49-95A9-446FD18DFB96}"/>
            </c:ext>
          </c:extLst>
        </c:ser>
        <c:ser>
          <c:idx val="1"/>
          <c:order val="9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'S3_Table. KASP geno template'!$R$10:$R$11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'S3_Table. KASP geno template'!$S$10:$S$11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5F69-5B49-95A9-446FD18DFB96}"/>
            </c:ext>
          </c:extLst>
        </c:ser>
        <c:ser>
          <c:idx val="6"/>
          <c:order val="10"/>
          <c:tx>
            <c:v>no amp boundary</c:v>
          </c:tx>
          <c:spPr>
            <a:ln w="63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'S3_Table. KASP geno template'!$R$14:$R$15</c:f>
              <c:numCache>
                <c:formatCode>General</c:formatCode>
                <c:ptCount val="2"/>
                <c:pt idx="0">
                  <c:v>20</c:v>
                </c:pt>
                <c:pt idx="1">
                  <c:v>20</c:v>
                </c:pt>
              </c:numCache>
            </c:numRef>
          </c:xVal>
          <c:yVal>
            <c:numRef>
              <c:f>'S3_Table. KASP geno template'!$S$14:$S$15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5F69-5B49-95A9-446FD18DFB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223360"/>
        <c:axId val="2088555600"/>
      </c:scatterChart>
      <c:valAx>
        <c:axId val="2085223360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FAM 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fluorescence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8555600"/>
        <c:crosses val="autoZero"/>
        <c:crossBetween val="midCat"/>
      </c:valAx>
      <c:valAx>
        <c:axId val="2088555600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 fluorescence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(%)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85223360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9"/>
        <c:delete val="1"/>
      </c:legendEntry>
      <c:layout>
        <c:manualLayout>
          <c:xMode val="edge"/>
          <c:yMode val="edge"/>
          <c:x val="0.69141175679105593"/>
          <c:y val="0.14569432870222632"/>
          <c:w val="0.28438187094623729"/>
          <c:h val="0.6217666892174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Genotyping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71867788862141"/>
          <c:y val="0.10548406133717793"/>
          <c:w val="0.58114518191074094"/>
          <c:h val="0.86096977074640502"/>
        </c:manualLayout>
      </c:layout>
      <c:scatterChart>
        <c:scatterStyle val="lineMarker"/>
        <c:varyColors val="0"/>
        <c:ser>
          <c:idx val="1"/>
          <c:order val="0"/>
          <c:tx>
            <c:v>upper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Lit>
              <c:formatCode>General</c:formatCode>
              <c:ptCount val="2"/>
            </c:numLit>
          </c:xVal>
          <c:yVal>
            <c:numLit>
              <c:formatCode>General</c:formatCode>
              <c:ptCount val="2"/>
              <c:pt idx="0">
                <c:v>30</c:v>
              </c:pt>
              <c:pt idx="1">
                <c:v>30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7E3D-E544-BFF5-BE1B968AF448}"/>
            </c:ext>
          </c:extLst>
        </c:ser>
        <c:ser>
          <c:idx val="2"/>
          <c:order val="1"/>
          <c:tx>
            <c:v>lower bound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Lit>
              <c:formatCode>General</c:formatCode>
              <c:ptCount val="2"/>
            </c:numLit>
          </c:xVal>
          <c:yVal>
            <c:numLit>
              <c:formatCode>General</c:formatCode>
              <c:ptCount val="2"/>
              <c:pt idx="0">
                <c:v>-10</c:v>
              </c:pt>
              <c:pt idx="1">
                <c:v>-10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7E3D-E544-BFF5-BE1B968AF448}"/>
            </c:ext>
          </c:extLst>
        </c:ser>
        <c:ser>
          <c:idx val="4"/>
          <c:order val="2"/>
          <c:tx>
            <c:v>control: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Lit>
              <c:formatCode>General</c:formatCode>
              <c:ptCount val="3"/>
              <c:pt idx="0">
                <c:v>-47.051228201452176</c:v>
              </c:pt>
              <c:pt idx="1">
                <c:v>-41.584734159481982</c:v>
              </c:pt>
              <c:pt idx="2">
                <c:v>-54.584421551542619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2-7E3D-E544-BFF5-BE1B968AF448}"/>
            </c:ext>
          </c:extLst>
        </c:ser>
        <c:ser>
          <c:idx val="5"/>
          <c:order val="3"/>
          <c:tx>
            <c:v>control: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Lit>
              <c:formatCode>General</c:formatCode>
              <c:ptCount val="3"/>
              <c:pt idx="0">
                <c:v>17.814714312583256</c:v>
              </c:pt>
              <c:pt idx="1">
                <c:v>17.387126863731361</c:v>
              </c:pt>
              <c:pt idx="2">
                <c:v>16.497885823851135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3-7E3D-E544-BFF5-BE1B968AF448}"/>
            </c:ext>
          </c:extLst>
        </c:ser>
        <c:ser>
          <c:idx val="6"/>
          <c:order val="4"/>
          <c:tx>
            <c:v>control: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2"/>
            <c:spPr>
              <a:solidFill>
                <a:schemeClr val="accent4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yVal>
            <c:numLit>
              <c:formatCode>General</c:formatCode>
              <c:ptCount val="3"/>
              <c:pt idx="0">
                <c:v>74.102653094816432</c:v>
              </c:pt>
              <c:pt idx="1">
                <c:v>91.807216002800118</c:v>
              </c:pt>
              <c:pt idx="2">
                <c:v>70.809834903040894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4-7E3D-E544-BFF5-BE1B968AF448}"/>
            </c:ext>
          </c:extLst>
        </c:ser>
        <c:ser>
          <c:idx val="3"/>
          <c:order val="5"/>
          <c:tx>
            <c:v>control: NTC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2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yVal>
            <c:numLit>
              <c:formatCode>General</c:formatCode>
              <c:ptCount val="3"/>
              <c:pt idx="0">
                <c:v>0.51201430208490228</c:v>
              </c:pt>
              <c:pt idx="1">
                <c:v>0</c:v>
              </c:pt>
              <c:pt idx="2">
                <c:v>0.42985214809176503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5-7E3D-E544-BFF5-BE1B968AF448}"/>
            </c:ext>
          </c:extLst>
        </c:ser>
        <c:ser>
          <c:idx val="8"/>
          <c:order val="6"/>
          <c:tx>
            <c:v>unknown: AA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Lit>
              <c:formatCode>General</c:formatCode>
              <c:ptCount val="84"/>
              <c:pt idx="0">
                <c:v>-46.681864457573319</c:v>
              </c:pt>
              <c:pt idx="1">
                <c:v>#N/A</c:v>
              </c:pt>
              <c:pt idx="2">
                <c:v>#N/A</c:v>
              </c:pt>
              <c:pt idx="3">
                <c:v>#N/A</c:v>
              </c:pt>
              <c:pt idx="4">
                <c:v>#N/A</c:v>
              </c:pt>
              <c:pt idx="5">
                <c:v>-47.972922664543987</c:v>
              </c:pt>
              <c:pt idx="6">
                <c:v>#N/A</c:v>
              </c:pt>
              <c:pt idx="7">
                <c:v>#N/A</c:v>
              </c:pt>
              <c:pt idx="8">
                <c:v>#N/A</c:v>
              </c:pt>
              <c:pt idx="9">
                <c:v>#N/A</c:v>
              </c:pt>
              <c:pt idx="10">
                <c:v>#N/A</c:v>
              </c:pt>
              <c:pt idx="11">
                <c:v>-54.205004205919906</c:v>
              </c:pt>
              <c:pt idx="12">
                <c:v>-51.944777538738954</c:v>
              </c:pt>
              <c:pt idx="13">
                <c:v>#N/A</c:v>
              </c:pt>
              <c:pt idx="14">
                <c:v>#N/A</c:v>
              </c:pt>
              <c:pt idx="15">
                <c:v>-47.858936088968719</c:v>
              </c:pt>
              <c:pt idx="16">
                <c:v>#N/A</c:v>
              </c:pt>
              <c:pt idx="17">
                <c:v>#N/A</c:v>
              </c:pt>
              <c:pt idx="18">
                <c:v>#N/A</c:v>
              </c:pt>
              <c:pt idx="19">
                <c:v>-51.433752724539552</c:v>
              </c:pt>
              <c:pt idx="20">
                <c:v>#N/A</c:v>
              </c:pt>
              <c:pt idx="21">
                <c:v>#N/A</c:v>
              </c:pt>
              <c:pt idx="22">
                <c:v>#N/A</c:v>
              </c:pt>
              <c:pt idx="23">
                <c:v>#N/A</c:v>
              </c:pt>
              <c:pt idx="24">
                <c:v>#N/A</c:v>
              </c:pt>
              <c:pt idx="25">
                <c:v>#N/A</c:v>
              </c:pt>
              <c:pt idx="26">
                <c:v>#N/A</c:v>
              </c:pt>
              <c:pt idx="27">
                <c:v>#N/A</c:v>
              </c:pt>
              <c:pt idx="28">
                <c:v>-41.675811011417821</c:v>
              </c:pt>
              <c:pt idx="29">
                <c:v>-43.534722657452107</c:v>
              </c:pt>
              <c:pt idx="30">
                <c:v>#N/A</c:v>
              </c:pt>
              <c:pt idx="31">
                <c:v>-56.112030747356279</c:v>
              </c:pt>
              <c:pt idx="32">
                <c:v>#N/A</c:v>
              </c:pt>
              <c:pt idx="33">
                <c:v>#N/A</c:v>
              </c:pt>
              <c:pt idx="34">
                <c:v>-55.429308148706966</c:v>
              </c:pt>
              <c:pt idx="35">
                <c:v>#N/A</c:v>
              </c:pt>
              <c:pt idx="36">
                <c:v>#N/A</c:v>
              </c:pt>
              <c:pt idx="37">
                <c:v>-34.103807413277153</c:v>
              </c:pt>
              <c:pt idx="38">
                <c:v>#N/A</c:v>
              </c:pt>
              <c:pt idx="39">
                <c:v>-43.137119428403473</c:v>
              </c:pt>
              <c:pt idx="40">
                <c:v>#N/A</c:v>
              </c:pt>
              <c:pt idx="41">
                <c:v>-44.772967772220511</c:v>
              </c:pt>
              <c:pt idx="42">
                <c:v>#N/A</c:v>
              </c:pt>
              <c:pt idx="43">
                <c:v>-49.729418499442474</c:v>
              </c:pt>
              <c:pt idx="44">
                <c:v>#N/A</c:v>
              </c:pt>
              <c:pt idx="45">
                <c:v>-52.347685206744721</c:v>
              </c:pt>
              <c:pt idx="46">
                <c:v>-63.534538219037792</c:v>
              </c:pt>
              <c:pt idx="47">
                <c:v>#N/A</c:v>
              </c:pt>
              <c:pt idx="48">
                <c:v>#N/A</c:v>
              </c:pt>
              <c:pt idx="49">
                <c:v>#N/A</c:v>
              </c:pt>
              <c:pt idx="50">
                <c:v>#N/A</c:v>
              </c:pt>
              <c:pt idx="51">
                <c:v>-51.215173390262521</c:v>
              </c:pt>
              <c:pt idx="52">
                <c:v>#N/A</c:v>
              </c:pt>
              <c:pt idx="53">
                <c:v>#N/A</c:v>
              </c:pt>
              <c:pt idx="54">
                <c:v>#N/A</c:v>
              </c:pt>
              <c:pt idx="55">
                <c:v>#N/A</c:v>
              </c:pt>
              <c:pt idx="56">
                <c:v>#N/A</c:v>
              </c:pt>
              <c:pt idx="57">
                <c:v>#N/A</c:v>
              </c:pt>
              <c:pt idx="58">
                <c:v>#N/A</c:v>
              </c:pt>
              <c:pt idx="59">
                <c:v>#N/A</c:v>
              </c:pt>
              <c:pt idx="60">
                <c:v>#N/A</c:v>
              </c:pt>
              <c:pt idx="61">
                <c:v>#N/A</c:v>
              </c:pt>
              <c:pt idx="62">
                <c:v>#N/A</c:v>
              </c:pt>
              <c:pt idx="63">
                <c:v>#N/A</c:v>
              </c:pt>
              <c:pt idx="64">
                <c:v>-36.184474258992907</c:v>
              </c:pt>
              <c:pt idx="65">
                <c:v>-32.409432906897507</c:v>
              </c:pt>
              <c:pt idx="66">
                <c:v>#N/A</c:v>
              </c:pt>
              <c:pt idx="67">
                <c:v>#N/A</c:v>
              </c:pt>
              <c:pt idx="68">
                <c:v>#N/A</c:v>
              </c:pt>
              <c:pt idx="69">
                <c:v>#N/A</c:v>
              </c:pt>
              <c:pt idx="70">
                <c:v>#N/A</c:v>
              </c:pt>
              <c:pt idx="71">
                <c:v>-46.468683917890047</c:v>
              </c:pt>
              <c:pt idx="72">
                <c:v>#N/A</c:v>
              </c:pt>
              <c:pt idx="73">
                <c:v>-40.86004672332119</c:v>
              </c:pt>
              <c:pt idx="74">
                <c:v>#N/A</c:v>
              </c:pt>
              <c:pt idx="75">
                <c:v>#N/A</c:v>
              </c:pt>
              <c:pt idx="76">
                <c:v>#N/A</c:v>
              </c:pt>
              <c:pt idx="77">
                <c:v>-63.377133756642351</c:v>
              </c:pt>
              <c:pt idx="78">
                <c:v>-43.458683204085119</c:v>
              </c:pt>
              <c:pt idx="79">
                <c:v>#N/A</c:v>
              </c:pt>
              <c:pt idx="80">
                <c:v>#N/A</c:v>
              </c:pt>
              <c:pt idx="81">
                <c:v>-56.647233158887246</c:v>
              </c:pt>
              <c:pt idx="82">
                <c:v>-56.122924274076745</c:v>
              </c:pt>
              <c:pt idx="83">
                <c:v>-45.799765448692852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6-7E3D-E544-BFF5-BE1B968AF448}"/>
            </c:ext>
          </c:extLst>
        </c:ser>
        <c:ser>
          <c:idx val="7"/>
          <c:order val="7"/>
          <c:tx>
            <c:v>unknown: AB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Lit>
              <c:formatCode>General</c:formatCode>
              <c:ptCount val="84"/>
              <c:pt idx="0">
                <c:v>#N/A</c:v>
              </c:pt>
              <c:pt idx="1">
                <c:v>20.780687839850181</c:v>
              </c:pt>
              <c:pt idx="2">
                <c:v>16.85196977389031</c:v>
              </c:pt>
              <c:pt idx="3">
                <c:v>22.833518861623787</c:v>
              </c:pt>
              <c:pt idx="4">
                <c:v>24.785129258495331</c:v>
              </c:pt>
              <c:pt idx="5">
                <c:v>#N/A</c:v>
              </c:pt>
              <c:pt idx="6">
                <c:v>20.732184137754132</c:v>
              </c:pt>
              <c:pt idx="7">
                <c:v>21.671094240226047</c:v>
              </c:pt>
              <c:pt idx="8">
                <c:v>22.269927002905867</c:v>
              </c:pt>
              <c:pt idx="9">
                <c:v>11.977985416356638</c:v>
              </c:pt>
              <c:pt idx="10">
                <c:v>10.166537891129288</c:v>
              </c:pt>
              <c:pt idx="11">
                <c:v>#N/A</c:v>
              </c:pt>
              <c:pt idx="12">
                <c:v>#N/A</c:v>
              </c:pt>
              <c:pt idx="13">
                <c:v>15.336101241975548</c:v>
              </c:pt>
              <c:pt idx="14">
                <c:v>12.232360344055557</c:v>
              </c:pt>
              <c:pt idx="15">
                <c:v>#N/A</c:v>
              </c:pt>
              <c:pt idx="16">
                <c:v>21.496202807556209</c:v>
              </c:pt>
              <c:pt idx="17">
                <c:v>#N/A</c:v>
              </c:pt>
              <c:pt idx="18">
                <c:v>23.604631989048592</c:v>
              </c:pt>
              <c:pt idx="19">
                <c:v>#N/A</c:v>
              </c:pt>
              <c:pt idx="20">
                <c:v>#N/A</c:v>
              </c:pt>
              <c:pt idx="21">
                <c:v>15.309785721984177</c:v>
              </c:pt>
              <c:pt idx="22">
                <c:v>11.617832130364988</c:v>
              </c:pt>
              <c:pt idx="23">
                <c:v>8.6076588820354942</c:v>
              </c:pt>
              <c:pt idx="24">
                <c:v>#N/A</c:v>
              </c:pt>
              <c:pt idx="25">
                <c:v>21.21865217402874</c:v>
              </c:pt>
              <c:pt idx="26">
                <c:v>#N/A</c:v>
              </c:pt>
              <c:pt idx="27">
                <c:v>23.880539324711343</c:v>
              </c:pt>
              <c:pt idx="28">
                <c:v>#N/A</c:v>
              </c:pt>
              <c:pt idx="29">
                <c:v>#N/A</c:v>
              </c:pt>
              <c:pt idx="30">
                <c:v>25.870198465932987</c:v>
              </c:pt>
              <c:pt idx="31">
                <c:v>#N/A</c:v>
              </c:pt>
              <c:pt idx="32">
                <c:v>#N/A</c:v>
              </c:pt>
              <c:pt idx="33">
                <c:v>#N/A</c:v>
              </c:pt>
              <c:pt idx="34">
                <c:v>#N/A</c:v>
              </c:pt>
              <c:pt idx="35">
                <c:v>8.9662339716705191</c:v>
              </c:pt>
              <c:pt idx="36">
                <c:v>16.501589948571564</c:v>
              </c:pt>
              <c:pt idx="37">
                <c:v>#N/A</c:v>
              </c:pt>
              <c:pt idx="38">
                <c:v>22.052400732530266</c:v>
              </c:pt>
              <c:pt idx="39">
                <c:v>#N/A</c:v>
              </c:pt>
              <c:pt idx="40">
                <c:v>22.601543695441237</c:v>
              </c:pt>
              <c:pt idx="41">
                <c:v>#N/A</c:v>
              </c:pt>
              <c:pt idx="42">
                <c:v>21.470812341156176</c:v>
              </c:pt>
              <c:pt idx="43">
                <c:v>#N/A</c:v>
              </c:pt>
              <c:pt idx="44">
                <c:v>#N/A</c:v>
              </c:pt>
              <c:pt idx="45">
                <c:v>#N/A</c:v>
              </c:pt>
              <c:pt idx="46">
                <c:v>#N/A</c:v>
              </c:pt>
              <c:pt idx="47">
                <c:v>#N/A</c:v>
              </c:pt>
              <c:pt idx="48">
                <c:v>18.663377544090203</c:v>
              </c:pt>
              <c:pt idx="49">
                <c:v>#N/A</c:v>
              </c:pt>
              <c:pt idx="50">
                <c:v>#N/A</c:v>
              </c:pt>
              <c:pt idx="51">
                <c:v>#N/A</c:v>
              </c:pt>
              <c:pt idx="52">
                <c:v>21.917461729853692</c:v>
              </c:pt>
              <c:pt idx="53">
                <c:v>#N/A</c:v>
              </c:pt>
              <c:pt idx="54">
                <c:v>22.285938372541807</c:v>
              </c:pt>
              <c:pt idx="55">
                <c:v>#N/A</c:v>
              </c:pt>
              <c:pt idx="56">
                <c:v>#N/A</c:v>
              </c:pt>
              <c:pt idx="57">
                <c:v>#N/A</c:v>
              </c:pt>
              <c:pt idx="58">
                <c:v>#N/A</c:v>
              </c:pt>
              <c:pt idx="59">
                <c:v>8.8967545094824345</c:v>
              </c:pt>
              <c:pt idx="60">
                <c:v>18.076060126175847</c:v>
              </c:pt>
              <c:pt idx="61">
                <c:v>16.830733949958592</c:v>
              </c:pt>
              <c:pt idx="62">
                <c:v>24.238162993239378</c:v>
              </c:pt>
              <c:pt idx="63">
                <c:v>#N/A</c:v>
              </c:pt>
              <c:pt idx="64">
                <c:v>#N/A</c:v>
              </c:pt>
              <c:pt idx="65">
                <c:v>#N/A</c:v>
              </c:pt>
              <c:pt idx="66">
                <c:v>22.894221215738064</c:v>
              </c:pt>
              <c:pt idx="67">
                <c:v>26.434095491887867</c:v>
              </c:pt>
              <c:pt idx="68">
                <c:v>17.414581927643418</c:v>
              </c:pt>
              <c:pt idx="69">
                <c:v>#N/A</c:v>
              </c:pt>
              <c:pt idx="70">
                <c:v>#N/A</c:v>
              </c:pt>
              <c:pt idx="71">
                <c:v>#N/A</c:v>
              </c:pt>
              <c:pt idx="72">
                <c:v>15.878206421064597</c:v>
              </c:pt>
              <c:pt idx="73">
                <c:v>#N/A</c:v>
              </c:pt>
              <c:pt idx="74">
                <c:v>#N/A</c:v>
              </c:pt>
              <c:pt idx="75">
                <c:v>#N/A</c:v>
              </c:pt>
              <c:pt idx="76">
                <c:v>20.951814434852714</c:v>
              </c:pt>
              <c:pt idx="77">
                <c:v>#N/A</c:v>
              </c:pt>
              <c:pt idx="78">
                <c:v>#N/A</c:v>
              </c:pt>
              <c:pt idx="79">
                <c:v>19.361307148510164</c:v>
              </c:pt>
              <c:pt idx="80">
                <c:v>#N/A</c:v>
              </c:pt>
              <c:pt idx="81">
                <c:v>#N/A</c:v>
              </c:pt>
              <c:pt idx="82">
                <c:v>#N/A</c:v>
              </c:pt>
              <c:pt idx="83">
                <c:v>#N/A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7-7E3D-E544-BFF5-BE1B968AF448}"/>
            </c:ext>
          </c:extLst>
        </c:ser>
        <c:ser>
          <c:idx val="9"/>
          <c:order val="8"/>
          <c:tx>
            <c:v>unknown: BB</c:v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0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yVal>
            <c:numLit>
              <c:formatCode>General</c:formatCode>
              <c:ptCount val="84"/>
              <c:pt idx="0">
                <c:v>#N/A</c:v>
              </c:pt>
              <c:pt idx="1">
                <c:v>#N/A</c:v>
              </c:pt>
              <c:pt idx="2">
                <c:v>#N/A</c:v>
              </c:pt>
              <c:pt idx="3">
                <c:v>#N/A</c:v>
              </c:pt>
              <c:pt idx="4">
                <c:v>#N/A</c:v>
              </c:pt>
              <c:pt idx="5">
                <c:v>#N/A</c:v>
              </c:pt>
              <c:pt idx="6">
                <c:v>#N/A</c:v>
              </c:pt>
              <c:pt idx="7">
                <c:v>#N/A</c:v>
              </c:pt>
              <c:pt idx="8">
                <c:v>#N/A</c:v>
              </c:pt>
              <c:pt idx="9">
                <c:v>#N/A</c:v>
              </c:pt>
              <c:pt idx="10">
                <c:v>#N/A</c:v>
              </c:pt>
              <c:pt idx="11">
                <c:v>#N/A</c:v>
              </c:pt>
              <c:pt idx="12">
                <c:v>#N/A</c:v>
              </c:pt>
              <c:pt idx="13">
                <c:v>#N/A</c:v>
              </c:pt>
              <c:pt idx="14">
                <c:v>#N/A</c:v>
              </c:pt>
              <c:pt idx="15">
                <c:v>#N/A</c:v>
              </c:pt>
              <c:pt idx="16">
                <c:v>#N/A</c:v>
              </c:pt>
              <c:pt idx="17">
                <c:v>59.201331804123157</c:v>
              </c:pt>
              <c:pt idx="18">
                <c:v>#N/A</c:v>
              </c:pt>
              <c:pt idx="19">
                <c:v>#N/A</c:v>
              </c:pt>
              <c:pt idx="20">
                <c:v>74.515198691390054</c:v>
              </c:pt>
              <c:pt idx="21">
                <c:v>#N/A</c:v>
              </c:pt>
              <c:pt idx="22">
                <c:v>#N/A</c:v>
              </c:pt>
              <c:pt idx="23">
                <c:v>#N/A</c:v>
              </c:pt>
              <c:pt idx="24">
                <c:v>69.698790860466204</c:v>
              </c:pt>
              <c:pt idx="25">
                <c:v>#N/A</c:v>
              </c:pt>
              <c:pt idx="26">
                <c:v>74.346598413551604</c:v>
              </c:pt>
              <c:pt idx="27">
                <c:v>#N/A</c:v>
              </c:pt>
              <c:pt idx="28">
                <c:v>#N/A</c:v>
              </c:pt>
              <c:pt idx="29">
                <c:v>#N/A</c:v>
              </c:pt>
              <c:pt idx="30">
                <c:v>#N/A</c:v>
              </c:pt>
              <c:pt idx="31">
                <c:v>#N/A</c:v>
              </c:pt>
              <c:pt idx="32">
                <c:v>72.150970060251979</c:v>
              </c:pt>
              <c:pt idx="33">
                <c:v>77.531648801510244</c:v>
              </c:pt>
              <c:pt idx="34">
                <c:v>#N/A</c:v>
              </c:pt>
              <c:pt idx="35">
                <c:v>#N/A</c:v>
              </c:pt>
              <c:pt idx="36">
                <c:v>#N/A</c:v>
              </c:pt>
              <c:pt idx="37">
                <c:v>#N/A</c:v>
              </c:pt>
              <c:pt idx="38">
                <c:v>#N/A</c:v>
              </c:pt>
              <c:pt idx="39">
                <c:v>#N/A</c:v>
              </c:pt>
              <c:pt idx="40">
                <c:v>#N/A</c:v>
              </c:pt>
              <c:pt idx="41">
                <c:v>#N/A</c:v>
              </c:pt>
              <c:pt idx="42">
                <c:v>#N/A</c:v>
              </c:pt>
              <c:pt idx="43">
                <c:v>#N/A</c:v>
              </c:pt>
              <c:pt idx="44">
                <c:v>72.971737779178525</c:v>
              </c:pt>
              <c:pt idx="45">
                <c:v>#N/A</c:v>
              </c:pt>
              <c:pt idx="46">
                <c:v>#N/A</c:v>
              </c:pt>
              <c:pt idx="47">
                <c:v>72.180375638509275</c:v>
              </c:pt>
              <c:pt idx="48">
                <c:v>#N/A</c:v>
              </c:pt>
              <c:pt idx="49">
                <c:v>72.191208107502916</c:v>
              </c:pt>
              <c:pt idx="50">
                <c:v>70.72630819028015</c:v>
              </c:pt>
              <c:pt idx="51">
                <c:v>#N/A</c:v>
              </c:pt>
              <c:pt idx="52">
                <c:v>#N/A</c:v>
              </c:pt>
              <c:pt idx="53">
                <c:v>83.038352935720155</c:v>
              </c:pt>
              <c:pt idx="54">
                <c:v>#N/A</c:v>
              </c:pt>
              <c:pt idx="55">
                <c:v>76.040252246758314</c:v>
              </c:pt>
              <c:pt idx="56">
                <c:v>75.51881672528134</c:v>
              </c:pt>
              <c:pt idx="57">
                <c:v>71.209833406170645</c:v>
              </c:pt>
              <c:pt idx="58">
                <c:v>77.729524604011871</c:v>
              </c:pt>
              <c:pt idx="59">
                <c:v>#N/A</c:v>
              </c:pt>
              <c:pt idx="60">
                <c:v>#N/A</c:v>
              </c:pt>
              <c:pt idx="61">
                <c:v>#N/A</c:v>
              </c:pt>
              <c:pt idx="62">
                <c:v>#N/A</c:v>
              </c:pt>
              <c:pt idx="63">
                <c:v>66.676045154380461</c:v>
              </c:pt>
              <c:pt idx="64">
                <c:v>#N/A</c:v>
              </c:pt>
              <c:pt idx="65">
                <c:v>#N/A</c:v>
              </c:pt>
              <c:pt idx="66">
                <c:v>#N/A</c:v>
              </c:pt>
              <c:pt idx="67">
                <c:v>#N/A</c:v>
              </c:pt>
              <c:pt idx="68">
                <c:v>#N/A</c:v>
              </c:pt>
              <c:pt idx="69">
                <c:v>73.436961887344509</c:v>
              </c:pt>
              <c:pt idx="70">
                <c:v>72.659175593754313</c:v>
              </c:pt>
              <c:pt idx="71">
                <c:v>#N/A</c:v>
              </c:pt>
              <c:pt idx="72">
                <c:v>#N/A</c:v>
              </c:pt>
              <c:pt idx="73">
                <c:v>#N/A</c:v>
              </c:pt>
              <c:pt idx="74">
                <c:v>70.716710999761872</c:v>
              </c:pt>
              <c:pt idx="75">
                <c:v>67.521287506243027</c:v>
              </c:pt>
              <c:pt idx="76">
                <c:v>#N/A</c:v>
              </c:pt>
              <c:pt idx="77">
                <c:v>#N/A</c:v>
              </c:pt>
              <c:pt idx="78">
                <c:v>#N/A</c:v>
              </c:pt>
              <c:pt idx="79">
                <c:v>#N/A</c:v>
              </c:pt>
              <c:pt idx="80">
                <c:v>73.099957635807456</c:v>
              </c:pt>
              <c:pt idx="81">
                <c:v>#N/A</c:v>
              </c:pt>
              <c:pt idx="82">
                <c:v>#N/A</c:v>
              </c:pt>
              <c:pt idx="83">
                <c:v>#N/A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8-7E3D-E544-BFF5-BE1B968AF448}"/>
            </c:ext>
          </c:extLst>
        </c:ser>
        <c:ser>
          <c:idx val="10"/>
          <c:order val="9"/>
          <c:tx>
            <c:v>unknown: marginal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4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yVal>
            <c:numLit>
              <c:formatCode>General</c:formatCode>
              <c:ptCount val="84"/>
              <c:pt idx="0">
                <c:v>#N/A</c:v>
              </c:pt>
              <c:pt idx="1">
                <c:v>#N/A</c:v>
              </c:pt>
              <c:pt idx="2">
                <c:v>#N/A</c:v>
              </c:pt>
              <c:pt idx="3">
                <c:v>#N/A</c:v>
              </c:pt>
              <c:pt idx="4">
                <c:v>#N/A</c:v>
              </c:pt>
              <c:pt idx="5">
                <c:v>#N/A</c:v>
              </c:pt>
              <c:pt idx="6">
                <c:v>#N/A</c:v>
              </c:pt>
              <c:pt idx="7">
                <c:v>#N/A</c:v>
              </c:pt>
              <c:pt idx="8">
                <c:v>#N/A</c:v>
              </c:pt>
              <c:pt idx="9">
                <c:v>#N/A</c:v>
              </c:pt>
              <c:pt idx="10">
                <c:v>#N/A</c:v>
              </c:pt>
              <c:pt idx="11">
                <c:v>#N/A</c:v>
              </c:pt>
              <c:pt idx="12">
                <c:v>#N/A</c:v>
              </c:pt>
              <c:pt idx="13">
                <c:v>#N/A</c:v>
              </c:pt>
              <c:pt idx="14">
                <c:v>#N/A</c:v>
              </c:pt>
              <c:pt idx="15">
                <c:v>#N/A</c:v>
              </c:pt>
              <c:pt idx="16">
                <c:v>#N/A</c:v>
              </c:pt>
              <c:pt idx="17">
                <c:v>#N/A</c:v>
              </c:pt>
              <c:pt idx="18">
                <c:v>#N/A</c:v>
              </c:pt>
              <c:pt idx="19">
                <c:v>#N/A</c:v>
              </c:pt>
              <c:pt idx="20">
                <c:v>#N/A</c:v>
              </c:pt>
              <c:pt idx="21">
                <c:v>#N/A</c:v>
              </c:pt>
              <c:pt idx="22">
                <c:v>#N/A</c:v>
              </c:pt>
              <c:pt idx="23">
                <c:v>#N/A</c:v>
              </c:pt>
              <c:pt idx="24">
                <c:v>#N/A</c:v>
              </c:pt>
              <c:pt idx="25">
                <c:v>#N/A</c:v>
              </c:pt>
              <c:pt idx="26">
                <c:v>#N/A</c:v>
              </c:pt>
              <c:pt idx="27">
                <c:v>#N/A</c:v>
              </c:pt>
              <c:pt idx="28">
                <c:v>#N/A</c:v>
              </c:pt>
              <c:pt idx="29">
                <c:v>#N/A</c:v>
              </c:pt>
              <c:pt idx="30">
                <c:v>#N/A</c:v>
              </c:pt>
              <c:pt idx="31">
                <c:v>#N/A</c:v>
              </c:pt>
              <c:pt idx="32">
                <c:v>#N/A</c:v>
              </c:pt>
              <c:pt idx="33">
                <c:v>#N/A</c:v>
              </c:pt>
              <c:pt idx="34">
                <c:v>#N/A</c:v>
              </c:pt>
              <c:pt idx="35">
                <c:v>#N/A</c:v>
              </c:pt>
              <c:pt idx="36">
                <c:v>#N/A</c:v>
              </c:pt>
              <c:pt idx="37">
                <c:v>#N/A</c:v>
              </c:pt>
              <c:pt idx="38">
                <c:v>#N/A</c:v>
              </c:pt>
              <c:pt idx="39">
                <c:v>#N/A</c:v>
              </c:pt>
              <c:pt idx="40">
                <c:v>#N/A</c:v>
              </c:pt>
              <c:pt idx="41">
                <c:v>#N/A</c:v>
              </c:pt>
              <c:pt idx="42">
                <c:v>#N/A</c:v>
              </c:pt>
              <c:pt idx="43">
                <c:v>#N/A</c:v>
              </c:pt>
              <c:pt idx="44">
                <c:v>#N/A</c:v>
              </c:pt>
              <c:pt idx="45">
                <c:v>#N/A</c:v>
              </c:pt>
              <c:pt idx="46">
                <c:v>#N/A</c:v>
              </c:pt>
              <c:pt idx="47">
                <c:v>#N/A</c:v>
              </c:pt>
              <c:pt idx="48">
                <c:v>#N/A</c:v>
              </c:pt>
              <c:pt idx="49">
                <c:v>#N/A</c:v>
              </c:pt>
              <c:pt idx="50">
                <c:v>#N/A</c:v>
              </c:pt>
              <c:pt idx="51">
                <c:v>#N/A</c:v>
              </c:pt>
              <c:pt idx="52">
                <c:v>#N/A</c:v>
              </c:pt>
              <c:pt idx="53">
                <c:v>#N/A</c:v>
              </c:pt>
              <c:pt idx="54">
                <c:v>#N/A</c:v>
              </c:pt>
              <c:pt idx="55">
                <c:v>#N/A</c:v>
              </c:pt>
              <c:pt idx="56">
                <c:v>#N/A</c:v>
              </c:pt>
              <c:pt idx="57">
                <c:v>#N/A</c:v>
              </c:pt>
              <c:pt idx="58">
                <c:v>#N/A</c:v>
              </c:pt>
              <c:pt idx="59">
                <c:v>#N/A</c:v>
              </c:pt>
              <c:pt idx="60">
                <c:v>#N/A</c:v>
              </c:pt>
              <c:pt idx="61">
                <c:v>#N/A</c:v>
              </c:pt>
              <c:pt idx="62">
                <c:v>#N/A</c:v>
              </c:pt>
              <c:pt idx="63">
                <c:v>#N/A</c:v>
              </c:pt>
              <c:pt idx="64">
                <c:v>#N/A</c:v>
              </c:pt>
              <c:pt idx="65">
                <c:v>#N/A</c:v>
              </c:pt>
              <c:pt idx="66">
                <c:v>#N/A</c:v>
              </c:pt>
              <c:pt idx="67">
                <c:v>#N/A</c:v>
              </c:pt>
              <c:pt idx="68">
                <c:v>#N/A</c:v>
              </c:pt>
              <c:pt idx="69">
                <c:v>#N/A</c:v>
              </c:pt>
              <c:pt idx="70">
                <c:v>#N/A</c:v>
              </c:pt>
              <c:pt idx="71">
                <c:v>#N/A</c:v>
              </c:pt>
              <c:pt idx="72">
                <c:v>#N/A</c:v>
              </c:pt>
              <c:pt idx="73">
                <c:v>#N/A</c:v>
              </c:pt>
              <c:pt idx="74">
                <c:v>#N/A</c:v>
              </c:pt>
              <c:pt idx="75">
                <c:v>#N/A</c:v>
              </c:pt>
              <c:pt idx="76">
                <c:v>#N/A</c:v>
              </c:pt>
              <c:pt idx="77">
                <c:v>#N/A</c:v>
              </c:pt>
              <c:pt idx="78">
                <c:v>#N/A</c:v>
              </c:pt>
              <c:pt idx="79">
                <c:v>#N/A</c:v>
              </c:pt>
              <c:pt idx="80">
                <c:v>#N/A</c:v>
              </c:pt>
              <c:pt idx="81">
                <c:v>#N/A</c:v>
              </c:pt>
              <c:pt idx="82">
                <c:v>#N/A</c:v>
              </c:pt>
              <c:pt idx="83">
                <c:v>#N/A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9-7E3D-E544-BFF5-BE1B968AF448}"/>
            </c:ext>
          </c:extLst>
        </c:ser>
        <c:ser>
          <c:idx val="0"/>
          <c:order val="10"/>
          <c:tx>
            <c:v>unknown: no amp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yVal>
            <c:numLit>
              <c:formatCode>General</c:formatCode>
              <c:ptCount val="84"/>
              <c:pt idx="0">
                <c:v>#N/A</c:v>
              </c:pt>
              <c:pt idx="1">
                <c:v>#N/A</c:v>
              </c:pt>
              <c:pt idx="2">
                <c:v>#N/A</c:v>
              </c:pt>
              <c:pt idx="3">
                <c:v>#N/A</c:v>
              </c:pt>
              <c:pt idx="4">
                <c:v>#N/A</c:v>
              </c:pt>
              <c:pt idx="5">
                <c:v>#N/A</c:v>
              </c:pt>
              <c:pt idx="6">
                <c:v>#N/A</c:v>
              </c:pt>
              <c:pt idx="7">
                <c:v>#N/A</c:v>
              </c:pt>
              <c:pt idx="8">
                <c:v>#N/A</c:v>
              </c:pt>
              <c:pt idx="9">
                <c:v>#N/A</c:v>
              </c:pt>
              <c:pt idx="10">
                <c:v>#N/A</c:v>
              </c:pt>
              <c:pt idx="11">
                <c:v>#N/A</c:v>
              </c:pt>
              <c:pt idx="12">
                <c:v>#N/A</c:v>
              </c:pt>
              <c:pt idx="13">
                <c:v>#N/A</c:v>
              </c:pt>
              <c:pt idx="14">
                <c:v>#N/A</c:v>
              </c:pt>
              <c:pt idx="15">
                <c:v>#N/A</c:v>
              </c:pt>
              <c:pt idx="16">
                <c:v>#N/A</c:v>
              </c:pt>
              <c:pt idx="17">
                <c:v>#N/A</c:v>
              </c:pt>
              <c:pt idx="18">
                <c:v>#N/A</c:v>
              </c:pt>
              <c:pt idx="19">
                <c:v>#N/A</c:v>
              </c:pt>
              <c:pt idx="20">
                <c:v>#N/A</c:v>
              </c:pt>
              <c:pt idx="21">
                <c:v>#N/A</c:v>
              </c:pt>
              <c:pt idx="22">
                <c:v>#N/A</c:v>
              </c:pt>
              <c:pt idx="23">
                <c:v>#N/A</c:v>
              </c:pt>
              <c:pt idx="24">
                <c:v>#N/A</c:v>
              </c:pt>
              <c:pt idx="25">
                <c:v>#N/A</c:v>
              </c:pt>
              <c:pt idx="26">
                <c:v>#N/A</c:v>
              </c:pt>
              <c:pt idx="27">
                <c:v>#N/A</c:v>
              </c:pt>
              <c:pt idx="28">
                <c:v>#N/A</c:v>
              </c:pt>
              <c:pt idx="29">
                <c:v>#N/A</c:v>
              </c:pt>
              <c:pt idx="30">
                <c:v>#N/A</c:v>
              </c:pt>
              <c:pt idx="31">
                <c:v>#N/A</c:v>
              </c:pt>
              <c:pt idx="32">
                <c:v>#N/A</c:v>
              </c:pt>
              <c:pt idx="33">
                <c:v>#N/A</c:v>
              </c:pt>
              <c:pt idx="34">
                <c:v>#N/A</c:v>
              </c:pt>
              <c:pt idx="35">
                <c:v>#N/A</c:v>
              </c:pt>
              <c:pt idx="36">
                <c:v>#N/A</c:v>
              </c:pt>
              <c:pt idx="37">
                <c:v>#N/A</c:v>
              </c:pt>
              <c:pt idx="38">
                <c:v>#N/A</c:v>
              </c:pt>
              <c:pt idx="39">
                <c:v>#N/A</c:v>
              </c:pt>
              <c:pt idx="40">
                <c:v>#N/A</c:v>
              </c:pt>
              <c:pt idx="41">
                <c:v>#N/A</c:v>
              </c:pt>
              <c:pt idx="42">
                <c:v>#N/A</c:v>
              </c:pt>
              <c:pt idx="43">
                <c:v>#N/A</c:v>
              </c:pt>
              <c:pt idx="44">
                <c:v>#N/A</c:v>
              </c:pt>
              <c:pt idx="45">
                <c:v>#N/A</c:v>
              </c:pt>
              <c:pt idx="46">
                <c:v>#N/A</c:v>
              </c:pt>
              <c:pt idx="47">
                <c:v>#N/A</c:v>
              </c:pt>
              <c:pt idx="48">
                <c:v>#N/A</c:v>
              </c:pt>
              <c:pt idx="49">
                <c:v>#N/A</c:v>
              </c:pt>
              <c:pt idx="50">
                <c:v>#N/A</c:v>
              </c:pt>
              <c:pt idx="51">
                <c:v>#N/A</c:v>
              </c:pt>
              <c:pt idx="52">
                <c:v>#N/A</c:v>
              </c:pt>
              <c:pt idx="53">
                <c:v>#N/A</c:v>
              </c:pt>
              <c:pt idx="54">
                <c:v>#N/A</c:v>
              </c:pt>
              <c:pt idx="55">
                <c:v>#N/A</c:v>
              </c:pt>
              <c:pt idx="56">
                <c:v>#N/A</c:v>
              </c:pt>
              <c:pt idx="57">
                <c:v>#N/A</c:v>
              </c:pt>
              <c:pt idx="58">
                <c:v>#N/A</c:v>
              </c:pt>
              <c:pt idx="59">
                <c:v>#N/A</c:v>
              </c:pt>
              <c:pt idx="60">
                <c:v>#N/A</c:v>
              </c:pt>
              <c:pt idx="61">
                <c:v>#N/A</c:v>
              </c:pt>
              <c:pt idx="62">
                <c:v>#N/A</c:v>
              </c:pt>
              <c:pt idx="63">
                <c:v>#N/A</c:v>
              </c:pt>
              <c:pt idx="64">
                <c:v>#N/A</c:v>
              </c:pt>
              <c:pt idx="65">
                <c:v>#N/A</c:v>
              </c:pt>
              <c:pt idx="66">
                <c:v>#N/A</c:v>
              </c:pt>
              <c:pt idx="67">
                <c:v>#N/A</c:v>
              </c:pt>
              <c:pt idx="68">
                <c:v>#N/A</c:v>
              </c:pt>
              <c:pt idx="69">
                <c:v>#N/A</c:v>
              </c:pt>
              <c:pt idx="70">
                <c:v>#N/A</c:v>
              </c:pt>
              <c:pt idx="71">
                <c:v>#N/A</c:v>
              </c:pt>
              <c:pt idx="72">
                <c:v>#N/A</c:v>
              </c:pt>
              <c:pt idx="73">
                <c:v>#N/A</c:v>
              </c:pt>
              <c:pt idx="74">
                <c:v>#N/A</c:v>
              </c:pt>
              <c:pt idx="75">
                <c:v>#N/A</c:v>
              </c:pt>
              <c:pt idx="76">
                <c:v>#N/A</c:v>
              </c:pt>
              <c:pt idx="77">
                <c:v>#N/A</c:v>
              </c:pt>
              <c:pt idx="78">
                <c:v>#N/A</c:v>
              </c:pt>
              <c:pt idx="79">
                <c:v>#N/A</c:v>
              </c:pt>
              <c:pt idx="80">
                <c:v>#N/A</c:v>
              </c:pt>
              <c:pt idx="81">
                <c:v>#N/A</c:v>
              </c:pt>
              <c:pt idx="82">
                <c:v>#N/A</c:v>
              </c:pt>
              <c:pt idx="83">
                <c:v>#N/A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A-7E3D-E544-BFF5-BE1B968AF4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6799151"/>
        <c:axId val="1066710719"/>
      </c:scatterChart>
      <c:valAx>
        <c:axId val="1066799151"/>
        <c:scaling>
          <c:orientation val="minMax"/>
          <c:max val="100"/>
          <c:min val="0"/>
        </c:scaling>
        <c:delete val="1"/>
        <c:axPos val="b"/>
        <c:numFmt formatCode="General" sourceLinked="1"/>
        <c:majorTickMark val="out"/>
        <c:minorTickMark val="none"/>
        <c:tickLblPos val="nextTo"/>
        <c:crossAx val="1066710719"/>
        <c:crosses val="autoZero"/>
        <c:crossBetween val="midCat"/>
      </c:valAx>
      <c:valAx>
        <c:axId val="106671071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40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HEX</a:t>
                </a:r>
                <a:r>
                  <a:rPr lang="en-US" sz="14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- FAM</a:t>
                </a:r>
                <a:endParaRPr lang="en-US" sz="14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66799151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49669</xdr:colOff>
      <xdr:row>7</xdr:row>
      <xdr:rowOff>12700</xdr:rowOff>
    </xdr:from>
    <xdr:to>
      <xdr:col>15</xdr:col>
      <xdr:colOff>790222</xdr:colOff>
      <xdr:row>29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E2F4C63-D913-3F4D-AFC2-BB24231BDB81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27368</xdr:colOff>
      <xdr:row>29</xdr:row>
      <xdr:rowOff>195052</xdr:rowOff>
    </xdr:from>
    <xdr:to>
      <xdr:col>15</xdr:col>
      <xdr:colOff>804333</xdr:colOff>
      <xdr:row>52</xdr:row>
      <xdr:rowOff>38359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AB809B9-8B59-F64C-8B2D-9394DBB2DE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4FFD2-7785-1A41-9C02-9F1FA570556D}">
  <dimension ref="A1:AH104"/>
  <sheetViews>
    <sheetView tabSelected="1" workbookViewId="0">
      <selection activeCell="J29" sqref="J29"/>
    </sheetView>
  </sheetViews>
  <sheetFormatPr defaultColWidth="11" defaultRowHeight="15.75" x14ac:dyDescent="0.25"/>
  <cols>
    <col min="1" max="2" width="11" style="1"/>
    <col min="3" max="3" width="8.625" style="1" bestFit="1" customWidth="1"/>
    <col min="4" max="7" width="11" style="1"/>
    <col min="8" max="8" width="11" style="2"/>
    <col min="9" max="9" width="16.5" style="1" bestFit="1" customWidth="1"/>
    <col min="10" max="10" width="10.375" style="2" bestFit="1" customWidth="1"/>
    <col min="11" max="11" width="11" style="1"/>
    <col min="12" max="14" width="16.125" style="1" customWidth="1"/>
    <col min="15" max="17" width="16.875" style="1" customWidth="1"/>
    <col min="18" max="18" width="12.125" style="1" customWidth="1"/>
    <col min="19" max="19" width="18.125" customWidth="1"/>
    <col min="21" max="21" width="11" style="2"/>
    <col min="22" max="22" width="8.375" style="2" bestFit="1" customWidth="1"/>
    <col min="23" max="23" width="7" style="2" bestFit="1" customWidth="1"/>
    <col min="24" max="25" width="6.375" style="2" bestFit="1" customWidth="1"/>
    <col min="26" max="26" width="13" style="2" customWidth="1"/>
    <col min="27" max="16384" width="11" style="1"/>
  </cols>
  <sheetData>
    <row r="1" spans="1:34" x14ac:dyDescent="0.25">
      <c r="A1" s="1" t="s">
        <v>124</v>
      </c>
    </row>
    <row r="2" spans="1:34" ht="15.95" customHeight="1" x14ac:dyDescent="0.25">
      <c r="A2" s="53" t="s">
        <v>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</row>
    <row r="3" spans="1:34" ht="15.95" customHeight="1" x14ac:dyDescent="0.25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3"/>
      <c r="N3" s="3"/>
      <c r="O3" s="3"/>
      <c r="P3" s="3"/>
      <c r="Q3" s="3"/>
    </row>
    <row r="4" spans="1:34" x14ac:dyDescent="0.25">
      <c r="A4" s="54"/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3"/>
      <c r="N4" s="3"/>
      <c r="O4" s="3"/>
      <c r="P4" s="3"/>
      <c r="Q4" s="3"/>
    </row>
    <row r="5" spans="1:34" x14ac:dyDescent="0.25">
      <c r="A5" s="4"/>
      <c r="U5" s="5"/>
      <c r="V5" s="55" t="s">
        <v>1</v>
      </c>
      <c r="W5" s="56"/>
      <c r="X5" s="56"/>
      <c r="Y5" s="56"/>
      <c r="Z5" s="57"/>
      <c r="AC5" s="6"/>
      <c r="AD5" s="56" t="s">
        <v>2</v>
      </c>
      <c r="AE5" s="56"/>
      <c r="AF5" s="56"/>
      <c r="AG5" s="56"/>
      <c r="AH5" s="57"/>
    </row>
    <row r="6" spans="1:34" ht="18.75" thickBot="1" x14ac:dyDescent="0.3">
      <c r="A6" s="4"/>
      <c r="L6" s="7" t="s">
        <v>3</v>
      </c>
      <c r="M6" s="1" t="str">
        <f>IF(AND(I8="",I9="",I10=""),"NTCs amplified",IF(OR(W104=0,X104=0,Y104=0),"Only two clusters","AOK!"))</f>
        <v>AOK!</v>
      </c>
      <c r="U6" s="5"/>
      <c r="V6" s="58"/>
      <c r="W6" s="59"/>
      <c r="X6" s="59"/>
      <c r="Y6" s="59"/>
      <c r="Z6" s="60"/>
      <c r="AC6" s="8"/>
      <c r="AD6" s="59"/>
      <c r="AE6" s="59"/>
      <c r="AF6" s="59"/>
      <c r="AG6" s="59"/>
      <c r="AH6" s="60"/>
    </row>
    <row r="7" spans="1:34" ht="16.5" thickBot="1" x14ac:dyDescent="0.3">
      <c r="A7" s="1" t="s">
        <v>4</v>
      </c>
      <c r="B7" s="1" t="s">
        <v>5</v>
      </c>
      <c r="C7" s="2" t="s">
        <v>6</v>
      </c>
      <c r="D7" s="2" t="s">
        <v>7</v>
      </c>
      <c r="E7" s="2" t="s">
        <v>8</v>
      </c>
      <c r="F7" s="2" t="s">
        <v>9</v>
      </c>
      <c r="G7" s="2" t="s">
        <v>10</v>
      </c>
      <c r="H7" s="2" t="s">
        <v>11</v>
      </c>
      <c r="I7" s="9" t="s">
        <v>12</v>
      </c>
      <c r="J7" s="10" t="s">
        <v>13</v>
      </c>
      <c r="U7" s="11" t="s">
        <v>14</v>
      </c>
      <c r="V7" s="12" t="s">
        <v>15</v>
      </c>
      <c r="W7" s="2" t="s">
        <v>16</v>
      </c>
      <c r="X7" s="2" t="s">
        <v>17</v>
      </c>
      <c r="Y7" s="2" t="s">
        <v>18</v>
      </c>
      <c r="Z7" s="13" t="s">
        <v>19</v>
      </c>
      <c r="AC7" s="11" t="s">
        <v>14</v>
      </c>
      <c r="AD7" s="14" t="s">
        <v>15</v>
      </c>
      <c r="AE7" s="14" t="s">
        <v>16</v>
      </c>
      <c r="AF7" s="14" t="s">
        <v>17</v>
      </c>
      <c r="AG7" s="14" t="s">
        <v>18</v>
      </c>
      <c r="AH7" s="15" t="s">
        <v>19</v>
      </c>
    </row>
    <row r="8" spans="1:34" x14ac:dyDescent="0.25">
      <c r="A8" s="16"/>
      <c r="B8" s="17" t="s">
        <v>20</v>
      </c>
      <c r="C8" s="18">
        <v>-0.602819806404568</v>
      </c>
      <c r="D8" s="18">
        <v>3.7289225032986901</v>
      </c>
      <c r="E8" s="19">
        <f t="shared" ref="E8:F39" si="0">(C8-MIN(C$8:C$103))/(MAX(C$8:C$103)-MIN(C$8:C$103))*100</f>
        <v>0.1327917576104696</v>
      </c>
      <c r="F8" s="19">
        <f t="shared" si="0"/>
        <v>0.64480605969537186</v>
      </c>
      <c r="G8" s="19">
        <f t="shared" ref="G8:G71" si="1">F8-E8</f>
        <v>0.51201430208490228</v>
      </c>
      <c r="H8" s="20" t="s">
        <v>21</v>
      </c>
      <c r="I8" s="8">
        <f t="shared" ref="I8:I71" si="2">IF(AND(E8&lt;$R$14,F8&lt;$S$10),G8,"")</f>
        <v>0.51201430208490228</v>
      </c>
      <c r="J8" s="21" t="str">
        <f t="shared" ref="J8:J71" si="3">IF(OR(AND(($S$32-$S$37)&lt;G8,($S$32+$S$37)&gt;G8),AND(($S$35-$S$37)&lt;G8,($S$35+$S$37)&gt;G8)),"CHECK","")</f>
        <v/>
      </c>
      <c r="M8" s="2"/>
      <c r="R8" s="61" t="s">
        <v>22</v>
      </c>
      <c r="S8" s="62"/>
      <c r="U8" s="22" t="s">
        <v>21</v>
      </c>
      <c r="V8" s="23">
        <f t="shared" ref="V8:V71" si="4">IF(I8="",NA(),G8)</f>
        <v>0.51201430208490228</v>
      </c>
      <c r="W8" s="19" t="e">
        <f t="shared" ref="W8:W71" si="5">IF(AND(I8="",G8&lt;$S$32),G8,NA())</f>
        <v>#N/A</v>
      </c>
      <c r="X8" s="19" t="e">
        <f t="shared" ref="X8:X71" si="6">IF(AND(I8="",G8&lt;$S$35,G8&gt;$S$32),G8,NA())</f>
        <v>#N/A</v>
      </c>
      <c r="Y8" s="19" t="e">
        <f t="shared" ref="Y8:Y71" si="7">IF(AND(I8="",G8&gt;$S$35),G8,NA())</f>
        <v>#N/A</v>
      </c>
      <c r="Z8" s="24" t="e">
        <f t="shared" ref="Z8:Z71" si="8">IF(J8="CHECK",G8,NA())</f>
        <v>#N/A</v>
      </c>
      <c r="AC8" s="22" t="s">
        <v>21</v>
      </c>
      <c r="AD8" s="1">
        <f t="shared" ref="AD8:AH39" si="9">IF(V8&lt;&gt;"#N/A",$F8,"")</f>
        <v>0.64480605969537186</v>
      </c>
      <c r="AE8" s="1" t="e">
        <f t="shared" si="9"/>
        <v>#N/A</v>
      </c>
      <c r="AF8" s="1" t="e">
        <f t="shared" si="9"/>
        <v>#N/A</v>
      </c>
      <c r="AG8" s="1" t="e">
        <f t="shared" si="9"/>
        <v>#N/A</v>
      </c>
      <c r="AH8" s="25" t="e">
        <f t="shared" si="9"/>
        <v>#N/A</v>
      </c>
    </row>
    <row r="9" spans="1:34" x14ac:dyDescent="0.25">
      <c r="A9" s="26"/>
      <c r="B9" s="1" t="s">
        <v>23</v>
      </c>
      <c r="C9" s="27">
        <v>-2.0563195172885602</v>
      </c>
      <c r="D9" s="27">
        <v>-4.2353109344139703</v>
      </c>
      <c r="E9" s="28">
        <f t="shared" si="0"/>
        <v>0</v>
      </c>
      <c r="F9" s="28">
        <f t="shared" si="0"/>
        <v>0</v>
      </c>
      <c r="G9" s="28">
        <f t="shared" si="1"/>
        <v>0</v>
      </c>
      <c r="H9" s="29" t="s">
        <v>21</v>
      </c>
      <c r="I9" s="8">
        <f t="shared" si="2"/>
        <v>0</v>
      </c>
      <c r="J9" s="21" t="str">
        <f t="shared" si="3"/>
        <v/>
      </c>
      <c r="R9" s="30" t="s">
        <v>24</v>
      </c>
      <c r="S9" s="29" t="s">
        <v>25</v>
      </c>
      <c r="U9" s="22" t="s">
        <v>21</v>
      </c>
      <c r="V9" s="31">
        <f t="shared" si="4"/>
        <v>0</v>
      </c>
      <c r="W9" s="28" t="e">
        <f t="shared" si="5"/>
        <v>#N/A</v>
      </c>
      <c r="X9" s="28" t="e">
        <f t="shared" si="6"/>
        <v>#N/A</v>
      </c>
      <c r="Y9" s="28" t="e">
        <f t="shared" si="7"/>
        <v>#N/A</v>
      </c>
      <c r="Z9" s="24" t="e">
        <f t="shared" si="8"/>
        <v>#N/A</v>
      </c>
      <c r="AC9" s="22" t="s">
        <v>21</v>
      </c>
      <c r="AD9" s="1">
        <f t="shared" si="9"/>
        <v>0</v>
      </c>
      <c r="AE9" s="1" t="e">
        <f t="shared" si="9"/>
        <v>#N/A</v>
      </c>
      <c r="AF9" s="1" t="e">
        <f t="shared" si="9"/>
        <v>#N/A</v>
      </c>
      <c r="AG9" s="1" t="e">
        <f t="shared" si="9"/>
        <v>#N/A</v>
      </c>
      <c r="AH9" s="25" t="e">
        <f t="shared" si="9"/>
        <v>#N/A</v>
      </c>
    </row>
    <row r="10" spans="1:34" x14ac:dyDescent="0.25">
      <c r="A10" s="26"/>
      <c r="B10" s="1" t="s">
        <v>26</v>
      </c>
      <c r="C10" s="27">
        <v>-1.7860562252449199</v>
      </c>
      <c r="D10" s="27">
        <v>1.3789194932492099</v>
      </c>
      <c r="E10" s="28">
        <f t="shared" si="0"/>
        <v>2.4691258828142288E-2</v>
      </c>
      <c r="F10" s="28">
        <f t="shared" si="0"/>
        <v>0.4545434069199073</v>
      </c>
      <c r="G10" s="28">
        <f t="shared" si="1"/>
        <v>0.42985214809176503</v>
      </c>
      <c r="H10" s="29" t="s">
        <v>21</v>
      </c>
      <c r="I10" s="8">
        <f t="shared" si="2"/>
        <v>0.42985214809176503</v>
      </c>
      <c r="J10" s="21" t="str">
        <f t="shared" si="3"/>
        <v/>
      </c>
      <c r="R10" s="30">
        <v>0</v>
      </c>
      <c r="S10" s="32">
        <v>20</v>
      </c>
      <c r="U10" s="22" t="s">
        <v>21</v>
      </c>
      <c r="V10" s="31">
        <f t="shared" si="4"/>
        <v>0.42985214809176503</v>
      </c>
      <c r="W10" s="28" t="e">
        <f t="shared" si="5"/>
        <v>#N/A</v>
      </c>
      <c r="X10" s="28" t="e">
        <f t="shared" si="6"/>
        <v>#N/A</v>
      </c>
      <c r="Y10" s="28" t="e">
        <f t="shared" si="7"/>
        <v>#N/A</v>
      </c>
      <c r="Z10" s="24" t="e">
        <f t="shared" si="8"/>
        <v>#N/A</v>
      </c>
      <c r="AC10" s="22" t="s">
        <v>21</v>
      </c>
      <c r="AD10" s="1">
        <f t="shared" si="9"/>
        <v>0.4545434069199073</v>
      </c>
      <c r="AE10" s="1" t="e">
        <f t="shared" si="9"/>
        <v>#N/A</v>
      </c>
      <c r="AF10" s="1" t="e">
        <f t="shared" si="9"/>
        <v>#N/A</v>
      </c>
      <c r="AG10" s="1" t="e">
        <f t="shared" si="9"/>
        <v>#N/A</v>
      </c>
      <c r="AH10" s="25" t="e">
        <f t="shared" si="9"/>
        <v>#N/A</v>
      </c>
    </row>
    <row r="11" spans="1:34" x14ac:dyDescent="0.25">
      <c r="A11" s="26"/>
      <c r="B11" s="1" t="s">
        <v>27</v>
      </c>
      <c r="C11" s="27">
        <v>819.16524844647699</v>
      </c>
      <c r="D11" s="27">
        <v>341.30131766189902</v>
      </c>
      <c r="E11" s="28">
        <f t="shared" si="0"/>
        <v>75.026816022695328</v>
      </c>
      <c r="F11" s="28">
        <f t="shared" si="0"/>
        <v>27.975587821243149</v>
      </c>
      <c r="G11" s="28">
        <f t="shared" si="1"/>
        <v>-47.051228201452176</v>
      </c>
      <c r="H11" s="29" t="s">
        <v>16</v>
      </c>
      <c r="I11" s="8" t="str">
        <f t="shared" si="2"/>
        <v/>
      </c>
      <c r="J11" s="21" t="str">
        <f t="shared" si="3"/>
        <v/>
      </c>
      <c r="M11" s="2"/>
      <c r="R11" s="30">
        <f>R14</f>
        <v>20</v>
      </c>
      <c r="S11" s="29">
        <f>S10</f>
        <v>20</v>
      </c>
      <c r="U11" s="22" t="s">
        <v>16</v>
      </c>
      <c r="V11" s="31" t="e">
        <f t="shared" si="4"/>
        <v>#N/A</v>
      </c>
      <c r="W11" s="28">
        <f t="shared" si="5"/>
        <v>-47.051228201452176</v>
      </c>
      <c r="X11" s="28" t="e">
        <f t="shared" si="6"/>
        <v>#N/A</v>
      </c>
      <c r="Y11" s="28" t="e">
        <f t="shared" si="7"/>
        <v>#N/A</v>
      </c>
      <c r="Z11" s="24" t="e">
        <f t="shared" si="8"/>
        <v>#N/A</v>
      </c>
      <c r="AC11" s="22" t="s">
        <v>16</v>
      </c>
      <c r="AD11" s="1" t="e">
        <f t="shared" si="9"/>
        <v>#N/A</v>
      </c>
      <c r="AE11" s="1">
        <f t="shared" si="9"/>
        <v>27.975587821243149</v>
      </c>
      <c r="AF11" s="1" t="e">
        <f t="shared" si="9"/>
        <v>#N/A</v>
      </c>
      <c r="AG11" s="1" t="e">
        <f t="shared" si="9"/>
        <v>#N/A</v>
      </c>
      <c r="AH11" s="25" t="e">
        <f t="shared" si="9"/>
        <v>#N/A</v>
      </c>
    </row>
    <row r="12" spans="1:34" x14ac:dyDescent="0.25">
      <c r="A12" s="26"/>
      <c r="B12" s="1" t="s">
        <v>28</v>
      </c>
      <c r="C12" s="27">
        <v>808.33669384062398</v>
      </c>
      <c r="D12" s="27">
        <v>396.60080256591698</v>
      </c>
      <c r="E12" s="28">
        <f t="shared" si="0"/>
        <v>74.037519094925287</v>
      </c>
      <c r="F12" s="28">
        <f t="shared" si="0"/>
        <v>32.452784935443304</v>
      </c>
      <c r="G12" s="28">
        <f t="shared" si="1"/>
        <v>-41.584734159481982</v>
      </c>
      <c r="H12" s="29" t="s">
        <v>16</v>
      </c>
      <c r="I12" s="8" t="str">
        <f t="shared" si="2"/>
        <v/>
      </c>
      <c r="J12" s="21" t="str">
        <f t="shared" si="3"/>
        <v/>
      </c>
      <c r="R12" s="51" t="s">
        <v>29</v>
      </c>
      <c r="S12" s="52"/>
      <c r="U12" s="22" t="s">
        <v>16</v>
      </c>
      <c r="V12" s="31" t="e">
        <f t="shared" si="4"/>
        <v>#N/A</v>
      </c>
      <c r="W12" s="28">
        <f t="shared" si="5"/>
        <v>-41.584734159481982</v>
      </c>
      <c r="X12" s="28" t="e">
        <f t="shared" si="6"/>
        <v>#N/A</v>
      </c>
      <c r="Y12" s="28" t="e">
        <f t="shared" si="7"/>
        <v>#N/A</v>
      </c>
      <c r="Z12" s="24" t="e">
        <f t="shared" si="8"/>
        <v>#N/A</v>
      </c>
      <c r="AC12" s="22" t="s">
        <v>16</v>
      </c>
      <c r="AD12" s="1" t="e">
        <f t="shared" si="9"/>
        <v>#N/A</v>
      </c>
      <c r="AE12" s="1">
        <f t="shared" si="9"/>
        <v>32.452784935443304</v>
      </c>
      <c r="AF12" s="1" t="e">
        <f t="shared" si="9"/>
        <v>#N/A</v>
      </c>
      <c r="AG12" s="1" t="e">
        <f t="shared" si="9"/>
        <v>#N/A</v>
      </c>
      <c r="AH12" s="25" t="e">
        <f t="shared" si="9"/>
        <v>#N/A</v>
      </c>
    </row>
    <row r="13" spans="1:34" x14ac:dyDescent="0.25">
      <c r="A13" s="26"/>
      <c r="B13" s="1" t="s">
        <v>30</v>
      </c>
      <c r="C13" s="27">
        <v>954.58869809451596</v>
      </c>
      <c r="D13" s="27">
        <v>401.07073763503502</v>
      </c>
      <c r="E13" s="28">
        <f t="shared" si="0"/>
        <v>87.399104620880891</v>
      </c>
      <c r="F13" s="28">
        <f t="shared" si="0"/>
        <v>32.814683069338273</v>
      </c>
      <c r="G13" s="28">
        <f t="shared" si="1"/>
        <v>-54.584421551542619</v>
      </c>
      <c r="H13" s="29" t="s">
        <v>16</v>
      </c>
      <c r="I13" s="8" t="str">
        <f t="shared" si="2"/>
        <v/>
      </c>
      <c r="J13" s="21" t="str">
        <f t="shared" si="3"/>
        <v/>
      </c>
      <c r="R13" s="30" t="s">
        <v>24</v>
      </c>
      <c r="S13" s="29" t="s">
        <v>25</v>
      </c>
      <c r="U13" s="22" t="s">
        <v>16</v>
      </c>
      <c r="V13" s="31" t="e">
        <f t="shared" si="4"/>
        <v>#N/A</v>
      </c>
      <c r="W13" s="28">
        <f t="shared" si="5"/>
        <v>-54.584421551542619</v>
      </c>
      <c r="X13" s="28" t="e">
        <f t="shared" si="6"/>
        <v>#N/A</v>
      </c>
      <c r="Y13" s="28" t="e">
        <f t="shared" si="7"/>
        <v>#N/A</v>
      </c>
      <c r="Z13" s="24" t="e">
        <f t="shared" si="8"/>
        <v>#N/A</v>
      </c>
      <c r="AC13" s="22" t="s">
        <v>16</v>
      </c>
      <c r="AD13" s="1" t="e">
        <f t="shared" si="9"/>
        <v>#N/A</v>
      </c>
      <c r="AE13" s="1">
        <f t="shared" si="9"/>
        <v>32.814683069338273</v>
      </c>
      <c r="AF13" s="1" t="e">
        <f t="shared" si="9"/>
        <v>#N/A</v>
      </c>
      <c r="AG13" s="1" t="e">
        <f t="shared" si="9"/>
        <v>#N/A</v>
      </c>
      <c r="AH13" s="25" t="e">
        <f t="shared" si="9"/>
        <v>#N/A</v>
      </c>
    </row>
    <row r="14" spans="1:34" x14ac:dyDescent="0.25">
      <c r="A14" s="26"/>
      <c r="B14" s="1" t="s">
        <v>31</v>
      </c>
      <c r="C14" s="27">
        <v>650.08466275036096</v>
      </c>
      <c r="D14" s="27">
        <v>951.69006170964303</v>
      </c>
      <c r="E14" s="28">
        <f t="shared" si="0"/>
        <v>59.579610918856908</v>
      </c>
      <c r="F14" s="28">
        <f t="shared" si="0"/>
        <v>77.394325231440163</v>
      </c>
      <c r="G14" s="28">
        <f t="shared" si="1"/>
        <v>17.814714312583256</v>
      </c>
      <c r="H14" s="29" t="s">
        <v>17</v>
      </c>
      <c r="I14" s="8" t="str">
        <f t="shared" si="2"/>
        <v/>
      </c>
      <c r="J14" s="21" t="str">
        <f t="shared" si="3"/>
        <v/>
      </c>
      <c r="R14" s="33">
        <v>20</v>
      </c>
      <c r="S14" s="29">
        <v>0</v>
      </c>
      <c r="U14" s="22" t="s">
        <v>17</v>
      </c>
      <c r="V14" s="31" t="e">
        <f t="shared" si="4"/>
        <v>#N/A</v>
      </c>
      <c r="W14" s="28" t="e">
        <f t="shared" si="5"/>
        <v>#N/A</v>
      </c>
      <c r="X14" s="28">
        <f t="shared" si="6"/>
        <v>17.814714312583256</v>
      </c>
      <c r="Y14" s="28" t="e">
        <f t="shared" si="7"/>
        <v>#N/A</v>
      </c>
      <c r="Z14" s="24" t="e">
        <f t="shared" si="8"/>
        <v>#N/A</v>
      </c>
      <c r="AC14" s="22" t="s">
        <v>17</v>
      </c>
      <c r="AD14" s="1" t="e">
        <f t="shared" si="9"/>
        <v>#N/A</v>
      </c>
      <c r="AE14" s="1" t="e">
        <f t="shared" si="9"/>
        <v>#N/A</v>
      </c>
      <c r="AF14" s="1">
        <f t="shared" si="9"/>
        <v>77.394325231440163</v>
      </c>
      <c r="AG14" s="1" t="e">
        <f t="shared" si="9"/>
        <v>#N/A</v>
      </c>
      <c r="AH14" s="25" t="e">
        <f t="shared" si="9"/>
        <v>#N/A</v>
      </c>
    </row>
    <row r="15" spans="1:34" ht="16.5" thickBot="1" x14ac:dyDescent="0.3">
      <c r="A15" s="26"/>
      <c r="B15" s="1" t="s">
        <v>32</v>
      </c>
      <c r="C15" s="27">
        <v>573.07193277755596</v>
      </c>
      <c r="D15" s="27">
        <v>859.50601623394004</v>
      </c>
      <c r="E15" s="28">
        <f t="shared" si="0"/>
        <v>52.543726635639821</v>
      </c>
      <c r="F15" s="28">
        <f t="shared" si="0"/>
        <v>69.930853499371182</v>
      </c>
      <c r="G15" s="28">
        <f t="shared" si="1"/>
        <v>17.387126863731361</v>
      </c>
      <c r="H15" s="29" t="s">
        <v>17</v>
      </c>
      <c r="I15" s="8" t="str">
        <f t="shared" si="2"/>
        <v/>
      </c>
      <c r="J15" s="21" t="str">
        <f t="shared" si="3"/>
        <v/>
      </c>
      <c r="R15" s="34">
        <f>R14</f>
        <v>20</v>
      </c>
      <c r="S15" s="35">
        <f>S10</f>
        <v>20</v>
      </c>
      <c r="U15" s="22" t="s">
        <v>17</v>
      </c>
      <c r="V15" s="31" t="e">
        <f t="shared" si="4"/>
        <v>#N/A</v>
      </c>
      <c r="W15" s="28" t="e">
        <f t="shared" si="5"/>
        <v>#N/A</v>
      </c>
      <c r="X15" s="28">
        <f t="shared" si="6"/>
        <v>17.387126863731361</v>
      </c>
      <c r="Y15" s="28" t="e">
        <f t="shared" si="7"/>
        <v>#N/A</v>
      </c>
      <c r="Z15" s="24" t="e">
        <f t="shared" si="8"/>
        <v>#N/A</v>
      </c>
      <c r="AC15" s="22" t="s">
        <v>17</v>
      </c>
      <c r="AD15" s="1" t="e">
        <f t="shared" si="9"/>
        <v>#N/A</v>
      </c>
      <c r="AE15" s="1" t="e">
        <f t="shared" si="9"/>
        <v>#N/A</v>
      </c>
      <c r="AF15" s="1">
        <f t="shared" si="9"/>
        <v>69.930853499371182</v>
      </c>
      <c r="AG15" s="1" t="e">
        <f t="shared" si="9"/>
        <v>#N/A</v>
      </c>
      <c r="AH15" s="25" t="e">
        <f t="shared" si="9"/>
        <v>#N/A</v>
      </c>
    </row>
    <row r="16" spans="1:34" x14ac:dyDescent="0.25">
      <c r="A16" s="26"/>
      <c r="B16" s="1" t="s">
        <v>33</v>
      </c>
      <c r="C16" s="27">
        <v>526.48090914834495</v>
      </c>
      <c r="D16" s="27">
        <v>795.94840271808596</v>
      </c>
      <c r="E16" s="28">
        <f t="shared" si="0"/>
        <v>48.287169946797349</v>
      </c>
      <c r="F16" s="28">
        <f t="shared" si="0"/>
        <v>64.785055770648484</v>
      </c>
      <c r="G16" s="28">
        <f t="shared" si="1"/>
        <v>16.497885823851135</v>
      </c>
      <c r="H16" s="29" t="s">
        <v>17</v>
      </c>
      <c r="I16" s="8" t="str">
        <f t="shared" si="2"/>
        <v/>
      </c>
      <c r="J16" s="21" t="str">
        <f t="shared" si="3"/>
        <v/>
      </c>
      <c r="U16" s="22" t="s">
        <v>17</v>
      </c>
      <c r="V16" s="31" t="e">
        <f t="shared" si="4"/>
        <v>#N/A</v>
      </c>
      <c r="W16" s="28" t="e">
        <f t="shared" si="5"/>
        <v>#N/A</v>
      </c>
      <c r="X16" s="28">
        <f t="shared" si="6"/>
        <v>16.497885823851135</v>
      </c>
      <c r="Y16" s="28" t="e">
        <f t="shared" si="7"/>
        <v>#N/A</v>
      </c>
      <c r="Z16" s="24" t="e">
        <f t="shared" si="8"/>
        <v>#N/A</v>
      </c>
      <c r="AC16" s="22" t="s">
        <v>17</v>
      </c>
      <c r="AD16" s="1" t="e">
        <f t="shared" si="9"/>
        <v>#N/A</v>
      </c>
      <c r="AE16" s="1" t="e">
        <f t="shared" si="9"/>
        <v>#N/A</v>
      </c>
      <c r="AF16" s="1">
        <f t="shared" si="9"/>
        <v>64.785055770648484</v>
      </c>
      <c r="AG16" s="1" t="e">
        <f t="shared" si="9"/>
        <v>#N/A</v>
      </c>
      <c r="AH16" s="25" t="e">
        <f t="shared" si="9"/>
        <v>#N/A</v>
      </c>
    </row>
    <row r="17" spans="1:34" x14ac:dyDescent="0.25">
      <c r="A17" s="26"/>
      <c r="B17" s="1" t="s">
        <v>34</v>
      </c>
      <c r="C17" s="27">
        <v>114.685709357156</v>
      </c>
      <c r="D17" s="27">
        <v>1042.76754637417</v>
      </c>
      <c r="E17" s="28">
        <f t="shared" si="0"/>
        <v>10.665553687534906</v>
      </c>
      <c r="F17" s="28">
        <f t="shared" si="0"/>
        <v>84.768206782351342</v>
      </c>
      <c r="G17" s="28">
        <f t="shared" si="1"/>
        <v>74.102653094816432</v>
      </c>
      <c r="H17" s="29" t="s">
        <v>18</v>
      </c>
      <c r="I17" s="8" t="str">
        <f t="shared" si="2"/>
        <v/>
      </c>
      <c r="J17" s="21" t="str">
        <f t="shared" si="3"/>
        <v/>
      </c>
      <c r="U17" s="22" t="s">
        <v>18</v>
      </c>
      <c r="V17" s="31" t="e">
        <f t="shared" si="4"/>
        <v>#N/A</v>
      </c>
      <c r="W17" s="28" t="e">
        <f t="shared" si="5"/>
        <v>#N/A</v>
      </c>
      <c r="X17" s="28" t="e">
        <f t="shared" si="6"/>
        <v>#N/A</v>
      </c>
      <c r="Y17" s="28">
        <f t="shared" si="7"/>
        <v>74.102653094816432</v>
      </c>
      <c r="Z17" s="24" t="e">
        <f t="shared" si="8"/>
        <v>#N/A</v>
      </c>
      <c r="AC17" s="22" t="s">
        <v>18</v>
      </c>
      <c r="AD17" s="1" t="e">
        <f t="shared" si="9"/>
        <v>#N/A</v>
      </c>
      <c r="AE17" s="1" t="e">
        <f t="shared" si="9"/>
        <v>#N/A</v>
      </c>
      <c r="AF17" s="1" t="e">
        <f t="shared" si="9"/>
        <v>#N/A</v>
      </c>
      <c r="AG17" s="1">
        <f t="shared" si="9"/>
        <v>84.768206782351342</v>
      </c>
      <c r="AH17" s="25" t="e">
        <f t="shared" si="9"/>
        <v>#N/A</v>
      </c>
    </row>
    <row r="18" spans="1:34" x14ac:dyDescent="0.25">
      <c r="A18" s="26"/>
      <c r="B18" s="1" t="s">
        <v>35</v>
      </c>
      <c r="C18" s="27">
        <v>87.619496102205503</v>
      </c>
      <c r="D18" s="27">
        <v>1230.9009471639099</v>
      </c>
      <c r="E18" s="28">
        <f t="shared" si="0"/>
        <v>8.1927839971998768</v>
      </c>
      <c r="F18" s="28">
        <f t="shared" si="0"/>
        <v>100</v>
      </c>
      <c r="G18" s="28">
        <f t="shared" si="1"/>
        <v>91.807216002800118</v>
      </c>
      <c r="H18" s="29" t="s">
        <v>18</v>
      </c>
      <c r="I18" s="8" t="str">
        <f t="shared" si="2"/>
        <v/>
      </c>
      <c r="J18" s="21" t="str">
        <f t="shared" si="3"/>
        <v/>
      </c>
      <c r="U18" s="22" t="s">
        <v>18</v>
      </c>
      <c r="V18" s="31" t="e">
        <f t="shared" si="4"/>
        <v>#N/A</v>
      </c>
      <c r="W18" s="28" t="e">
        <f t="shared" si="5"/>
        <v>#N/A</v>
      </c>
      <c r="X18" s="28" t="e">
        <f t="shared" si="6"/>
        <v>#N/A</v>
      </c>
      <c r="Y18" s="28">
        <f t="shared" si="7"/>
        <v>91.807216002800118</v>
      </c>
      <c r="Z18" s="24" t="e">
        <f t="shared" si="8"/>
        <v>#N/A</v>
      </c>
      <c r="AC18" s="22" t="s">
        <v>18</v>
      </c>
      <c r="AD18" s="1" t="e">
        <f t="shared" si="9"/>
        <v>#N/A</v>
      </c>
      <c r="AE18" s="1" t="e">
        <f t="shared" si="9"/>
        <v>#N/A</v>
      </c>
      <c r="AF18" s="1" t="e">
        <f t="shared" si="9"/>
        <v>#N/A</v>
      </c>
      <c r="AG18" s="1">
        <f t="shared" si="9"/>
        <v>100</v>
      </c>
      <c r="AH18" s="25" t="e">
        <f t="shared" si="9"/>
        <v>#N/A</v>
      </c>
    </row>
    <row r="19" spans="1:34" ht="16.5" thickBot="1" x14ac:dyDescent="0.3">
      <c r="A19" s="36"/>
      <c r="B19" s="14" t="s">
        <v>36</v>
      </c>
      <c r="C19" s="37">
        <v>64.115282892988901</v>
      </c>
      <c r="D19" s="37">
        <v>945.03203947288102</v>
      </c>
      <c r="E19" s="38">
        <f t="shared" si="0"/>
        <v>6.0454386899174599</v>
      </c>
      <c r="F19" s="38">
        <f t="shared" si="0"/>
        <v>76.855273592958355</v>
      </c>
      <c r="G19" s="38">
        <f t="shared" si="1"/>
        <v>70.809834903040894</v>
      </c>
      <c r="H19" s="35" t="s">
        <v>18</v>
      </c>
      <c r="I19" s="36" t="str">
        <f t="shared" si="2"/>
        <v/>
      </c>
      <c r="J19" s="13" t="str">
        <f t="shared" si="3"/>
        <v/>
      </c>
      <c r="K19" s="14"/>
      <c r="U19" s="39" t="s">
        <v>18</v>
      </c>
      <c r="V19" s="40" t="e">
        <f t="shared" si="4"/>
        <v>#N/A</v>
      </c>
      <c r="W19" s="38" t="e">
        <f t="shared" si="5"/>
        <v>#N/A</v>
      </c>
      <c r="X19" s="38" t="e">
        <f t="shared" si="6"/>
        <v>#N/A</v>
      </c>
      <c r="Y19" s="38">
        <f t="shared" si="7"/>
        <v>70.809834903040894</v>
      </c>
      <c r="Z19" s="41" t="e">
        <f t="shared" si="8"/>
        <v>#N/A</v>
      </c>
      <c r="AC19" s="39" t="s">
        <v>18</v>
      </c>
      <c r="AD19" s="42" t="e">
        <f t="shared" si="9"/>
        <v>#N/A</v>
      </c>
      <c r="AE19" s="14" t="e">
        <f t="shared" si="9"/>
        <v>#N/A</v>
      </c>
      <c r="AF19" s="14" t="e">
        <f t="shared" si="9"/>
        <v>#N/A</v>
      </c>
      <c r="AG19" s="14">
        <f t="shared" si="9"/>
        <v>76.855273592958355</v>
      </c>
      <c r="AH19" s="15" t="e">
        <f t="shared" si="9"/>
        <v>#N/A</v>
      </c>
    </row>
    <row r="20" spans="1:34" x14ac:dyDescent="0.25">
      <c r="B20" s="1" t="s">
        <v>37</v>
      </c>
      <c r="C20" s="27">
        <v>890.78331682362602</v>
      </c>
      <c r="D20" s="27">
        <v>426.67877328902603</v>
      </c>
      <c r="E20" s="28">
        <f t="shared" si="0"/>
        <v>81.569843933367864</v>
      </c>
      <c r="F20" s="28">
        <f t="shared" si="0"/>
        <v>34.887979475794545</v>
      </c>
      <c r="G20" s="28">
        <f t="shared" si="1"/>
        <v>-46.681864457573319</v>
      </c>
      <c r="H20" s="43" t="str">
        <f t="shared" ref="H20:H83" si="10">_xlfn.IFS(AND(E20&lt;$R$14,F20&lt;$S$10),"No amplification",G20&gt;$S$35,"BB",G20&lt;$S$32,"AA",AND(G20&lt;$S$35,G20&gt;$S$32),"AB")</f>
        <v>AA</v>
      </c>
      <c r="I20" s="8" t="str">
        <f t="shared" si="2"/>
        <v/>
      </c>
      <c r="J20" s="21" t="str">
        <f t="shared" si="3"/>
        <v/>
      </c>
      <c r="U20" s="22" t="s">
        <v>37</v>
      </c>
      <c r="V20" s="31" t="e">
        <f t="shared" si="4"/>
        <v>#N/A</v>
      </c>
      <c r="W20" s="28">
        <f t="shared" si="5"/>
        <v>-46.681864457573319</v>
      </c>
      <c r="X20" s="28" t="e">
        <f t="shared" si="6"/>
        <v>#N/A</v>
      </c>
      <c r="Y20" s="28" t="e">
        <f t="shared" si="7"/>
        <v>#N/A</v>
      </c>
      <c r="Z20" s="24" t="e">
        <f t="shared" si="8"/>
        <v>#N/A</v>
      </c>
      <c r="AC20" s="22" t="s">
        <v>37</v>
      </c>
      <c r="AD20" s="1" t="e">
        <f t="shared" si="9"/>
        <v>#N/A</v>
      </c>
      <c r="AE20" s="1">
        <f t="shared" si="9"/>
        <v>34.887979475794545</v>
      </c>
      <c r="AF20" s="1" t="e">
        <f t="shared" si="9"/>
        <v>#N/A</v>
      </c>
      <c r="AG20" s="1" t="e">
        <f t="shared" si="9"/>
        <v>#N/A</v>
      </c>
      <c r="AH20" s="25" t="e">
        <f t="shared" si="9"/>
        <v>#N/A</v>
      </c>
    </row>
    <row r="21" spans="1:34" x14ac:dyDescent="0.25">
      <c r="B21" s="1" t="s">
        <v>38</v>
      </c>
      <c r="C21" s="27">
        <v>542.44758585356499</v>
      </c>
      <c r="D21" s="27">
        <v>866.86397161774403</v>
      </c>
      <c r="E21" s="28">
        <f t="shared" si="0"/>
        <v>49.745885794490782</v>
      </c>
      <c r="F21" s="28">
        <f t="shared" si="0"/>
        <v>70.526573634340963</v>
      </c>
      <c r="G21" s="28">
        <f t="shared" si="1"/>
        <v>20.780687839850181</v>
      </c>
      <c r="H21" s="21" t="str">
        <f t="shared" si="10"/>
        <v>AB</v>
      </c>
      <c r="I21" s="8" t="str">
        <f t="shared" si="2"/>
        <v/>
      </c>
      <c r="J21" s="21" t="str">
        <f t="shared" si="3"/>
        <v/>
      </c>
      <c r="U21" s="22" t="s">
        <v>38</v>
      </c>
      <c r="V21" s="31" t="e">
        <f t="shared" si="4"/>
        <v>#N/A</v>
      </c>
      <c r="W21" s="28" t="e">
        <f t="shared" si="5"/>
        <v>#N/A</v>
      </c>
      <c r="X21" s="28">
        <f t="shared" si="6"/>
        <v>20.780687839850181</v>
      </c>
      <c r="Y21" s="28" t="e">
        <f t="shared" si="7"/>
        <v>#N/A</v>
      </c>
      <c r="Z21" s="24" t="e">
        <f t="shared" si="8"/>
        <v>#N/A</v>
      </c>
      <c r="AC21" s="22" t="s">
        <v>38</v>
      </c>
      <c r="AD21" s="1" t="e">
        <f t="shared" si="9"/>
        <v>#N/A</v>
      </c>
      <c r="AE21" s="1" t="e">
        <f t="shared" si="9"/>
        <v>#N/A</v>
      </c>
      <c r="AF21" s="1">
        <f t="shared" si="9"/>
        <v>70.526573634340963</v>
      </c>
      <c r="AG21" s="1" t="e">
        <f t="shared" si="9"/>
        <v>#N/A</v>
      </c>
      <c r="AH21" s="25" t="e">
        <f t="shared" si="9"/>
        <v>#N/A</v>
      </c>
    </row>
    <row r="22" spans="1:34" x14ac:dyDescent="0.25">
      <c r="B22" s="1" t="s">
        <v>39</v>
      </c>
      <c r="C22" s="27">
        <v>623.55825329791503</v>
      </c>
      <c r="D22" s="27">
        <v>909.86590559383399</v>
      </c>
      <c r="E22" s="28">
        <f t="shared" si="0"/>
        <v>57.156157712840816</v>
      </c>
      <c r="F22" s="28">
        <f t="shared" si="0"/>
        <v>74.008127486731127</v>
      </c>
      <c r="G22" s="28">
        <f t="shared" si="1"/>
        <v>16.85196977389031</v>
      </c>
      <c r="H22" s="21" t="str">
        <f t="shared" si="10"/>
        <v>AB</v>
      </c>
      <c r="I22" s="8" t="str">
        <f t="shared" si="2"/>
        <v/>
      </c>
      <c r="J22" s="21" t="str">
        <f t="shared" si="3"/>
        <v/>
      </c>
      <c r="U22" s="22" t="s">
        <v>39</v>
      </c>
      <c r="V22" s="31" t="e">
        <f t="shared" si="4"/>
        <v>#N/A</v>
      </c>
      <c r="W22" s="28" t="e">
        <f t="shared" si="5"/>
        <v>#N/A</v>
      </c>
      <c r="X22" s="28">
        <f t="shared" si="6"/>
        <v>16.85196977389031</v>
      </c>
      <c r="Y22" s="28" t="e">
        <f t="shared" si="7"/>
        <v>#N/A</v>
      </c>
      <c r="Z22" s="24" t="e">
        <f t="shared" si="8"/>
        <v>#N/A</v>
      </c>
      <c r="AC22" s="22" t="s">
        <v>39</v>
      </c>
      <c r="AD22" s="1" t="e">
        <f t="shared" si="9"/>
        <v>#N/A</v>
      </c>
      <c r="AE22" s="1" t="e">
        <f t="shared" si="9"/>
        <v>#N/A</v>
      </c>
      <c r="AF22" s="1">
        <f t="shared" si="9"/>
        <v>74.008127486731127</v>
      </c>
      <c r="AG22" s="1" t="e">
        <f t="shared" si="9"/>
        <v>#N/A</v>
      </c>
      <c r="AH22" s="25" t="e">
        <f t="shared" si="9"/>
        <v>#N/A</v>
      </c>
    </row>
    <row r="23" spans="1:34" x14ac:dyDescent="0.25">
      <c r="B23" s="1" t="s">
        <v>40</v>
      </c>
      <c r="C23" s="27">
        <v>476.12266508260802</v>
      </c>
      <c r="D23" s="27">
        <v>817.37681905460704</v>
      </c>
      <c r="E23" s="28">
        <f t="shared" si="0"/>
        <v>43.686439936607528</v>
      </c>
      <c r="F23" s="28">
        <f t="shared" si="0"/>
        <v>66.519958798231315</v>
      </c>
      <c r="G23" s="28">
        <f t="shared" si="1"/>
        <v>22.833518861623787</v>
      </c>
      <c r="H23" s="21" t="str">
        <f t="shared" si="10"/>
        <v>AB</v>
      </c>
      <c r="I23" s="8" t="str">
        <f t="shared" si="2"/>
        <v/>
      </c>
      <c r="J23" s="21" t="str">
        <f t="shared" si="3"/>
        <v/>
      </c>
      <c r="U23" s="22" t="s">
        <v>40</v>
      </c>
      <c r="V23" s="31" t="e">
        <f t="shared" si="4"/>
        <v>#N/A</v>
      </c>
      <c r="W23" s="28" t="e">
        <f t="shared" si="5"/>
        <v>#N/A</v>
      </c>
      <c r="X23" s="28">
        <f t="shared" si="6"/>
        <v>22.833518861623787</v>
      </c>
      <c r="Y23" s="28" t="e">
        <f t="shared" si="7"/>
        <v>#N/A</v>
      </c>
      <c r="Z23" s="24" t="e">
        <f t="shared" si="8"/>
        <v>#N/A</v>
      </c>
      <c r="AC23" s="22" t="s">
        <v>40</v>
      </c>
      <c r="AD23" s="1" t="e">
        <f t="shared" si="9"/>
        <v>#N/A</v>
      </c>
      <c r="AE23" s="1" t="e">
        <f t="shared" si="9"/>
        <v>#N/A</v>
      </c>
      <c r="AF23" s="1">
        <f t="shared" si="9"/>
        <v>66.519958798231315</v>
      </c>
      <c r="AG23" s="1" t="e">
        <f t="shared" si="9"/>
        <v>#N/A</v>
      </c>
      <c r="AH23" s="25" t="e">
        <f t="shared" si="9"/>
        <v>#N/A</v>
      </c>
    </row>
    <row r="24" spans="1:34" x14ac:dyDescent="0.25">
      <c r="B24" s="1" t="s">
        <v>41</v>
      </c>
      <c r="C24" s="27">
        <v>482.64148161958599</v>
      </c>
      <c r="D24" s="27">
        <v>848.83783413487504</v>
      </c>
      <c r="E24" s="28">
        <f t="shared" si="0"/>
        <v>44.281999123171815</v>
      </c>
      <c r="F24" s="28">
        <f t="shared" si="0"/>
        <v>69.067128381667146</v>
      </c>
      <c r="G24" s="28">
        <f t="shared" si="1"/>
        <v>24.785129258495331</v>
      </c>
      <c r="H24" s="21" t="str">
        <f t="shared" si="10"/>
        <v>AB</v>
      </c>
      <c r="I24" s="8" t="str">
        <f t="shared" si="2"/>
        <v/>
      </c>
      <c r="J24" s="21" t="str">
        <f t="shared" si="3"/>
        <v/>
      </c>
      <c r="U24" s="22" t="s">
        <v>41</v>
      </c>
      <c r="V24" s="31" t="e">
        <f t="shared" si="4"/>
        <v>#N/A</v>
      </c>
      <c r="W24" s="28" t="e">
        <f t="shared" si="5"/>
        <v>#N/A</v>
      </c>
      <c r="X24" s="28">
        <f t="shared" si="6"/>
        <v>24.785129258495331</v>
      </c>
      <c r="Y24" s="28" t="e">
        <f t="shared" si="7"/>
        <v>#N/A</v>
      </c>
      <c r="Z24" s="24" t="e">
        <f t="shared" si="8"/>
        <v>#N/A</v>
      </c>
      <c r="AC24" s="22" t="s">
        <v>41</v>
      </c>
      <c r="AD24" s="1" t="e">
        <f t="shared" si="9"/>
        <v>#N/A</v>
      </c>
      <c r="AE24" s="1" t="e">
        <f t="shared" si="9"/>
        <v>#N/A</v>
      </c>
      <c r="AF24" s="1">
        <f t="shared" si="9"/>
        <v>69.067128381667146</v>
      </c>
      <c r="AG24" s="1" t="e">
        <f t="shared" si="9"/>
        <v>#N/A</v>
      </c>
      <c r="AH24" s="25" t="e">
        <f t="shared" si="9"/>
        <v>#N/A</v>
      </c>
    </row>
    <row r="25" spans="1:34" x14ac:dyDescent="0.25">
      <c r="B25" s="1" t="s">
        <v>42</v>
      </c>
      <c r="C25" s="27">
        <v>855.03588188050105</v>
      </c>
      <c r="D25" s="27">
        <v>370.39430007349802</v>
      </c>
      <c r="E25" s="28">
        <f t="shared" si="0"/>
        <v>78.303957686114003</v>
      </c>
      <c r="F25" s="28">
        <f t="shared" si="0"/>
        <v>30.331035021570013</v>
      </c>
      <c r="G25" s="28">
        <f t="shared" si="1"/>
        <v>-47.972922664543987</v>
      </c>
      <c r="H25" s="21" t="str">
        <f t="shared" si="10"/>
        <v>AA</v>
      </c>
      <c r="I25" s="8" t="str">
        <f t="shared" si="2"/>
        <v/>
      </c>
      <c r="J25" s="21" t="str">
        <f t="shared" si="3"/>
        <v/>
      </c>
      <c r="U25" s="22" t="s">
        <v>42</v>
      </c>
      <c r="V25" s="31" t="e">
        <f t="shared" si="4"/>
        <v>#N/A</v>
      </c>
      <c r="W25" s="28">
        <f t="shared" si="5"/>
        <v>-47.972922664543987</v>
      </c>
      <c r="X25" s="28" t="e">
        <f t="shared" si="6"/>
        <v>#N/A</v>
      </c>
      <c r="Y25" s="28" t="e">
        <f t="shared" si="7"/>
        <v>#N/A</v>
      </c>
      <c r="Z25" s="24" t="e">
        <f t="shared" si="8"/>
        <v>#N/A</v>
      </c>
      <c r="AC25" s="22" t="s">
        <v>42</v>
      </c>
      <c r="AD25" s="1" t="e">
        <f t="shared" si="9"/>
        <v>#N/A</v>
      </c>
      <c r="AE25" s="1">
        <f t="shared" si="9"/>
        <v>30.331035021570013</v>
      </c>
      <c r="AF25" s="1" t="e">
        <f t="shared" si="9"/>
        <v>#N/A</v>
      </c>
      <c r="AG25" s="1" t="e">
        <f t="shared" si="9"/>
        <v>#N/A</v>
      </c>
      <c r="AH25" s="25" t="e">
        <f t="shared" si="9"/>
        <v>#N/A</v>
      </c>
    </row>
    <row r="26" spans="1:34" x14ac:dyDescent="0.25">
      <c r="B26" s="1" t="s">
        <v>43</v>
      </c>
      <c r="C26" s="27">
        <v>472.70569701744301</v>
      </c>
      <c r="D26" s="27">
        <v>787.56669451582695</v>
      </c>
      <c r="E26" s="28">
        <f t="shared" si="0"/>
        <v>43.37426567769684</v>
      </c>
      <c r="F26" s="28">
        <f t="shared" si="0"/>
        <v>64.106449815450972</v>
      </c>
      <c r="G26" s="28">
        <f t="shared" si="1"/>
        <v>20.732184137754132</v>
      </c>
      <c r="H26" s="21" t="str">
        <f t="shared" si="10"/>
        <v>AB</v>
      </c>
      <c r="I26" s="8" t="str">
        <f t="shared" si="2"/>
        <v/>
      </c>
      <c r="J26" s="21" t="str">
        <f t="shared" si="3"/>
        <v/>
      </c>
      <c r="U26" s="22" t="s">
        <v>43</v>
      </c>
      <c r="V26" s="31" t="e">
        <f t="shared" si="4"/>
        <v>#N/A</v>
      </c>
      <c r="W26" s="28" t="e">
        <f t="shared" si="5"/>
        <v>#N/A</v>
      </c>
      <c r="X26" s="28">
        <f t="shared" si="6"/>
        <v>20.732184137754132</v>
      </c>
      <c r="Y26" s="28" t="e">
        <f t="shared" si="7"/>
        <v>#N/A</v>
      </c>
      <c r="Z26" s="24" t="e">
        <f t="shared" si="8"/>
        <v>#N/A</v>
      </c>
      <c r="AC26" s="22" t="s">
        <v>43</v>
      </c>
      <c r="AD26" s="1" t="e">
        <f t="shared" si="9"/>
        <v>#N/A</v>
      </c>
      <c r="AE26" s="1" t="e">
        <f t="shared" si="9"/>
        <v>#N/A</v>
      </c>
      <c r="AF26" s="1">
        <f t="shared" si="9"/>
        <v>64.106449815450972</v>
      </c>
      <c r="AG26" s="1" t="e">
        <f t="shared" si="9"/>
        <v>#N/A</v>
      </c>
      <c r="AH26" s="25" t="e">
        <f t="shared" si="9"/>
        <v>#N/A</v>
      </c>
    </row>
    <row r="27" spans="1:34" x14ac:dyDescent="0.25">
      <c r="B27" s="1" t="s">
        <v>44</v>
      </c>
      <c r="C27" s="27">
        <v>516.29147171517695</v>
      </c>
      <c r="D27" s="27">
        <v>848.34660356128904</v>
      </c>
      <c r="E27" s="28">
        <f t="shared" si="0"/>
        <v>47.35626277448744</v>
      </c>
      <c r="F27" s="28">
        <f t="shared" si="0"/>
        <v>69.027357014713488</v>
      </c>
      <c r="G27" s="28">
        <f t="shared" si="1"/>
        <v>21.671094240226047</v>
      </c>
      <c r="H27" s="21" t="str">
        <f t="shared" si="10"/>
        <v>AB</v>
      </c>
      <c r="I27" s="8" t="str">
        <f t="shared" si="2"/>
        <v/>
      </c>
      <c r="J27" s="21" t="str">
        <f t="shared" si="3"/>
        <v/>
      </c>
      <c r="U27" s="22" t="s">
        <v>44</v>
      </c>
      <c r="V27" s="31" t="e">
        <f t="shared" si="4"/>
        <v>#N/A</v>
      </c>
      <c r="W27" s="28" t="e">
        <f t="shared" si="5"/>
        <v>#N/A</v>
      </c>
      <c r="X27" s="28">
        <f t="shared" si="6"/>
        <v>21.671094240226047</v>
      </c>
      <c r="Y27" s="28" t="e">
        <f t="shared" si="7"/>
        <v>#N/A</v>
      </c>
      <c r="Z27" s="24" t="e">
        <f t="shared" si="8"/>
        <v>#N/A</v>
      </c>
      <c r="AC27" s="22" t="s">
        <v>44</v>
      </c>
      <c r="AD27" s="1" t="e">
        <f t="shared" si="9"/>
        <v>#N/A</v>
      </c>
      <c r="AE27" s="1" t="e">
        <f t="shared" si="9"/>
        <v>#N/A</v>
      </c>
      <c r="AF27" s="1">
        <f t="shared" si="9"/>
        <v>69.027357014713488</v>
      </c>
      <c r="AG27" s="1" t="e">
        <f t="shared" si="9"/>
        <v>#N/A</v>
      </c>
      <c r="AH27" s="25" t="e">
        <f t="shared" si="9"/>
        <v>#N/A</v>
      </c>
    </row>
    <row r="28" spans="1:34" x14ac:dyDescent="0.25">
      <c r="B28" s="1" t="s">
        <v>45</v>
      </c>
      <c r="C28" s="27">
        <v>530.11908182475702</v>
      </c>
      <c r="D28" s="27">
        <v>871.346365473167</v>
      </c>
      <c r="E28" s="28">
        <f t="shared" si="0"/>
        <v>48.619553462647737</v>
      </c>
      <c r="F28" s="28">
        <f t="shared" si="0"/>
        <v>70.889480465553603</v>
      </c>
      <c r="G28" s="28">
        <f t="shared" si="1"/>
        <v>22.269927002905867</v>
      </c>
      <c r="H28" s="21" t="str">
        <f t="shared" si="10"/>
        <v>AB</v>
      </c>
      <c r="I28" s="8" t="str">
        <f t="shared" si="2"/>
        <v/>
      </c>
      <c r="J28" s="21" t="str">
        <f t="shared" si="3"/>
        <v/>
      </c>
      <c r="U28" s="22" t="s">
        <v>45</v>
      </c>
      <c r="V28" s="31" t="e">
        <f t="shared" si="4"/>
        <v>#N/A</v>
      </c>
      <c r="W28" s="28" t="e">
        <f t="shared" si="5"/>
        <v>#N/A</v>
      </c>
      <c r="X28" s="28">
        <f t="shared" si="6"/>
        <v>22.269927002905867</v>
      </c>
      <c r="Y28" s="28" t="e">
        <f t="shared" si="7"/>
        <v>#N/A</v>
      </c>
      <c r="Z28" s="24" t="e">
        <f t="shared" si="8"/>
        <v>#N/A</v>
      </c>
      <c r="AC28" s="22" t="s">
        <v>45</v>
      </c>
      <c r="AD28" s="1" t="e">
        <f t="shared" si="9"/>
        <v>#N/A</v>
      </c>
      <c r="AE28" s="1" t="e">
        <f t="shared" si="9"/>
        <v>#N/A</v>
      </c>
      <c r="AF28" s="1">
        <f t="shared" si="9"/>
        <v>70.889480465553603</v>
      </c>
      <c r="AG28" s="1" t="e">
        <f t="shared" si="9"/>
        <v>#N/A</v>
      </c>
      <c r="AH28" s="25" t="e">
        <f t="shared" si="9"/>
        <v>#N/A</v>
      </c>
    </row>
    <row r="29" spans="1:34" x14ac:dyDescent="0.25">
      <c r="B29" s="1" t="s">
        <v>46</v>
      </c>
      <c r="C29" s="27">
        <v>647.18899728852602</v>
      </c>
      <c r="D29" s="27">
        <v>876.33097800830296</v>
      </c>
      <c r="E29" s="28">
        <f t="shared" si="0"/>
        <v>59.315062874402777</v>
      </c>
      <c r="F29" s="28">
        <f t="shared" si="0"/>
        <v>71.293048290759415</v>
      </c>
      <c r="G29" s="28">
        <f t="shared" si="1"/>
        <v>11.977985416356638</v>
      </c>
      <c r="H29" s="21" t="str">
        <f t="shared" si="10"/>
        <v>AB</v>
      </c>
      <c r="I29" s="8" t="str">
        <f t="shared" si="2"/>
        <v/>
      </c>
      <c r="J29" s="21" t="str">
        <f t="shared" si="3"/>
        <v/>
      </c>
      <c r="U29" s="22" t="s">
        <v>46</v>
      </c>
      <c r="V29" s="31" t="e">
        <f t="shared" si="4"/>
        <v>#N/A</v>
      </c>
      <c r="W29" s="28" t="e">
        <f t="shared" si="5"/>
        <v>#N/A</v>
      </c>
      <c r="X29" s="28">
        <f t="shared" si="6"/>
        <v>11.977985416356638</v>
      </c>
      <c r="Y29" s="28" t="e">
        <f t="shared" si="7"/>
        <v>#N/A</v>
      </c>
      <c r="Z29" s="24" t="e">
        <f t="shared" si="8"/>
        <v>#N/A</v>
      </c>
      <c r="AC29" s="22" t="s">
        <v>46</v>
      </c>
      <c r="AD29" s="1" t="e">
        <f t="shared" si="9"/>
        <v>#N/A</v>
      </c>
      <c r="AE29" s="1" t="e">
        <f t="shared" si="9"/>
        <v>#N/A</v>
      </c>
      <c r="AF29" s="1">
        <f t="shared" si="9"/>
        <v>71.293048290759415</v>
      </c>
      <c r="AG29" s="1" t="e">
        <f t="shared" si="9"/>
        <v>#N/A</v>
      </c>
      <c r="AH29" s="25" t="e">
        <f t="shared" si="9"/>
        <v>#N/A</v>
      </c>
    </row>
    <row r="30" spans="1:34" ht="16.5" thickBot="1" x14ac:dyDescent="0.3">
      <c r="B30" s="1" t="s">
        <v>47</v>
      </c>
      <c r="C30" s="27">
        <v>645.06065295905705</v>
      </c>
      <c r="D30" s="27">
        <v>851.55546505194104</v>
      </c>
      <c r="E30" s="28">
        <f t="shared" si="0"/>
        <v>59.120617301284248</v>
      </c>
      <c r="F30" s="28">
        <f t="shared" si="0"/>
        <v>69.287155192413536</v>
      </c>
      <c r="G30" s="28">
        <f t="shared" si="1"/>
        <v>10.166537891129288</v>
      </c>
      <c r="H30" s="21" t="str">
        <f t="shared" si="10"/>
        <v>AB</v>
      </c>
      <c r="I30" s="8" t="str">
        <f t="shared" si="2"/>
        <v/>
      </c>
      <c r="J30" s="21" t="str">
        <f t="shared" si="3"/>
        <v/>
      </c>
      <c r="U30" s="22" t="s">
        <v>47</v>
      </c>
      <c r="V30" s="31" t="e">
        <f t="shared" si="4"/>
        <v>#N/A</v>
      </c>
      <c r="W30" s="28" t="e">
        <f t="shared" si="5"/>
        <v>#N/A</v>
      </c>
      <c r="X30" s="28">
        <f t="shared" si="6"/>
        <v>10.166537891129288</v>
      </c>
      <c r="Y30" s="28" t="e">
        <f t="shared" si="7"/>
        <v>#N/A</v>
      </c>
      <c r="Z30" s="24" t="e">
        <f t="shared" si="8"/>
        <v>#N/A</v>
      </c>
      <c r="AC30" s="22" t="s">
        <v>47</v>
      </c>
      <c r="AD30" s="1" t="e">
        <f t="shared" si="9"/>
        <v>#N/A</v>
      </c>
      <c r="AE30" s="1" t="e">
        <f t="shared" si="9"/>
        <v>#N/A</v>
      </c>
      <c r="AF30" s="1">
        <f t="shared" si="9"/>
        <v>69.287155192413536</v>
      </c>
      <c r="AG30" s="1" t="e">
        <f t="shared" si="9"/>
        <v>#N/A</v>
      </c>
      <c r="AH30" s="25" t="e">
        <f t="shared" si="9"/>
        <v>#N/A</v>
      </c>
    </row>
    <row r="31" spans="1:34" x14ac:dyDescent="0.25">
      <c r="B31" s="1" t="s">
        <v>48</v>
      </c>
      <c r="C31" s="27">
        <v>934.33976611264495</v>
      </c>
      <c r="D31" s="27">
        <v>382.90774505075001</v>
      </c>
      <c r="E31" s="28">
        <f t="shared" si="0"/>
        <v>85.549161860333541</v>
      </c>
      <c r="F31" s="28">
        <f t="shared" si="0"/>
        <v>31.344157654413639</v>
      </c>
      <c r="G31" s="28">
        <f t="shared" si="1"/>
        <v>-54.205004205919906</v>
      </c>
      <c r="H31" s="21" t="str">
        <f t="shared" si="10"/>
        <v>AA</v>
      </c>
      <c r="I31" s="8" t="str">
        <f t="shared" si="2"/>
        <v/>
      </c>
      <c r="J31" s="21" t="str">
        <f t="shared" si="3"/>
        <v/>
      </c>
      <c r="R31" s="61" t="s">
        <v>49</v>
      </c>
      <c r="S31" s="62"/>
      <c r="U31" s="22" t="s">
        <v>48</v>
      </c>
      <c r="V31" s="31" t="e">
        <f t="shared" si="4"/>
        <v>#N/A</v>
      </c>
      <c r="W31" s="28">
        <f t="shared" si="5"/>
        <v>-54.205004205919906</v>
      </c>
      <c r="X31" s="28" t="e">
        <f t="shared" si="6"/>
        <v>#N/A</v>
      </c>
      <c r="Y31" s="28" t="e">
        <f t="shared" si="7"/>
        <v>#N/A</v>
      </c>
      <c r="Z31" s="24" t="e">
        <f t="shared" si="8"/>
        <v>#N/A</v>
      </c>
      <c r="AC31" s="22" t="s">
        <v>48</v>
      </c>
      <c r="AD31" s="1" t="e">
        <f t="shared" si="9"/>
        <v>#N/A</v>
      </c>
      <c r="AE31" s="1">
        <f t="shared" si="9"/>
        <v>31.344157654413639</v>
      </c>
      <c r="AF31" s="1" t="e">
        <f t="shared" si="9"/>
        <v>#N/A</v>
      </c>
      <c r="AG31" s="1" t="e">
        <f t="shared" si="9"/>
        <v>#N/A</v>
      </c>
      <c r="AH31" s="25" t="e">
        <f t="shared" si="9"/>
        <v>#N/A</v>
      </c>
    </row>
    <row r="32" spans="1:34" x14ac:dyDescent="0.25">
      <c r="B32" s="1" t="s">
        <v>50</v>
      </c>
      <c r="C32" s="27">
        <v>922.08811283963905</v>
      </c>
      <c r="D32" s="27">
        <v>396.99960509788599</v>
      </c>
      <c r="E32" s="28">
        <f t="shared" si="0"/>
        <v>84.429850614810803</v>
      </c>
      <c r="F32" s="28">
        <f t="shared" si="0"/>
        <v>32.485073076071849</v>
      </c>
      <c r="G32" s="28">
        <f t="shared" si="1"/>
        <v>-51.944777538738954</v>
      </c>
      <c r="H32" s="21" t="str">
        <f t="shared" si="10"/>
        <v>AA</v>
      </c>
      <c r="I32" s="8" t="str">
        <f t="shared" si="2"/>
        <v/>
      </c>
      <c r="J32" s="21" t="str">
        <f t="shared" si="3"/>
        <v/>
      </c>
      <c r="R32" s="26">
        <v>0</v>
      </c>
      <c r="S32" s="32">
        <v>-10</v>
      </c>
      <c r="U32" s="22" t="s">
        <v>50</v>
      </c>
      <c r="V32" s="31" t="e">
        <f t="shared" si="4"/>
        <v>#N/A</v>
      </c>
      <c r="W32" s="28">
        <f t="shared" si="5"/>
        <v>-51.944777538738954</v>
      </c>
      <c r="X32" s="28" t="e">
        <f t="shared" si="6"/>
        <v>#N/A</v>
      </c>
      <c r="Y32" s="28" t="e">
        <f t="shared" si="7"/>
        <v>#N/A</v>
      </c>
      <c r="Z32" s="24" t="e">
        <f t="shared" si="8"/>
        <v>#N/A</v>
      </c>
      <c r="AC32" s="22" t="s">
        <v>50</v>
      </c>
      <c r="AD32" s="1" t="e">
        <f t="shared" si="9"/>
        <v>#N/A</v>
      </c>
      <c r="AE32" s="1">
        <f t="shared" si="9"/>
        <v>32.485073076071849</v>
      </c>
      <c r="AF32" s="1" t="e">
        <f t="shared" si="9"/>
        <v>#N/A</v>
      </c>
      <c r="AG32" s="1" t="e">
        <f t="shared" si="9"/>
        <v>#N/A</v>
      </c>
      <c r="AH32" s="25" t="e">
        <f t="shared" si="9"/>
        <v>#N/A</v>
      </c>
    </row>
    <row r="33" spans="2:34" x14ac:dyDescent="0.25">
      <c r="B33" s="1" t="s">
        <v>51</v>
      </c>
      <c r="C33" s="27">
        <v>542.22191686307997</v>
      </c>
      <c r="D33" s="27">
        <v>799.36125888597996</v>
      </c>
      <c r="E33" s="28">
        <f t="shared" si="0"/>
        <v>49.725268671790111</v>
      </c>
      <c r="F33" s="28">
        <f t="shared" si="0"/>
        <v>65.06136991376566</v>
      </c>
      <c r="G33" s="28">
        <f t="shared" si="1"/>
        <v>15.336101241975548</v>
      </c>
      <c r="H33" s="21" t="str">
        <f t="shared" si="10"/>
        <v>AB</v>
      </c>
      <c r="I33" s="8" t="str">
        <f t="shared" si="2"/>
        <v/>
      </c>
      <c r="J33" s="21" t="str">
        <f t="shared" si="3"/>
        <v/>
      </c>
      <c r="R33" s="26">
        <v>100</v>
      </c>
      <c r="S33" s="29">
        <f>S32</f>
        <v>-10</v>
      </c>
      <c r="U33" s="22" t="s">
        <v>51</v>
      </c>
      <c r="V33" s="31" t="e">
        <f t="shared" si="4"/>
        <v>#N/A</v>
      </c>
      <c r="W33" s="28" t="e">
        <f t="shared" si="5"/>
        <v>#N/A</v>
      </c>
      <c r="X33" s="28">
        <f t="shared" si="6"/>
        <v>15.336101241975548</v>
      </c>
      <c r="Y33" s="28" t="e">
        <f t="shared" si="7"/>
        <v>#N/A</v>
      </c>
      <c r="Z33" s="24" t="e">
        <f t="shared" si="8"/>
        <v>#N/A</v>
      </c>
      <c r="AC33" s="22" t="s">
        <v>51</v>
      </c>
      <c r="AD33" s="1" t="e">
        <f t="shared" si="9"/>
        <v>#N/A</v>
      </c>
      <c r="AE33" s="1" t="e">
        <f t="shared" si="9"/>
        <v>#N/A</v>
      </c>
      <c r="AF33" s="1">
        <f t="shared" si="9"/>
        <v>65.06136991376566</v>
      </c>
      <c r="AG33" s="1" t="e">
        <f t="shared" si="9"/>
        <v>#N/A</v>
      </c>
      <c r="AH33" s="25" t="e">
        <f t="shared" si="9"/>
        <v>#N/A</v>
      </c>
    </row>
    <row r="34" spans="2:34" x14ac:dyDescent="0.25">
      <c r="B34" s="1" t="s">
        <v>52</v>
      </c>
      <c r="C34" s="27">
        <v>594.91569193876398</v>
      </c>
      <c r="D34" s="27">
        <v>820.48657570411297</v>
      </c>
      <c r="E34" s="28">
        <f t="shared" si="0"/>
        <v>54.53937283365142</v>
      </c>
      <c r="F34" s="28">
        <f t="shared" si="0"/>
        <v>66.771733177706977</v>
      </c>
      <c r="G34" s="28">
        <f t="shared" si="1"/>
        <v>12.232360344055557</v>
      </c>
      <c r="H34" s="21" t="str">
        <f t="shared" si="10"/>
        <v>AB</v>
      </c>
      <c r="I34" s="8" t="str">
        <f t="shared" si="2"/>
        <v/>
      </c>
      <c r="J34" s="21" t="str">
        <f t="shared" si="3"/>
        <v/>
      </c>
      <c r="R34" s="51" t="s">
        <v>53</v>
      </c>
      <c r="S34" s="52"/>
      <c r="U34" s="22" t="s">
        <v>52</v>
      </c>
      <c r="V34" s="31" t="e">
        <f t="shared" si="4"/>
        <v>#N/A</v>
      </c>
      <c r="W34" s="28" t="e">
        <f t="shared" si="5"/>
        <v>#N/A</v>
      </c>
      <c r="X34" s="28">
        <f t="shared" si="6"/>
        <v>12.232360344055557</v>
      </c>
      <c r="Y34" s="28" t="e">
        <f t="shared" si="7"/>
        <v>#N/A</v>
      </c>
      <c r="Z34" s="24" t="e">
        <f t="shared" si="8"/>
        <v>#N/A</v>
      </c>
      <c r="AC34" s="22" t="s">
        <v>52</v>
      </c>
      <c r="AD34" s="1" t="e">
        <f t="shared" si="9"/>
        <v>#N/A</v>
      </c>
      <c r="AE34" s="1" t="e">
        <f t="shared" si="9"/>
        <v>#N/A</v>
      </c>
      <c r="AF34" s="1">
        <f t="shared" si="9"/>
        <v>66.771733177706977</v>
      </c>
      <c r="AG34" s="1" t="e">
        <f t="shared" si="9"/>
        <v>#N/A</v>
      </c>
      <c r="AH34" s="25" t="e">
        <f t="shared" si="9"/>
        <v>#N/A</v>
      </c>
    </row>
    <row r="35" spans="2:34" x14ac:dyDescent="0.25">
      <c r="B35" s="1" t="s">
        <v>54</v>
      </c>
      <c r="C35" s="27">
        <v>931.13941927029703</v>
      </c>
      <c r="D35" s="27">
        <v>457.67899573619798</v>
      </c>
      <c r="E35" s="28">
        <f t="shared" si="0"/>
        <v>85.256778119919844</v>
      </c>
      <c r="F35" s="28">
        <f t="shared" si="0"/>
        <v>37.397842030951125</v>
      </c>
      <c r="G35" s="28">
        <f t="shared" si="1"/>
        <v>-47.858936088968719</v>
      </c>
      <c r="H35" s="21" t="str">
        <f t="shared" si="10"/>
        <v>AA</v>
      </c>
      <c r="I35" s="8" t="str">
        <f t="shared" si="2"/>
        <v/>
      </c>
      <c r="J35" s="21" t="str">
        <f t="shared" si="3"/>
        <v/>
      </c>
      <c r="R35" s="26">
        <v>0</v>
      </c>
      <c r="S35" s="32">
        <v>30</v>
      </c>
      <c r="U35" s="22" t="s">
        <v>54</v>
      </c>
      <c r="V35" s="31" t="e">
        <f t="shared" si="4"/>
        <v>#N/A</v>
      </c>
      <c r="W35" s="28">
        <f t="shared" si="5"/>
        <v>-47.858936088968719</v>
      </c>
      <c r="X35" s="28" t="e">
        <f t="shared" si="6"/>
        <v>#N/A</v>
      </c>
      <c r="Y35" s="28" t="e">
        <f t="shared" si="7"/>
        <v>#N/A</v>
      </c>
      <c r="Z35" s="24" t="e">
        <f t="shared" si="8"/>
        <v>#N/A</v>
      </c>
      <c r="AC35" s="22" t="s">
        <v>54</v>
      </c>
      <c r="AD35" s="1" t="e">
        <f t="shared" si="9"/>
        <v>#N/A</v>
      </c>
      <c r="AE35" s="1">
        <f t="shared" si="9"/>
        <v>37.397842030951125</v>
      </c>
      <c r="AF35" s="1" t="e">
        <f t="shared" si="9"/>
        <v>#N/A</v>
      </c>
      <c r="AG35" s="1" t="e">
        <f t="shared" si="9"/>
        <v>#N/A</v>
      </c>
      <c r="AH35" s="25" t="e">
        <f t="shared" si="9"/>
        <v>#N/A</v>
      </c>
    </row>
    <row r="36" spans="2:34" ht="16.5" thickBot="1" x14ac:dyDescent="0.3">
      <c r="B36" s="1" t="s">
        <v>55</v>
      </c>
      <c r="C36" s="27">
        <v>363.77850491938801</v>
      </c>
      <c r="D36" s="27">
        <v>674.08766890742197</v>
      </c>
      <c r="E36" s="28">
        <f t="shared" si="0"/>
        <v>33.422675607220079</v>
      </c>
      <c r="F36" s="28">
        <f t="shared" si="0"/>
        <v>54.918878414776287</v>
      </c>
      <c r="G36" s="28">
        <f t="shared" si="1"/>
        <v>21.496202807556209</v>
      </c>
      <c r="H36" s="21" t="str">
        <f t="shared" si="10"/>
        <v>AB</v>
      </c>
      <c r="I36" s="8" t="str">
        <f t="shared" si="2"/>
        <v/>
      </c>
      <c r="J36" s="21" t="str">
        <f t="shared" si="3"/>
        <v/>
      </c>
      <c r="R36" s="36">
        <v>100</v>
      </c>
      <c r="S36" s="35">
        <f>S35</f>
        <v>30</v>
      </c>
      <c r="U36" s="22" t="s">
        <v>55</v>
      </c>
      <c r="V36" s="31" t="e">
        <f t="shared" si="4"/>
        <v>#N/A</v>
      </c>
      <c r="W36" s="28" t="e">
        <f t="shared" si="5"/>
        <v>#N/A</v>
      </c>
      <c r="X36" s="28">
        <f t="shared" si="6"/>
        <v>21.496202807556209</v>
      </c>
      <c r="Y36" s="28" t="e">
        <f t="shared" si="7"/>
        <v>#N/A</v>
      </c>
      <c r="Z36" s="24" t="e">
        <f t="shared" si="8"/>
        <v>#N/A</v>
      </c>
      <c r="AC36" s="22" t="s">
        <v>55</v>
      </c>
      <c r="AD36" s="1" t="e">
        <f t="shared" si="9"/>
        <v>#N/A</v>
      </c>
      <c r="AE36" s="1" t="e">
        <f t="shared" si="9"/>
        <v>#N/A</v>
      </c>
      <c r="AF36" s="1">
        <f t="shared" si="9"/>
        <v>54.918878414776287</v>
      </c>
      <c r="AG36" s="1" t="e">
        <f t="shared" si="9"/>
        <v>#N/A</v>
      </c>
      <c r="AH36" s="25" t="e">
        <f t="shared" si="9"/>
        <v>#N/A</v>
      </c>
    </row>
    <row r="37" spans="2:34" ht="16.5" thickBot="1" x14ac:dyDescent="0.3">
      <c r="B37" s="1" t="s">
        <v>56</v>
      </c>
      <c r="C37" s="27">
        <v>207.541889849201</v>
      </c>
      <c r="D37" s="27">
        <v>963.49675939668202</v>
      </c>
      <c r="E37" s="28">
        <f t="shared" si="0"/>
        <v>19.148895872057562</v>
      </c>
      <c r="F37" s="28">
        <f t="shared" si="0"/>
        <v>78.350227676180722</v>
      </c>
      <c r="G37" s="28">
        <f t="shared" si="1"/>
        <v>59.201331804123157</v>
      </c>
      <c r="H37" s="21" t="str">
        <f t="shared" si="10"/>
        <v>BB</v>
      </c>
      <c r="I37" s="8" t="str">
        <f t="shared" si="2"/>
        <v/>
      </c>
      <c r="J37" s="21" t="str">
        <f t="shared" si="3"/>
        <v/>
      </c>
      <c r="R37" s="9" t="s">
        <v>57</v>
      </c>
      <c r="S37" s="44">
        <v>2</v>
      </c>
      <c r="U37" s="22" t="s">
        <v>56</v>
      </c>
      <c r="V37" s="31" t="e">
        <f t="shared" si="4"/>
        <v>#N/A</v>
      </c>
      <c r="W37" s="28" t="e">
        <f t="shared" si="5"/>
        <v>#N/A</v>
      </c>
      <c r="X37" s="28" t="e">
        <f t="shared" si="6"/>
        <v>#N/A</v>
      </c>
      <c r="Y37" s="28">
        <f t="shared" si="7"/>
        <v>59.201331804123157</v>
      </c>
      <c r="Z37" s="24" t="e">
        <f t="shared" si="8"/>
        <v>#N/A</v>
      </c>
      <c r="AC37" s="22" t="s">
        <v>56</v>
      </c>
      <c r="AD37" s="1" t="e">
        <f t="shared" si="9"/>
        <v>#N/A</v>
      </c>
      <c r="AE37" s="1" t="e">
        <f t="shared" si="9"/>
        <v>#N/A</v>
      </c>
      <c r="AF37" s="1" t="e">
        <f t="shared" si="9"/>
        <v>#N/A</v>
      </c>
      <c r="AG37" s="1">
        <f t="shared" si="9"/>
        <v>78.350227676180722</v>
      </c>
      <c r="AH37" s="25" t="e">
        <f t="shared" si="9"/>
        <v>#N/A</v>
      </c>
    </row>
    <row r="38" spans="2:34" x14ac:dyDescent="0.25">
      <c r="B38" s="1" t="s">
        <v>58</v>
      </c>
      <c r="C38" s="27">
        <v>502.17541490458399</v>
      </c>
      <c r="D38" s="27">
        <v>856.29957880111203</v>
      </c>
      <c r="E38" s="28">
        <f t="shared" si="0"/>
        <v>46.066619590955021</v>
      </c>
      <c r="F38" s="28">
        <f t="shared" si="0"/>
        <v>69.671251580003613</v>
      </c>
      <c r="G38" s="28">
        <f t="shared" si="1"/>
        <v>23.604631989048592</v>
      </c>
      <c r="H38" s="21" t="str">
        <f t="shared" si="10"/>
        <v>AB</v>
      </c>
      <c r="I38" s="8" t="str">
        <f t="shared" si="2"/>
        <v/>
      </c>
      <c r="J38" s="21" t="str">
        <f t="shared" si="3"/>
        <v/>
      </c>
      <c r="U38" s="22" t="s">
        <v>58</v>
      </c>
      <c r="V38" s="31" t="e">
        <f t="shared" si="4"/>
        <v>#N/A</v>
      </c>
      <c r="W38" s="28" t="e">
        <f t="shared" si="5"/>
        <v>#N/A</v>
      </c>
      <c r="X38" s="28">
        <f t="shared" si="6"/>
        <v>23.604631989048592</v>
      </c>
      <c r="Y38" s="28" t="e">
        <f t="shared" si="7"/>
        <v>#N/A</v>
      </c>
      <c r="Z38" s="24" t="e">
        <f t="shared" si="8"/>
        <v>#N/A</v>
      </c>
      <c r="AC38" s="22" t="s">
        <v>58</v>
      </c>
      <c r="AD38" s="1" t="e">
        <f t="shared" si="9"/>
        <v>#N/A</v>
      </c>
      <c r="AE38" s="1" t="e">
        <f t="shared" si="9"/>
        <v>#N/A</v>
      </c>
      <c r="AF38" s="1">
        <f t="shared" si="9"/>
        <v>69.671251580003613</v>
      </c>
      <c r="AG38" s="1" t="e">
        <f t="shared" si="9"/>
        <v>#N/A</v>
      </c>
      <c r="AH38" s="25" t="e">
        <f t="shared" si="9"/>
        <v>#N/A</v>
      </c>
    </row>
    <row r="39" spans="2:34" x14ac:dyDescent="0.25">
      <c r="B39" s="1" t="s">
        <v>59</v>
      </c>
      <c r="C39" s="27">
        <v>954.13000449960805</v>
      </c>
      <c r="D39" s="27">
        <v>439.46819134729401</v>
      </c>
      <c r="E39" s="28">
        <f t="shared" si="0"/>
        <v>87.357198366468609</v>
      </c>
      <c r="F39" s="28">
        <f t="shared" si="0"/>
        <v>35.923445641929057</v>
      </c>
      <c r="G39" s="28">
        <f t="shared" si="1"/>
        <v>-51.433752724539552</v>
      </c>
      <c r="H39" s="21" t="str">
        <f t="shared" si="10"/>
        <v>AA</v>
      </c>
      <c r="I39" s="8" t="str">
        <f t="shared" si="2"/>
        <v/>
      </c>
      <c r="J39" s="21" t="str">
        <f t="shared" si="3"/>
        <v/>
      </c>
      <c r="U39" s="22" t="s">
        <v>59</v>
      </c>
      <c r="V39" s="31" t="e">
        <f t="shared" si="4"/>
        <v>#N/A</v>
      </c>
      <c r="W39" s="28">
        <f t="shared" si="5"/>
        <v>-51.433752724539552</v>
      </c>
      <c r="X39" s="28" t="e">
        <f t="shared" si="6"/>
        <v>#N/A</v>
      </c>
      <c r="Y39" s="28" t="e">
        <f t="shared" si="7"/>
        <v>#N/A</v>
      </c>
      <c r="Z39" s="24" t="e">
        <f t="shared" si="8"/>
        <v>#N/A</v>
      </c>
      <c r="AC39" s="22" t="s">
        <v>59</v>
      </c>
      <c r="AD39" s="1" t="e">
        <f t="shared" si="9"/>
        <v>#N/A</v>
      </c>
      <c r="AE39" s="1">
        <f t="shared" si="9"/>
        <v>35.923445641929057</v>
      </c>
      <c r="AF39" s="1" t="e">
        <f t="shared" si="9"/>
        <v>#N/A</v>
      </c>
      <c r="AG39" s="1" t="e">
        <f t="shared" si="9"/>
        <v>#N/A</v>
      </c>
      <c r="AH39" s="25" t="e">
        <f t="shared" si="9"/>
        <v>#N/A</v>
      </c>
    </row>
    <row r="40" spans="2:34" x14ac:dyDescent="0.25">
      <c r="B40" s="1" t="s">
        <v>60</v>
      </c>
      <c r="C40" s="27">
        <v>82.403041393966305</v>
      </c>
      <c r="D40" s="27">
        <v>1011.4346161751801</v>
      </c>
      <c r="E40" s="28">
        <f t="shared" ref="E40:F71" si="11">(C40-MIN(C$8:C$103))/(MAX(C$8:C$103)-MIN(C$8:C$103))*100</f>
        <v>7.7162086088351929</v>
      </c>
      <c r="F40" s="28">
        <f t="shared" si="11"/>
        <v>82.231407300225243</v>
      </c>
      <c r="G40" s="28">
        <f t="shared" si="1"/>
        <v>74.515198691390054</v>
      </c>
      <c r="H40" s="21" t="str">
        <f t="shared" si="10"/>
        <v>BB</v>
      </c>
      <c r="I40" s="8" t="str">
        <f t="shared" si="2"/>
        <v/>
      </c>
      <c r="J40" s="21" t="str">
        <f t="shared" si="3"/>
        <v/>
      </c>
      <c r="U40" s="22" t="s">
        <v>60</v>
      </c>
      <c r="V40" s="31" t="e">
        <f t="shared" si="4"/>
        <v>#N/A</v>
      </c>
      <c r="W40" s="28" t="e">
        <f t="shared" si="5"/>
        <v>#N/A</v>
      </c>
      <c r="X40" s="28" t="e">
        <f t="shared" si="6"/>
        <v>#N/A</v>
      </c>
      <c r="Y40" s="28">
        <f t="shared" si="7"/>
        <v>74.515198691390054</v>
      </c>
      <c r="Z40" s="24" t="e">
        <f t="shared" si="8"/>
        <v>#N/A</v>
      </c>
      <c r="AC40" s="22" t="s">
        <v>60</v>
      </c>
      <c r="AD40" s="1" t="e">
        <f t="shared" ref="AD40:AH71" si="12">IF(V40&lt;&gt;"#N/A",$F40,"")</f>
        <v>#N/A</v>
      </c>
      <c r="AE40" s="1" t="e">
        <f t="shared" si="12"/>
        <v>#N/A</v>
      </c>
      <c r="AF40" s="1" t="e">
        <f t="shared" si="12"/>
        <v>#N/A</v>
      </c>
      <c r="AG40" s="1">
        <f t="shared" si="12"/>
        <v>82.231407300225243</v>
      </c>
      <c r="AH40" s="25" t="e">
        <f t="shared" si="12"/>
        <v>#N/A</v>
      </c>
    </row>
    <row r="41" spans="2:34" x14ac:dyDescent="0.25">
      <c r="B41" s="1" t="s">
        <v>61</v>
      </c>
      <c r="C41" s="27">
        <v>579.27657377471201</v>
      </c>
      <c r="D41" s="27">
        <v>840.84946786023295</v>
      </c>
      <c r="E41" s="28">
        <f t="shared" si="11"/>
        <v>53.110582739693136</v>
      </c>
      <c r="F41" s="28">
        <f t="shared" si="11"/>
        <v>68.420368461677313</v>
      </c>
      <c r="G41" s="28">
        <f t="shared" si="1"/>
        <v>15.309785721984177</v>
      </c>
      <c r="H41" s="21" t="str">
        <f t="shared" si="10"/>
        <v>AB</v>
      </c>
      <c r="I41" s="8" t="str">
        <f t="shared" si="2"/>
        <v/>
      </c>
      <c r="J41" s="21" t="str">
        <f t="shared" si="3"/>
        <v/>
      </c>
      <c r="U41" s="22" t="s">
        <v>61</v>
      </c>
      <c r="V41" s="31" t="e">
        <f t="shared" si="4"/>
        <v>#N/A</v>
      </c>
      <c r="W41" s="28" t="e">
        <f t="shared" si="5"/>
        <v>#N/A</v>
      </c>
      <c r="X41" s="28">
        <f t="shared" si="6"/>
        <v>15.309785721984177</v>
      </c>
      <c r="Y41" s="28" t="e">
        <f t="shared" si="7"/>
        <v>#N/A</v>
      </c>
      <c r="Z41" s="24" t="e">
        <f t="shared" si="8"/>
        <v>#N/A</v>
      </c>
      <c r="AC41" s="22" t="s">
        <v>61</v>
      </c>
      <c r="AD41" s="1" t="e">
        <f t="shared" si="12"/>
        <v>#N/A</v>
      </c>
      <c r="AE41" s="1" t="e">
        <f t="shared" si="12"/>
        <v>#N/A</v>
      </c>
      <c r="AF41" s="1">
        <f t="shared" si="12"/>
        <v>68.420368461677313</v>
      </c>
      <c r="AG41" s="1" t="e">
        <f t="shared" si="12"/>
        <v>#N/A</v>
      </c>
      <c r="AH41" s="25" t="e">
        <f t="shared" si="12"/>
        <v>#N/A</v>
      </c>
    </row>
    <row r="42" spans="2:34" x14ac:dyDescent="0.25">
      <c r="B42" s="1" t="s">
        <v>62</v>
      </c>
      <c r="C42" s="27">
        <v>629.763402100338</v>
      </c>
      <c r="D42" s="27">
        <v>852.21919205025495</v>
      </c>
      <c r="E42" s="28">
        <f t="shared" si="11"/>
        <v>57.723060209991715</v>
      </c>
      <c r="F42" s="28">
        <f t="shared" si="11"/>
        <v>69.340892340356703</v>
      </c>
      <c r="G42" s="28">
        <f t="shared" si="1"/>
        <v>11.617832130364988</v>
      </c>
      <c r="H42" s="21" t="str">
        <f t="shared" si="10"/>
        <v>AB</v>
      </c>
      <c r="I42" s="8" t="str">
        <f t="shared" si="2"/>
        <v/>
      </c>
      <c r="J42" s="21" t="str">
        <f t="shared" si="3"/>
        <v/>
      </c>
      <c r="U42" s="22" t="s">
        <v>62</v>
      </c>
      <c r="V42" s="31" t="e">
        <f t="shared" si="4"/>
        <v>#N/A</v>
      </c>
      <c r="W42" s="28" t="e">
        <f t="shared" si="5"/>
        <v>#N/A</v>
      </c>
      <c r="X42" s="28">
        <f t="shared" si="6"/>
        <v>11.617832130364988</v>
      </c>
      <c r="Y42" s="28" t="e">
        <f t="shared" si="7"/>
        <v>#N/A</v>
      </c>
      <c r="Z42" s="24" t="e">
        <f t="shared" si="8"/>
        <v>#N/A</v>
      </c>
      <c r="AC42" s="22" t="s">
        <v>62</v>
      </c>
      <c r="AD42" s="1" t="e">
        <f t="shared" si="12"/>
        <v>#N/A</v>
      </c>
      <c r="AE42" s="1" t="e">
        <f t="shared" si="12"/>
        <v>#N/A</v>
      </c>
      <c r="AF42" s="1">
        <f t="shared" si="12"/>
        <v>69.340892340356703</v>
      </c>
      <c r="AG42" s="1" t="e">
        <f t="shared" si="12"/>
        <v>#N/A</v>
      </c>
      <c r="AH42" s="25" t="e">
        <f t="shared" si="12"/>
        <v>#N/A</v>
      </c>
    </row>
    <row r="43" spans="2:34" x14ac:dyDescent="0.25">
      <c r="B43" s="1" t="s">
        <v>63</v>
      </c>
      <c r="C43" s="27">
        <v>563.41272736538997</v>
      </c>
      <c r="D43" s="27">
        <v>740.16797669220296</v>
      </c>
      <c r="E43" s="28">
        <f t="shared" si="11"/>
        <v>51.661261469532562</v>
      </c>
      <c r="F43" s="28">
        <f t="shared" si="11"/>
        <v>60.268920351568056</v>
      </c>
      <c r="G43" s="28">
        <f t="shared" si="1"/>
        <v>8.6076588820354942</v>
      </c>
      <c r="H43" s="21" t="str">
        <f t="shared" si="10"/>
        <v>AB</v>
      </c>
      <c r="I43" s="8" t="str">
        <f t="shared" si="2"/>
        <v/>
      </c>
      <c r="J43" s="21" t="str">
        <f t="shared" si="3"/>
        <v/>
      </c>
      <c r="U43" s="22" t="s">
        <v>63</v>
      </c>
      <c r="V43" s="31" t="e">
        <f t="shared" si="4"/>
        <v>#N/A</v>
      </c>
      <c r="W43" s="28" t="e">
        <f t="shared" si="5"/>
        <v>#N/A</v>
      </c>
      <c r="X43" s="28">
        <f t="shared" si="6"/>
        <v>8.6076588820354942</v>
      </c>
      <c r="Y43" s="28" t="e">
        <f t="shared" si="7"/>
        <v>#N/A</v>
      </c>
      <c r="Z43" s="24" t="e">
        <f t="shared" si="8"/>
        <v>#N/A</v>
      </c>
      <c r="AC43" s="22" t="s">
        <v>63</v>
      </c>
      <c r="AD43" s="1" t="e">
        <f t="shared" si="12"/>
        <v>#N/A</v>
      </c>
      <c r="AE43" s="1" t="e">
        <f t="shared" si="12"/>
        <v>#N/A</v>
      </c>
      <c r="AF43" s="1">
        <f t="shared" si="12"/>
        <v>60.268920351568056</v>
      </c>
      <c r="AG43" s="1" t="e">
        <f t="shared" si="12"/>
        <v>#N/A</v>
      </c>
      <c r="AH43" s="25" t="e">
        <f t="shared" si="12"/>
        <v>#N/A</v>
      </c>
    </row>
    <row r="44" spans="2:34" x14ac:dyDescent="0.25">
      <c r="B44" s="1" t="s">
        <v>64</v>
      </c>
      <c r="C44" s="27">
        <v>103.213411954227</v>
      </c>
      <c r="D44" s="27">
        <v>975.42826941490296</v>
      </c>
      <c r="E44" s="28">
        <f t="shared" si="11"/>
        <v>9.6174444071839336</v>
      </c>
      <c r="F44" s="28">
        <f t="shared" si="11"/>
        <v>79.316235267650143</v>
      </c>
      <c r="G44" s="28">
        <f t="shared" si="1"/>
        <v>69.698790860466204</v>
      </c>
      <c r="H44" s="21" t="str">
        <f t="shared" si="10"/>
        <v>BB</v>
      </c>
      <c r="I44" s="8" t="str">
        <f t="shared" si="2"/>
        <v/>
      </c>
      <c r="J44" s="21" t="str">
        <f t="shared" si="3"/>
        <v/>
      </c>
      <c r="U44" s="22" t="s">
        <v>64</v>
      </c>
      <c r="V44" s="31" t="e">
        <f t="shared" si="4"/>
        <v>#N/A</v>
      </c>
      <c r="W44" s="28" t="e">
        <f t="shared" si="5"/>
        <v>#N/A</v>
      </c>
      <c r="X44" s="28" t="e">
        <f t="shared" si="6"/>
        <v>#N/A</v>
      </c>
      <c r="Y44" s="28">
        <f t="shared" si="7"/>
        <v>69.698790860466204</v>
      </c>
      <c r="Z44" s="24" t="e">
        <f t="shared" si="8"/>
        <v>#N/A</v>
      </c>
      <c r="AC44" s="22" t="s">
        <v>64</v>
      </c>
      <c r="AD44" s="1" t="e">
        <f t="shared" si="12"/>
        <v>#N/A</v>
      </c>
      <c r="AE44" s="1" t="e">
        <f t="shared" si="12"/>
        <v>#N/A</v>
      </c>
      <c r="AF44" s="1" t="e">
        <f t="shared" si="12"/>
        <v>#N/A</v>
      </c>
      <c r="AG44" s="1">
        <f t="shared" si="12"/>
        <v>79.316235267650143</v>
      </c>
      <c r="AH44" s="25" t="e">
        <f t="shared" si="12"/>
        <v>#N/A</v>
      </c>
    </row>
    <row r="45" spans="2:34" x14ac:dyDescent="0.25">
      <c r="B45" s="1" t="s">
        <v>65</v>
      </c>
      <c r="C45" s="27">
        <v>509.81546723267002</v>
      </c>
      <c r="D45" s="27">
        <v>835.45067011113304</v>
      </c>
      <c r="E45" s="28">
        <f t="shared" si="11"/>
        <v>46.764614897927238</v>
      </c>
      <c r="F45" s="28">
        <f t="shared" si="11"/>
        <v>67.983267071955979</v>
      </c>
      <c r="G45" s="28">
        <f t="shared" si="1"/>
        <v>21.21865217402874</v>
      </c>
      <c r="H45" s="21" t="str">
        <f t="shared" si="10"/>
        <v>AB</v>
      </c>
      <c r="I45" s="8" t="str">
        <f t="shared" si="2"/>
        <v/>
      </c>
      <c r="J45" s="21" t="str">
        <f t="shared" si="3"/>
        <v/>
      </c>
      <c r="U45" s="22" t="s">
        <v>65</v>
      </c>
      <c r="V45" s="31" t="e">
        <f t="shared" si="4"/>
        <v>#N/A</v>
      </c>
      <c r="W45" s="28" t="e">
        <f t="shared" si="5"/>
        <v>#N/A</v>
      </c>
      <c r="X45" s="28">
        <f t="shared" si="6"/>
        <v>21.21865217402874</v>
      </c>
      <c r="Y45" s="28" t="e">
        <f t="shared" si="7"/>
        <v>#N/A</v>
      </c>
      <c r="Z45" s="24" t="e">
        <f t="shared" si="8"/>
        <v>#N/A</v>
      </c>
      <c r="AC45" s="22" t="s">
        <v>65</v>
      </c>
      <c r="AD45" s="1" t="e">
        <f t="shared" si="12"/>
        <v>#N/A</v>
      </c>
      <c r="AE45" s="1" t="e">
        <f t="shared" si="12"/>
        <v>#N/A</v>
      </c>
      <c r="AF45" s="1">
        <f t="shared" si="12"/>
        <v>67.983267071955979</v>
      </c>
      <c r="AG45" s="1" t="e">
        <f t="shared" si="12"/>
        <v>#N/A</v>
      </c>
      <c r="AH45" s="25" t="e">
        <f t="shared" si="12"/>
        <v>#N/A</v>
      </c>
    </row>
    <row r="46" spans="2:34" x14ac:dyDescent="0.25">
      <c r="B46" s="1" t="s">
        <v>66</v>
      </c>
      <c r="C46" s="27">
        <v>90.530195691167293</v>
      </c>
      <c r="D46" s="27">
        <v>1018.52302206845</v>
      </c>
      <c r="E46" s="28">
        <f t="shared" si="11"/>
        <v>8.4587055597567993</v>
      </c>
      <c r="F46" s="28">
        <f t="shared" si="11"/>
        <v>82.805303973308398</v>
      </c>
      <c r="G46" s="28">
        <f t="shared" si="1"/>
        <v>74.346598413551604</v>
      </c>
      <c r="H46" s="21" t="str">
        <f t="shared" si="10"/>
        <v>BB</v>
      </c>
      <c r="I46" s="8" t="str">
        <f t="shared" si="2"/>
        <v/>
      </c>
      <c r="J46" s="21" t="str">
        <f t="shared" si="3"/>
        <v/>
      </c>
      <c r="U46" s="22" t="s">
        <v>66</v>
      </c>
      <c r="V46" s="31" t="e">
        <f t="shared" si="4"/>
        <v>#N/A</v>
      </c>
      <c r="W46" s="28" t="e">
        <f t="shared" si="5"/>
        <v>#N/A</v>
      </c>
      <c r="X46" s="28" t="e">
        <f t="shared" si="6"/>
        <v>#N/A</v>
      </c>
      <c r="Y46" s="28">
        <f t="shared" si="7"/>
        <v>74.346598413551604</v>
      </c>
      <c r="Z46" s="24" t="e">
        <f t="shared" si="8"/>
        <v>#N/A</v>
      </c>
      <c r="AC46" s="22" t="s">
        <v>66</v>
      </c>
      <c r="AD46" s="1" t="e">
        <f t="shared" si="12"/>
        <v>#N/A</v>
      </c>
      <c r="AE46" s="1" t="e">
        <f t="shared" si="12"/>
        <v>#N/A</v>
      </c>
      <c r="AF46" s="1" t="e">
        <f t="shared" si="12"/>
        <v>#N/A</v>
      </c>
      <c r="AG46" s="1">
        <f t="shared" si="12"/>
        <v>82.805303973308398</v>
      </c>
      <c r="AH46" s="25" t="e">
        <f t="shared" si="12"/>
        <v>#N/A</v>
      </c>
    </row>
    <row r="47" spans="2:34" x14ac:dyDescent="0.25">
      <c r="B47" s="1" t="s">
        <v>67</v>
      </c>
      <c r="C47" s="27">
        <v>475.77684652851201</v>
      </c>
      <c r="D47" s="27">
        <v>829.91871961263905</v>
      </c>
      <c r="E47" s="28">
        <f t="shared" si="11"/>
        <v>43.654845947789475</v>
      </c>
      <c r="F47" s="28">
        <f t="shared" si="11"/>
        <v>67.535385272500818</v>
      </c>
      <c r="G47" s="28">
        <f t="shared" si="1"/>
        <v>23.880539324711343</v>
      </c>
      <c r="H47" s="21" t="str">
        <f t="shared" si="10"/>
        <v>AB</v>
      </c>
      <c r="I47" s="8" t="str">
        <f t="shared" si="2"/>
        <v/>
      </c>
      <c r="J47" s="21" t="str">
        <f t="shared" si="3"/>
        <v/>
      </c>
      <c r="U47" s="22" t="s">
        <v>67</v>
      </c>
      <c r="V47" s="31" t="e">
        <f t="shared" si="4"/>
        <v>#N/A</v>
      </c>
      <c r="W47" s="28" t="e">
        <f t="shared" si="5"/>
        <v>#N/A</v>
      </c>
      <c r="X47" s="28">
        <f t="shared" si="6"/>
        <v>23.880539324711343</v>
      </c>
      <c r="Y47" s="28" t="e">
        <f t="shared" si="7"/>
        <v>#N/A</v>
      </c>
      <c r="Z47" s="24" t="e">
        <f t="shared" si="8"/>
        <v>#N/A</v>
      </c>
      <c r="AC47" s="22" t="s">
        <v>67</v>
      </c>
      <c r="AD47" s="1" t="e">
        <f t="shared" si="12"/>
        <v>#N/A</v>
      </c>
      <c r="AE47" s="1" t="e">
        <f t="shared" si="12"/>
        <v>#N/A</v>
      </c>
      <c r="AF47" s="1">
        <f t="shared" si="12"/>
        <v>67.535385272500818</v>
      </c>
      <c r="AG47" s="1" t="e">
        <f t="shared" si="12"/>
        <v>#N/A</v>
      </c>
      <c r="AH47" s="25" t="e">
        <f t="shared" si="12"/>
        <v>#N/A</v>
      </c>
    </row>
    <row r="48" spans="2:34" x14ac:dyDescent="0.25">
      <c r="B48" s="1" t="s">
        <v>68</v>
      </c>
      <c r="C48" s="27">
        <v>744.62454491925098</v>
      </c>
      <c r="D48" s="27">
        <v>323.58177232650797</v>
      </c>
      <c r="E48" s="28">
        <f t="shared" si="11"/>
        <v>68.216776116405114</v>
      </c>
      <c r="F48" s="28">
        <f t="shared" si="11"/>
        <v>26.540965104987297</v>
      </c>
      <c r="G48" s="28">
        <f t="shared" si="1"/>
        <v>-41.675811011417821</v>
      </c>
      <c r="H48" s="21" t="str">
        <f t="shared" si="10"/>
        <v>AA</v>
      </c>
      <c r="I48" s="8" t="str">
        <f t="shared" si="2"/>
        <v/>
      </c>
      <c r="J48" s="21" t="str">
        <f t="shared" si="3"/>
        <v/>
      </c>
      <c r="U48" s="22" t="s">
        <v>68</v>
      </c>
      <c r="V48" s="31" t="e">
        <f t="shared" si="4"/>
        <v>#N/A</v>
      </c>
      <c r="W48" s="28">
        <f t="shared" si="5"/>
        <v>-41.675811011417821</v>
      </c>
      <c r="X48" s="28" t="e">
        <f t="shared" si="6"/>
        <v>#N/A</v>
      </c>
      <c r="Y48" s="28" t="e">
        <f t="shared" si="7"/>
        <v>#N/A</v>
      </c>
      <c r="Z48" s="24" t="e">
        <f t="shared" si="8"/>
        <v>#N/A</v>
      </c>
      <c r="AC48" s="22" t="s">
        <v>68</v>
      </c>
      <c r="AD48" s="1" t="e">
        <f t="shared" si="12"/>
        <v>#N/A</v>
      </c>
      <c r="AE48" s="1">
        <f t="shared" si="12"/>
        <v>26.540965104987297</v>
      </c>
      <c r="AF48" s="1" t="e">
        <f t="shared" si="12"/>
        <v>#N/A</v>
      </c>
      <c r="AG48" s="1" t="e">
        <f t="shared" si="12"/>
        <v>#N/A</v>
      </c>
      <c r="AH48" s="25" t="e">
        <f t="shared" si="12"/>
        <v>#N/A</v>
      </c>
    </row>
    <row r="49" spans="2:34" x14ac:dyDescent="0.25">
      <c r="B49" s="1" t="s">
        <v>69</v>
      </c>
      <c r="C49" s="27">
        <v>826.17740230499999</v>
      </c>
      <c r="D49" s="27">
        <v>392.64761214612997</v>
      </c>
      <c r="E49" s="28">
        <f t="shared" si="11"/>
        <v>75.667446515110072</v>
      </c>
      <c r="F49" s="28">
        <f t="shared" si="11"/>
        <v>32.132723857657965</v>
      </c>
      <c r="G49" s="28">
        <f t="shared" si="1"/>
        <v>-43.534722657452107</v>
      </c>
      <c r="H49" s="21" t="str">
        <f t="shared" si="10"/>
        <v>AA</v>
      </c>
      <c r="I49" s="8" t="str">
        <f t="shared" si="2"/>
        <v/>
      </c>
      <c r="J49" s="21" t="str">
        <f t="shared" si="3"/>
        <v/>
      </c>
      <c r="U49" s="22" t="s">
        <v>69</v>
      </c>
      <c r="V49" s="31" t="e">
        <f t="shared" si="4"/>
        <v>#N/A</v>
      </c>
      <c r="W49" s="28">
        <f t="shared" si="5"/>
        <v>-43.534722657452107</v>
      </c>
      <c r="X49" s="28" t="e">
        <f t="shared" si="6"/>
        <v>#N/A</v>
      </c>
      <c r="Y49" s="28" t="e">
        <f t="shared" si="7"/>
        <v>#N/A</v>
      </c>
      <c r="Z49" s="24" t="e">
        <f t="shared" si="8"/>
        <v>#N/A</v>
      </c>
      <c r="AC49" s="22" t="s">
        <v>69</v>
      </c>
      <c r="AD49" s="1" t="e">
        <f t="shared" si="12"/>
        <v>#N/A</v>
      </c>
      <c r="AE49" s="1">
        <f t="shared" si="12"/>
        <v>32.132723857657965</v>
      </c>
      <c r="AF49" s="1" t="e">
        <f t="shared" si="12"/>
        <v>#N/A</v>
      </c>
      <c r="AG49" s="1" t="e">
        <f t="shared" si="12"/>
        <v>#N/A</v>
      </c>
      <c r="AH49" s="25" t="e">
        <f t="shared" si="12"/>
        <v>#N/A</v>
      </c>
    </row>
    <row r="50" spans="2:34" x14ac:dyDescent="0.25">
      <c r="B50" s="1" t="s">
        <v>70</v>
      </c>
      <c r="C50" s="27">
        <v>394.75192542258202</v>
      </c>
      <c r="D50" s="27">
        <v>763.06352373354196</v>
      </c>
      <c r="E50" s="28">
        <f t="shared" si="11"/>
        <v>36.252407816334745</v>
      </c>
      <c r="F50" s="28">
        <f t="shared" si="11"/>
        <v>62.122606282267732</v>
      </c>
      <c r="G50" s="28">
        <f t="shared" si="1"/>
        <v>25.870198465932987</v>
      </c>
      <c r="H50" s="21" t="str">
        <f t="shared" si="10"/>
        <v>AB</v>
      </c>
      <c r="I50" s="8" t="str">
        <f t="shared" si="2"/>
        <v/>
      </c>
      <c r="J50" s="21" t="str">
        <f t="shared" si="3"/>
        <v/>
      </c>
      <c r="U50" s="22" t="s">
        <v>70</v>
      </c>
      <c r="V50" s="31" t="e">
        <f t="shared" si="4"/>
        <v>#N/A</v>
      </c>
      <c r="W50" s="28" t="e">
        <f t="shared" si="5"/>
        <v>#N/A</v>
      </c>
      <c r="X50" s="28">
        <f t="shared" si="6"/>
        <v>25.870198465932987</v>
      </c>
      <c r="Y50" s="28" t="e">
        <f t="shared" si="7"/>
        <v>#N/A</v>
      </c>
      <c r="Z50" s="24" t="e">
        <f t="shared" si="8"/>
        <v>#N/A</v>
      </c>
      <c r="AC50" s="22" t="s">
        <v>70</v>
      </c>
      <c r="AD50" s="1" t="e">
        <f t="shared" si="12"/>
        <v>#N/A</v>
      </c>
      <c r="AE50" s="1" t="e">
        <f t="shared" si="12"/>
        <v>#N/A</v>
      </c>
      <c r="AF50" s="1">
        <f t="shared" si="12"/>
        <v>62.122606282267732</v>
      </c>
      <c r="AG50" s="1" t="e">
        <f t="shared" si="12"/>
        <v>#N/A</v>
      </c>
      <c r="AH50" s="25" t="e">
        <f t="shared" si="12"/>
        <v>#N/A</v>
      </c>
    </row>
    <row r="51" spans="2:34" x14ac:dyDescent="0.25">
      <c r="B51" s="1" t="s">
        <v>71</v>
      </c>
      <c r="C51" s="27">
        <v>964.66514020838702</v>
      </c>
      <c r="D51" s="27">
        <v>393.57314833381702</v>
      </c>
      <c r="E51" s="28">
        <f t="shared" si="11"/>
        <v>88.319688538952192</v>
      </c>
      <c r="F51" s="28">
        <f t="shared" si="11"/>
        <v>32.207657791595913</v>
      </c>
      <c r="G51" s="28">
        <f t="shared" si="1"/>
        <v>-56.112030747356279</v>
      </c>
      <c r="H51" s="21" t="str">
        <f t="shared" si="10"/>
        <v>AA</v>
      </c>
      <c r="I51" s="8" t="str">
        <f t="shared" si="2"/>
        <v/>
      </c>
      <c r="J51" s="21" t="str">
        <f t="shared" si="3"/>
        <v/>
      </c>
      <c r="U51" s="22" t="s">
        <v>71</v>
      </c>
      <c r="V51" s="31" t="e">
        <f t="shared" si="4"/>
        <v>#N/A</v>
      </c>
      <c r="W51" s="28">
        <f t="shared" si="5"/>
        <v>-56.112030747356279</v>
      </c>
      <c r="X51" s="28" t="e">
        <f t="shared" si="6"/>
        <v>#N/A</v>
      </c>
      <c r="Y51" s="28" t="e">
        <f t="shared" si="7"/>
        <v>#N/A</v>
      </c>
      <c r="Z51" s="24" t="e">
        <f t="shared" si="8"/>
        <v>#N/A</v>
      </c>
      <c r="AC51" s="22" t="s">
        <v>71</v>
      </c>
      <c r="AD51" s="1" t="e">
        <f t="shared" si="12"/>
        <v>#N/A</v>
      </c>
      <c r="AE51" s="1">
        <f t="shared" si="12"/>
        <v>32.207657791595913</v>
      </c>
      <c r="AF51" s="1" t="e">
        <f t="shared" si="12"/>
        <v>#N/A</v>
      </c>
      <c r="AG51" s="1" t="e">
        <f t="shared" si="12"/>
        <v>#N/A</v>
      </c>
      <c r="AH51" s="25" t="e">
        <f t="shared" si="12"/>
        <v>#N/A</v>
      </c>
    </row>
    <row r="52" spans="2:34" x14ac:dyDescent="0.25">
      <c r="B52" s="1" t="s">
        <v>72</v>
      </c>
      <c r="C52" s="27">
        <v>58.061480512742001</v>
      </c>
      <c r="D52" s="27">
        <v>954.76565021339604</v>
      </c>
      <c r="E52" s="28">
        <f t="shared" si="11"/>
        <v>5.4923632043980888</v>
      </c>
      <c r="F52" s="28">
        <f t="shared" si="11"/>
        <v>77.643333264650067</v>
      </c>
      <c r="G52" s="28">
        <f t="shared" si="1"/>
        <v>72.150970060251979</v>
      </c>
      <c r="H52" s="21" t="str">
        <f t="shared" si="10"/>
        <v>BB</v>
      </c>
      <c r="I52" s="8" t="str">
        <f t="shared" si="2"/>
        <v/>
      </c>
      <c r="J52" s="21" t="str">
        <f t="shared" si="3"/>
        <v/>
      </c>
      <c r="U52" s="22" t="s">
        <v>72</v>
      </c>
      <c r="V52" s="31" t="e">
        <f t="shared" si="4"/>
        <v>#N/A</v>
      </c>
      <c r="W52" s="28" t="e">
        <f t="shared" si="5"/>
        <v>#N/A</v>
      </c>
      <c r="X52" s="28" t="e">
        <f t="shared" si="6"/>
        <v>#N/A</v>
      </c>
      <c r="Y52" s="28">
        <f t="shared" si="7"/>
        <v>72.150970060251979</v>
      </c>
      <c r="Z52" s="24" t="e">
        <f t="shared" si="8"/>
        <v>#N/A</v>
      </c>
      <c r="AC52" s="22" t="s">
        <v>72</v>
      </c>
      <c r="AD52" s="1" t="e">
        <f t="shared" si="12"/>
        <v>#N/A</v>
      </c>
      <c r="AE52" s="1" t="e">
        <f t="shared" si="12"/>
        <v>#N/A</v>
      </c>
      <c r="AF52" s="1" t="e">
        <f t="shared" si="12"/>
        <v>#N/A</v>
      </c>
      <c r="AG52" s="1">
        <f t="shared" si="12"/>
        <v>77.643333264650067</v>
      </c>
      <c r="AH52" s="25" t="e">
        <f t="shared" si="12"/>
        <v>#N/A</v>
      </c>
    </row>
    <row r="53" spans="2:34" x14ac:dyDescent="0.25">
      <c r="B53" s="1" t="s">
        <v>73</v>
      </c>
      <c r="C53" s="27">
        <v>117.333162222255</v>
      </c>
      <c r="D53" s="27">
        <v>1088.1077562237599</v>
      </c>
      <c r="E53" s="28">
        <f t="shared" si="11"/>
        <v>10.907425025048664</v>
      </c>
      <c r="F53" s="28">
        <f t="shared" si="11"/>
        <v>88.439073826558911</v>
      </c>
      <c r="G53" s="28">
        <f t="shared" si="1"/>
        <v>77.531648801510244</v>
      </c>
      <c r="H53" s="21" t="str">
        <f t="shared" si="10"/>
        <v>BB</v>
      </c>
      <c r="I53" s="8" t="str">
        <f t="shared" si="2"/>
        <v/>
      </c>
      <c r="J53" s="21" t="str">
        <f t="shared" si="3"/>
        <v/>
      </c>
      <c r="U53" s="22" t="s">
        <v>73</v>
      </c>
      <c r="V53" s="31" t="e">
        <f t="shared" si="4"/>
        <v>#N/A</v>
      </c>
      <c r="W53" s="28" t="e">
        <f t="shared" si="5"/>
        <v>#N/A</v>
      </c>
      <c r="X53" s="28" t="e">
        <f t="shared" si="6"/>
        <v>#N/A</v>
      </c>
      <c r="Y53" s="28">
        <f t="shared" si="7"/>
        <v>77.531648801510244</v>
      </c>
      <c r="Z53" s="24" t="e">
        <f t="shared" si="8"/>
        <v>#N/A</v>
      </c>
      <c r="AC53" s="22" t="s">
        <v>73</v>
      </c>
      <c r="AD53" s="1" t="e">
        <f t="shared" si="12"/>
        <v>#N/A</v>
      </c>
      <c r="AE53" s="1" t="e">
        <f t="shared" si="12"/>
        <v>#N/A</v>
      </c>
      <c r="AF53" s="1" t="e">
        <f t="shared" si="12"/>
        <v>#N/A</v>
      </c>
      <c r="AG53" s="1">
        <f t="shared" si="12"/>
        <v>88.439073826558911</v>
      </c>
      <c r="AH53" s="25" t="e">
        <f t="shared" si="12"/>
        <v>#N/A</v>
      </c>
    </row>
    <row r="54" spans="2:34" x14ac:dyDescent="0.25">
      <c r="B54" s="1" t="s">
        <v>74</v>
      </c>
      <c r="C54" s="27">
        <v>992.57294479609504</v>
      </c>
      <c r="D54" s="27">
        <v>433.49744678858701</v>
      </c>
      <c r="E54" s="28">
        <f t="shared" si="11"/>
        <v>90.869346027358162</v>
      </c>
      <c r="F54" s="28">
        <f t="shared" si="11"/>
        <v>35.440037878651196</v>
      </c>
      <c r="G54" s="28">
        <f t="shared" si="1"/>
        <v>-55.429308148706966</v>
      </c>
      <c r="H54" s="21" t="str">
        <f t="shared" si="10"/>
        <v>AA</v>
      </c>
      <c r="I54" s="8" t="str">
        <f t="shared" si="2"/>
        <v/>
      </c>
      <c r="J54" s="21" t="str">
        <f t="shared" si="3"/>
        <v/>
      </c>
      <c r="U54" s="22" t="s">
        <v>74</v>
      </c>
      <c r="V54" s="31" t="e">
        <f t="shared" si="4"/>
        <v>#N/A</v>
      </c>
      <c r="W54" s="28">
        <f t="shared" si="5"/>
        <v>-55.429308148706966</v>
      </c>
      <c r="X54" s="28" t="e">
        <f t="shared" si="6"/>
        <v>#N/A</v>
      </c>
      <c r="Y54" s="28" t="e">
        <f t="shared" si="7"/>
        <v>#N/A</v>
      </c>
      <c r="Z54" s="24" t="e">
        <f t="shared" si="8"/>
        <v>#N/A</v>
      </c>
      <c r="AC54" s="22" t="s">
        <v>74</v>
      </c>
      <c r="AD54" s="1" t="e">
        <f t="shared" si="12"/>
        <v>#N/A</v>
      </c>
      <c r="AE54" s="1">
        <f t="shared" si="12"/>
        <v>35.440037878651196</v>
      </c>
      <c r="AF54" s="1" t="e">
        <f t="shared" si="12"/>
        <v>#N/A</v>
      </c>
      <c r="AG54" s="1" t="e">
        <f t="shared" si="12"/>
        <v>#N/A</v>
      </c>
      <c r="AH54" s="25" t="e">
        <f t="shared" si="12"/>
        <v>#N/A</v>
      </c>
    </row>
    <row r="55" spans="2:34" x14ac:dyDescent="0.25">
      <c r="B55" s="1" t="s">
        <v>75</v>
      </c>
      <c r="C55" s="27">
        <v>619.74684459457603</v>
      </c>
      <c r="D55" s="27">
        <v>808.16545104560703</v>
      </c>
      <c r="E55" s="28">
        <f t="shared" si="11"/>
        <v>56.807947350707053</v>
      </c>
      <c r="F55" s="28">
        <f t="shared" si="11"/>
        <v>65.774181322377572</v>
      </c>
      <c r="G55" s="28">
        <f t="shared" si="1"/>
        <v>8.9662339716705191</v>
      </c>
      <c r="H55" s="21" t="str">
        <f t="shared" si="10"/>
        <v>AB</v>
      </c>
      <c r="I55" s="8" t="str">
        <f t="shared" si="2"/>
        <v/>
      </c>
      <c r="J55" s="21" t="str">
        <f t="shared" si="3"/>
        <v/>
      </c>
      <c r="U55" s="22" t="s">
        <v>75</v>
      </c>
      <c r="V55" s="31" t="e">
        <f t="shared" si="4"/>
        <v>#N/A</v>
      </c>
      <c r="W55" s="28" t="e">
        <f t="shared" si="5"/>
        <v>#N/A</v>
      </c>
      <c r="X55" s="28">
        <f t="shared" si="6"/>
        <v>8.9662339716705191</v>
      </c>
      <c r="Y55" s="28" t="e">
        <f t="shared" si="7"/>
        <v>#N/A</v>
      </c>
      <c r="Z55" s="24" t="e">
        <f t="shared" si="8"/>
        <v>#N/A</v>
      </c>
      <c r="AC55" s="22" t="s">
        <v>75</v>
      </c>
      <c r="AD55" s="1" t="e">
        <f t="shared" si="12"/>
        <v>#N/A</v>
      </c>
      <c r="AE55" s="1" t="e">
        <f t="shared" si="12"/>
        <v>#N/A</v>
      </c>
      <c r="AF55" s="1">
        <f t="shared" si="12"/>
        <v>65.774181322377572</v>
      </c>
      <c r="AG55" s="1" t="e">
        <f t="shared" si="12"/>
        <v>#N/A</v>
      </c>
      <c r="AH55" s="25" t="e">
        <f t="shared" si="12"/>
        <v>#N/A</v>
      </c>
    </row>
    <row r="56" spans="2:34" x14ac:dyDescent="0.25">
      <c r="B56" s="1" t="s">
        <v>76</v>
      </c>
      <c r="C56" s="27">
        <v>506.87845556715502</v>
      </c>
      <c r="D56" s="27">
        <v>773.87433951864205</v>
      </c>
      <c r="E56" s="28">
        <f t="shared" si="11"/>
        <v>46.496289463621515</v>
      </c>
      <c r="F56" s="28">
        <f t="shared" si="11"/>
        <v>62.997879412193079</v>
      </c>
      <c r="G56" s="28">
        <f t="shared" si="1"/>
        <v>16.501589948571564</v>
      </c>
      <c r="H56" s="21" t="str">
        <f t="shared" si="10"/>
        <v>AB</v>
      </c>
      <c r="I56" s="8" t="str">
        <f t="shared" si="2"/>
        <v/>
      </c>
      <c r="J56" s="21" t="str">
        <f t="shared" si="3"/>
        <v/>
      </c>
      <c r="U56" s="22" t="s">
        <v>76</v>
      </c>
      <c r="V56" s="31" t="e">
        <f t="shared" si="4"/>
        <v>#N/A</v>
      </c>
      <c r="W56" s="28" t="e">
        <f t="shared" si="5"/>
        <v>#N/A</v>
      </c>
      <c r="X56" s="28">
        <f t="shared" si="6"/>
        <v>16.501589948571564</v>
      </c>
      <c r="Y56" s="28" t="e">
        <f t="shared" si="7"/>
        <v>#N/A</v>
      </c>
      <c r="Z56" s="24" t="e">
        <f t="shared" si="8"/>
        <v>#N/A</v>
      </c>
      <c r="AC56" s="22" t="s">
        <v>76</v>
      </c>
      <c r="AD56" s="1" t="e">
        <f t="shared" si="12"/>
        <v>#N/A</v>
      </c>
      <c r="AE56" s="1" t="e">
        <f t="shared" si="12"/>
        <v>#N/A</v>
      </c>
      <c r="AF56" s="1">
        <f t="shared" si="12"/>
        <v>62.997879412193079</v>
      </c>
      <c r="AG56" s="1" t="e">
        <f t="shared" si="12"/>
        <v>#N/A</v>
      </c>
      <c r="AH56" s="25" t="e">
        <f t="shared" si="12"/>
        <v>#N/A</v>
      </c>
    </row>
    <row r="57" spans="2:34" x14ac:dyDescent="0.25">
      <c r="B57" s="1" t="s">
        <v>77</v>
      </c>
      <c r="C57" s="27">
        <v>668.518989841044</v>
      </c>
      <c r="D57" s="27">
        <v>331.22725129190002</v>
      </c>
      <c r="E57" s="28">
        <f t="shared" si="11"/>
        <v>61.263771346552701</v>
      </c>
      <c r="F57" s="28">
        <f t="shared" si="11"/>
        <v>27.159963933275549</v>
      </c>
      <c r="G57" s="28">
        <f t="shared" si="1"/>
        <v>-34.103807413277153</v>
      </c>
      <c r="H57" s="21" t="str">
        <f t="shared" si="10"/>
        <v>AA</v>
      </c>
      <c r="I57" s="8" t="str">
        <f t="shared" si="2"/>
        <v/>
      </c>
      <c r="J57" s="21" t="str">
        <f t="shared" si="3"/>
        <v/>
      </c>
      <c r="U57" s="22" t="s">
        <v>77</v>
      </c>
      <c r="V57" s="31" t="e">
        <f t="shared" si="4"/>
        <v>#N/A</v>
      </c>
      <c r="W57" s="28">
        <f t="shared" si="5"/>
        <v>-34.103807413277153</v>
      </c>
      <c r="X57" s="28" t="e">
        <f t="shared" si="6"/>
        <v>#N/A</v>
      </c>
      <c r="Y57" s="28" t="e">
        <f t="shared" si="7"/>
        <v>#N/A</v>
      </c>
      <c r="Z57" s="24" t="e">
        <f t="shared" si="8"/>
        <v>#N/A</v>
      </c>
      <c r="AC57" s="22" t="s">
        <v>77</v>
      </c>
      <c r="AD57" s="1" t="e">
        <f t="shared" si="12"/>
        <v>#N/A</v>
      </c>
      <c r="AE57" s="1">
        <f t="shared" si="12"/>
        <v>27.159963933275549</v>
      </c>
      <c r="AF57" s="1" t="e">
        <f t="shared" si="12"/>
        <v>#N/A</v>
      </c>
      <c r="AG57" s="1" t="e">
        <f t="shared" si="12"/>
        <v>#N/A</v>
      </c>
      <c r="AH57" s="25" t="e">
        <f t="shared" si="12"/>
        <v>#N/A</v>
      </c>
    </row>
    <row r="58" spans="2:34" x14ac:dyDescent="0.25">
      <c r="B58" s="1" t="s">
        <v>78</v>
      </c>
      <c r="C58" s="27">
        <v>510.94810000938998</v>
      </c>
      <c r="D58" s="27">
        <v>847.02668711746799</v>
      </c>
      <c r="E58" s="28">
        <f t="shared" si="11"/>
        <v>46.868092247129049</v>
      </c>
      <c r="F58" s="28">
        <f t="shared" si="11"/>
        <v>68.920492979659315</v>
      </c>
      <c r="G58" s="28">
        <f t="shared" si="1"/>
        <v>22.052400732530266</v>
      </c>
      <c r="H58" s="21" t="str">
        <f t="shared" si="10"/>
        <v>AB</v>
      </c>
      <c r="I58" s="8" t="str">
        <f t="shared" si="2"/>
        <v/>
      </c>
      <c r="J58" s="21" t="str">
        <f t="shared" si="3"/>
        <v/>
      </c>
      <c r="U58" s="22" t="s">
        <v>78</v>
      </c>
      <c r="V58" s="31" t="e">
        <f t="shared" si="4"/>
        <v>#N/A</v>
      </c>
      <c r="W58" s="28" t="e">
        <f t="shared" si="5"/>
        <v>#N/A</v>
      </c>
      <c r="X58" s="28">
        <f t="shared" si="6"/>
        <v>22.052400732530266</v>
      </c>
      <c r="Y58" s="28" t="e">
        <f t="shared" si="7"/>
        <v>#N/A</v>
      </c>
      <c r="Z58" s="24" t="e">
        <f t="shared" si="8"/>
        <v>#N/A</v>
      </c>
      <c r="AC58" s="22" t="s">
        <v>78</v>
      </c>
      <c r="AD58" s="1" t="e">
        <f t="shared" si="12"/>
        <v>#N/A</v>
      </c>
      <c r="AE58" s="1" t="e">
        <f t="shared" si="12"/>
        <v>#N/A</v>
      </c>
      <c r="AF58" s="1">
        <f t="shared" si="12"/>
        <v>68.920492979659315</v>
      </c>
      <c r="AG58" s="1" t="e">
        <f t="shared" si="12"/>
        <v>#N/A</v>
      </c>
      <c r="AH58" s="25" t="e">
        <f t="shared" si="12"/>
        <v>#N/A</v>
      </c>
    </row>
    <row r="59" spans="2:34" x14ac:dyDescent="0.25">
      <c r="B59" s="1" t="s">
        <v>79</v>
      </c>
      <c r="C59" s="27">
        <v>810.28310077918695</v>
      </c>
      <c r="D59" s="27">
        <v>379.62309510384398</v>
      </c>
      <c r="E59" s="28">
        <f t="shared" si="11"/>
        <v>74.215342865003507</v>
      </c>
      <c r="F59" s="28">
        <f t="shared" si="11"/>
        <v>31.078223436600034</v>
      </c>
      <c r="G59" s="28">
        <f t="shared" si="1"/>
        <v>-43.137119428403473</v>
      </c>
      <c r="H59" s="21" t="str">
        <f t="shared" si="10"/>
        <v>AA</v>
      </c>
      <c r="I59" s="8" t="str">
        <f t="shared" si="2"/>
        <v/>
      </c>
      <c r="J59" s="21" t="str">
        <f t="shared" si="3"/>
        <v/>
      </c>
      <c r="U59" s="22" t="s">
        <v>79</v>
      </c>
      <c r="V59" s="31" t="e">
        <f t="shared" si="4"/>
        <v>#N/A</v>
      </c>
      <c r="W59" s="28">
        <f t="shared" si="5"/>
        <v>-43.137119428403473</v>
      </c>
      <c r="X59" s="28" t="e">
        <f t="shared" si="6"/>
        <v>#N/A</v>
      </c>
      <c r="Y59" s="28" t="e">
        <f t="shared" si="7"/>
        <v>#N/A</v>
      </c>
      <c r="Z59" s="24" t="e">
        <f t="shared" si="8"/>
        <v>#N/A</v>
      </c>
      <c r="AC59" s="22" t="s">
        <v>79</v>
      </c>
      <c r="AD59" s="1" t="e">
        <f t="shared" si="12"/>
        <v>#N/A</v>
      </c>
      <c r="AE59" s="1">
        <f t="shared" si="12"/>
        <v>31.078223436600034</v>
      </c>
      <c r="AF59" s="1" t="e">
        <f t="shared" si="12"/>
        <v>#N/A</v>
      </c>
      <c r="AG59" s="1" t="e">
        <f t="shared" si="12"/>
        <v>#N/A</v>
      </c>
      <c r="AH59" s="25" t="e">
        <f t="shared" si="12"/>
        <v>#N/A</v>
      </c>
    </row>
    <row r="60" spans="2:34" x14ac:dyDescent="0.25">
      <c r="B60" s="1" t="s">
        <v>80</v>
      </c>
      <c r="C60" s="27">
        <v>446.322596063807</v>
      </c>
      <c r="D60" s="27">
        <v>780.88459523654103</v>
      </c>
      <c r="E60" s="28">
        <f t="shared" si="11"/>
        <v>40.963905138500692</v>
      </c>
      <c r="F60" s="28">
        <f t="shared" si="11"/>
        <v>63.565448833941929</v>
      </c>
      <c r="G60" s="28">
        <f t="shared" si="1"/>
        <v>22.601543695441237</v>
      </c>
      <c r="H60" s="21" t="str">
        <f t="shared" si="10"/>
        <v>AB</v>
      </c>
      <c r="I60" s="8" t="str">
        <f t="shared" si="2"/>
        <v/>
      </c>
      <c r="J60" s="21" t="str">
        <f t="shared" si="3"/>
        <v/>
      </c>
      <c r="U60" s="22" t="s">
        <v>80</v>
      </c>
      <c r="V60" s="31" t="e">
        <f t="shared" si="4"/>
        <v>#N/A</v>
      </c>
      <c r="W60" s="28" t="e">
        <f t="shared" si="5"/>
        <v>#N/A</v>
      </c>
      <c r="X60" s="28">
        <f t="shared" si="6"/>
        <v>22.601543695441237</v>
      </c>
      <c r="Y60" s="28" t="e">
        <f t="shared" si="7"/>
        <v>#N/A</v>
      </c>
      <c r="Z60" s="24" t="e">
        <f t="shared" si="8"/>
        <v>#N/A</v>
      </c>
      <c r="AC60" s="22" t="s">
        <v>80</v>
      </c>
      <c r="AD60" s="1" t="e">
        <f t="shared" si="12"/>
        <v>#N/A</v>
      </c>
      <c r="AE60" s="1" t="e">
        <f t="shared" si="12"/>
        <v>#N/A</v>
      </c>
      <c r="AF60" s="1">
        <f t="shared" si="12"/>
        <v>63.565448833941929</v>
      </c>
      <c r="AG60" s="1" t="e">
        <f t="shared" si="12"/>
        <v>#N/A</v>
      </c>
      <c r="AH60" s="25" t="e">
        <f t="shared" si="12"/>
        <v>#N/A</v>
      </c>
    </row>
    <row r="61" spans="2:34" x14ac:dyDescent="0.25">
      <c r="B61" s="1" t="s">
        <v>81</v>
      </c>
      <c r="C61" s="27">
        <v>847.03223379370604</v>
      </c>
      <c r="D61" s="27">
        <v>400.88662109837901</v>
      </c>
      <c r="E61" s="28">
        <f t="shared" si="11"/>
        <v>77.57274426461646</v>
      </c>
      <c r="F61" s="28">
        <f t="shared" si="11"/>
        <v>32.799776492395949</v>
      </c>
      <c r="G61" s="28">
        <f t="shared" si="1"/>
        <v>-44.772967772220511</v>
      </c>
      <c r="H61" s="21" t="str">
        <f t="shared" si="10"/>
        <v>AA</v>
      </c>
      <c r="I61" s="8" t="str">
        <f t="shared" si="2"/>
        <v/>
      </c>
      <c r="J61" s="21" t="str">
        <f t="shared" si="3"/>
        <v/>
      </c>
      <c r="U61" s="22" t="s">
        <v>81</v>
      </c>
      <c r="V61" s="31" t="e">
        <f t="shared" si="4"/>
        <v>#N/A</v>
      </c>
      <c r="W61" s="28">
        <f t="shared" si="5"/>
        <v>-44.772967772220511</v>
      </c>
      <c r="X61" s="28" t="e">
        <f t="shared" si="6"/>
        <v>#N/A</v>
      </c>
      <c r="Y61" s="28" t="e">
        <f t="shared" si="7"/>
        <v>#N/A</v>
      </c>
      <c r="Z61" s="24" t="e">
        <f t="shared" si="8"/>
        <v>#N/A</v>
      </c>
      <c r="AC61" s="22" t="s">
        <v>81</v>
      </c>
      <c r="AD61" s="1" t="e">
        <f t="shared" si="12"/>
        <v>#N/A</v>
      </c>
      <c r="AE61" s="1">
        <f t="shared" si="12"/>
        <v>32.799776492395949</v>
      </c>
      <c r="AF61" s="1" t="e">
        <f t="shared" si="12"/>
        <v>#N/A</v>
      </c>
      <c r="AG61" s="1" t="e">
        <f t="shared" si="12"/>
        <v>#N/A</v>
      </c>
      <c r="AH61" s="25" t="e">
        <f t="shared" si="12"/>
        <v>#N/A</v>
      </c>
    </row>
    <row r="62" spans="2:34" x14ac:dyDescent="0.25">
      <c r="B62" s="1" t="s">
        <v>82</v>
      </c>
      <c r="C62" s="27">
        <v>489.43568253450201</v>
      </c>
      <c r="D62" s="27">
        <v>815.56822106186701</v>
      </c>
      <c r="E62" s="28">
        <f t="shared" si="11"/>
        <v>44.902717431056203</v>
      </c>
      <c r="F62" s="28">
        <f t="shared" si="11"/>
        <v>66.373529772212379</v>
      </c>
      <c r="G62" s="28">
        <f t="shared" si="1"/>
        <v>21.470812341156176</v>
      </c>
      <c r="H62" s="21" t="str">
        <f t="shared" si="10"/>
        <v>AB</v>
      </c>
      <c r="I62" s="8" t="str">
        <f t="shared" si="2"/>
        <v/>
      </c>
      <c r="J62" s="21" t="str">
        <f t="shared" si="3"/>
        <v/>
      </c>
      <c r="U62" s="22" t="s">
        <v>82</v>
      </c>
      <c r="V62" s="31" t="e">
        <f t="shared" si="4"/>
        <v>#N/A</v>
      </c>
      <c r="W62" s="28" t="e">
        <f t="shared" si="5"/>
        <v>#N/A</v>
      </c>
      <c r="X62" s="28">
        <f t="shared" si="6"/>
        <v>21.470812341156176</v>
      </c>
      <c r="Y62" s="28" t="e">
        <f t="shared" si="7"/>
        <v>#N/A</v>
      </c>
      <c r="Z62" s="24" t="e">
        <f t="shared" si="8"/>
        <v>#N/A</v>
      </c>
      <c r="AC62" s="22" t="s">
        <v>82</v>
      </c>
      <c r="AD62" s="1" t="e">
        <f t="shared" si="12"/>
        <v>#N/A</v>
      </c>
      <c r="AE62" s="1" t="e">
        <f t="shared" si="12"/>
        <v>#N/A</v>
      </c>
      <c r="AF62" s="1">
        <f t="shared" si="12"/>
        <v>66.373529772212379</v>
      </c>
      <c r="AG62" s="1" t="e">
        <f t="shared" si="12"/>
        <v>#N/A</v>
      </c>
      <c r="AH62" s="25" t="e">
        <f t="shared" si="12"/>
        <v>#N/A</v>
      </c>
    </row>
    <row r="63" spans="2:34" x14ac:dyDescent="0.25">
      <c r="B63" s="1" t="s">
        <v>83</v>
      </c>
      <c r="C63" s="27">
        <v>881.80995454992603</v>
      </c>
      <c r="D63" s="27">
        <v>378.91160068830999</v>
      </c>
      <c r="E63" s="28">
        <f t="shared" si="11"/>
        <v>80.750037407726779</v>
      </c>
      <c r="F63" s="28">
        <f t="shared" si="11"/>
        <v>31.020618908284309</v>
      </c>
      <c r="G63" s="28">
        <f t="shared" si="1"/>
        <v>-49.729418499442474</v>
      </c>
      <c r="H63" s="21" t="str">
        <f t="shared" si="10"/>
        <v>AA</v>
      </c>
      <c r="I63" s="8" t="str">
        <f t="shared" si="2"/>
        <v/>
      </c>
      <c r="J63" s="21" t="str">
        <f t="shared" si="3"/>
        <v/>
      </c>
      <c r="U63" s="22" t="s">
        <v>83</v>
      </c>
      <c r="V63" s="31" t="e">
        <f t="shared" si="4"/>
        <v>#N/A</v>
      </c>
      <c r="W63" s="28">
        <f t="shared" si="5"/>
        <v>-49.729418499442474</v>
      </c>
      <c r="X63" s="28" t="e">
        <f t="shared" si="6"/>
        <v>#N/A</v>
      </c>
      <c r="Y63" s="28" t="e">
        <f t="shared" si="7"/>
        <v>#N/A</v>
      </c>
      <c r="Z63" s="24" t="e">
        <f t="shared" si="8"/>
        <v>#N/A</v>
      </c>
      <c r="AC63" s="22" t="s">
        <v>83</v>
      </c>
      <c r="AD63" s="1" t="e">
        <f t="shared" si="12"/>
        <v>#N/A</v>
      </c>
      <c r="AE63" s="1">
        <f t="shared" si="12"/>
        <v>31.020618908284309</v>
      </c>
      <c r="AF63" s="1" t="e">
        <f t="shared" si="12"/>
        <v>#N/A</v>
      </c>
      <c r="AG63" s="1" t="e">
        <f t="shared" si="12"/>
        <v>#N/A</v>
      </c>
      <c r="AH63" s="25" t="e">
        <f t="shared" si="12"/>
        <v>#N/A</v>
      </c>
    </row>
    <row r="64" spans="2:34" x14ac:dyDescent="0.25">
      <c r="B64" s="1" t="s">
        <v>84</v>
      </c>
      <c r="C64" s="27">
        <v>84.934380955955206</v>
      </c>
      <c r="D64" s="27">
        <v>995.227186752899</v>
      </c>
      <c r="E64" s="28">
        <f t="shared" si="11"/>
        <v>7.9474718330576373</v>
      </c>
      <c r="F64" s="28">
        <f t="shared" si="11"/>
        <v>80.919209612236159</v>
      </c>
      <c r="G64" s="28">
        <f t="shared" si="1"/>
        <v>72.971737779178525</v>
      </c>
      <c r="H64" s="21" t="str">
        <f t="shared" si="10"/>
        <v>BB</v>
      </c>
      <c r="I64" s="8" t="str">
        <f t="shared" si="2"/>
        <v/>
      </c>
      <c r="J64" s="21" t="str">
        <f t="shared" si="3"/>
        <v/>
      </c>
      <c r="U64" s="22" t="s">
        <v>84</v>
      </c>
      <c r="V64" s="31" t="e">
        <f t="shared" si="4"/>
        <v>#N/A</v>
      </c>
      <c r="W64" s="28" t="e">
        <f t="shared" si="5"/>
        <v>#N/A</v>
      </c>
      <c r="X64" s="28" t="e">
        <f t="shared" si="6"/>
        <v>#N/A</v>
      </c>
      <c r="Y64" s="28">
        <f t="shared" si="7"/>
        <v>72.971737779178525</v>
      </c>
      <c r="Z64" s="24" t="e">
        <f t="shared" si="8"/>
        <v>#N/A</v>
      </c>
      <c r="AC64" s="22" t="s">
        <v>84</v>
      </c>
      <c r="AD64" s="1" t="e">
        <f t="shared" si="12"/>
        <v>#N/A</v>
      </c>
      <c r="AE64" s="1" t="e">
        <f t="shared" si="12"/>
        <v>#N/A</v>
      </c>
      <c r="AF64" s="1" t="e">
        <f t="shared" si="12"/>
        <v>#N/A</v>
      </c>
      <c r="AG64" s="1">
        <f t="shared" si="12"/>
        <v>80.919209612236159</v>
      </c>
      <c r="AH64" s="25" t="e">
        <f t="shared" si="12"/>
        <v>#N/A</v>
      </c>
    </row>
    <row r="65" spans="2:34" x14ac:dyDescent="0.25">
      <c r="B65" s="1" t="s">
        <v>85</v>
      </c>
      <c r="C65" s="27">
        <v>963.54300216316699</v>
      </c>
      <c r="D65" s="27">
        <v>438.80170119926299</v>
      </c>
      <c r="E65" s="28">
        <f t="shared" si="11"/>
        <v>88.217169988593682</v>
      </c>
      <c r="F65" s="28">
        <f t="shared" si="11"/>
        <v>35.869484781848961</v>
      </c>
      <c r="G65" s="28">
        <f t="shared" si="1"/>
        <v>-52.347685206744721</v>
      </c>
      <c r="H65" s="21" t="str">
        <f t="shared" si="10"/>
        <v>AA</v>
      </c>
      <c r="I65" s="8" t="str">
        <f t="shared" si="2"/>
        <v/>
      </c>
      <c r="J65" s="21" t="str">
        <f t="shared" si="3"/>
        <v/>
      </c>
      <c r="U65" s="22" t="s">
        <v>85</v>
      </c>
      <c r="V65" s="31" t="e">
        <f t="shared" si="4"/>
        <v>#N/A</v>
      </c>
      <c r="W65" s="28">
        <f t="shared" si="5"/>
        <v>-52.347685206744721</v>
      </c>
      <c r="X65" s="28" t="e">
        <f t="shared" si="6"/>
        <v>#N/A</v>
      </c>
      <c r="Y65" s="28" t="e">
        <f t="shared" si="7"/>
        <v>#N/A</v>
      </c>
      <c r="Z65" s="24" t="e">
        <f t="shared" si="8"/>
        <v>#N/A</v>
      </c>
      <c r="AC65" s="22" t="s">
        <v>85</v>
      </c>
      <c r="AD65" s="1" t="e">
        <f t="shared" si="12"/>
        <v>#N/A</v>
      </c>
      <c r="AE65" s="1">
        <f t="shared" si="12"/>
        <v>35.869484781848961</v>
      </c>
      <c r="AF65" s="1" t="e">
        <f t="shared" si="12"/>
        <v>#N/A</v>
      </c>
      <c r="AG65" s="1" t="e">
        <f t="shared" si="12"/>
        <v>#N/A</v>
      </c>
      <c r="AH65" s="25" t="e">
        <f t="shared" si="12"/>
        <v>#N/A</v>
      </c>
    </row>
    <row r="66" spans="2:34" x14ac:dyDescent="0.25">
      <c r="B66" s="1" t="s">
        <v>86</v>
      </c>
      <c r="C66" s="27">
        <v>1092.5144106538401</v>
      </c>
      <c r="D66" s="27">
        <v>446.16282920523702</v>
      </c>
      <c r="E66" s="28">
        <f t="shared" si="11"/>
        <v>100</v>
      </c>
      <c r="F66" s="28">
        <f t="shared" si="11"/>
        <v>36.465461780962208</v>
      </c>
      <c r="G66" s="28">
        <f t="shared" si="1"/>
        <v>-63.534538219037792</v>
      </c>
      <c r="H66" s="21" t="str">
        <f t="shared" si="10"/>
        <v>AA</v>
      </c>
      <c r="I66" s="8" t="str">
        <f t="shared" si="2"/>
        <v/>
      </c>
      <c r="J66" s="21" t="str">
        <f t="shared" si="3"/>
        <v/>
      </c>
      <c r="U66" s="22" t="s">
        <v>86</v>
      </c>
      <c r="V66" s="31" t="e">
        <f t="shared" si="4"/>
        <v>#N/A</v>
      </c>
      <c r="W66" s="28">
        <f t="shared" si="5"/>
        <v>-63.534538219037792</v>
      </c>
      <c r="X66" s="28" t="e">
        <f t="shared" si="6"/>
        <v>#N/A</v>
      </c>
      <c r="Y66" s="28" t="e">
        <f t="shared" si="7"/>
        <v>#N/A</v>
      </c>
      <c r="Z66" s="24" t="e">
        <f t="shared" si="8"/>
        <v>#N/A</v>
      </c>
      <c r="AC66" s="22" t="s">
        <v>86</v>
      </c>
      <c r="AD66" s="1" t="e">
        <f t="shared" si="12"/>
        <v>#N/A</v>
      </c>
      <c r="AE66" s="1">
        <f t="shared" si="12"/>
        <v>36.465461780962208</v>
      </c>
      <c r="AF66" s="1" t="e">
        <f t="shared" si="12"/>
        <v>#N/A</v>
      </c>
      <c r="AG66" s="1" t="e">
        <f t="shared" si="12"/>
        <v>#N/A</v>
      </c>
      <c r="AH66" s="25" t="e">
        <f t="shared" si="12"/>
        <v>#N/A</v>
      </c>
    </row>
    <row r="67" spans="2:34" x14ac:dyDescent="0.25">
      <c r="B67" s="1" t="s">
        <v>87</v>
      </c>
      <c r="C67" s="27">
        <v>132.43345209896</v>
      </c>
      <c r="D67" s="27">
        <v>1039.0517206326899</v>
      </c>
      <c r="E67" s="28">
        <f t="shared" si="11"/>
        <v>12.28698775776893</v>
      </c>
      <c r="F67" s="28">
        <f t="shared" si="11"/>
        <v>84.467363396278202</v>
      </c>
      <c r="G67" s="28">
        <f t="shared" si="1"/>
        <v>72.180375638509275</v>
      </c>
      <c r="H67" s="21" t="str">
        <f t="shared" si="10"/>
        <v>BB</v>
      </c>
      <c r="I67" s="8" t="str">
        <f t="shared" si="2"/>
        <v/>
      </c>
      <c r="J67" s="21" t="str">
        <f t="shared" si="3"/>
        <v/>
      </c>
      <c r="U67" s="22" t="s">
        <v>87</v>
      </c>
      <c r="V67" s="31" t="e">
        <f t="shared" si="4"/>
        <v>#N/A</v>
      </c>
      <c r="W67" s="28" t="e">
        <f t="shared" si="5"/>
        <v>#N/A</v>
      </c>
      <c r="X67" s="28" t="e">
        <f t="shared" si="6"/>
        <v>#N/A</v>
      </c>
      <c r="Y67" s="28">
        <f t="shared" si="7"/>
        <v>72.180375638509275</v>
      </c>
      <c r="Z67" s="24" t="e">
        <f t="shared" si="8"/>
        <v>#N/A</v>
      </c>
      <c r="AC67" s="22" t="s">
        <v>87</v>
      </c>
      <c r="AD67" s="1" t="e">
        <f t="shared" si="12"/>
        <v>#N/A</v>
      </c>
      <c r="AE67" s="1" t="e">
        <f t="shared" si="12"/>
        <v>#N/A</v>
      </c>
      <c r="AF67" s="1" t="e">
        <f t="shared" si="12"/>
        <v>#N/A</v>
      </c>
      <c r="AG67" s="1">
        <f t="shared" si="12"/>
        <v>84.467363396278202</v>
      </c>
      <c r="AH67" s="25" t="e">
        <f t="shared" si="12"/>
        <v>#N/A</v>
      </c>
    </row>
    <row r="68" spans="2:34" x14ac:dyDescent="0.25">
      <c r="B68" s="1" t="s">
        <v>88</v>
      </c>
      <c r="C68" s="27">
        <v>482.85683259045197</v>
      </c>
      <c r="D68" s="27">
        <v>773.46886557054097</v>
      </c>
      <c r="E68" s="28">
        <f t="shared" si="11"/>
        <v>44.301673591429555</v>
      </c>
      <c r="F68" s="28">
        <f t="shared" si="11"/>
        <v>62.965051135519758</v>
      </c>
      <c r="G68" s="28">
        <f t="shared" si="1"/>
        <v>18.663377544090203</v>
      </c>
      <c r="H68" s="21" t="str">
        <f t="shared" si="10"/>
        <v>AB</v>
      </c>
      <c r="I68" s="8" t="str">
        <f t="shared" si="2"/>
        <v/>
      </c>
      <c r="J68" s="21" t="str">
        <f t="shared" si="3"/>
        <v/>
      </c>
      <c r="U68" s="22" t="s">
        <v>88</v>
      </c>
      <c r="V68" s="31" t="e">
        <f t="shared" si="4"/>
        <v>#N/A</v>
      </c>
      <c r="W68" s="28" t="e">
        <f t="shared" si="5"/>
        <v>#N/A</v>
      </c>
      <c r="X68" s="28">
        <f t="shared" si="6"/>
        <v>18.663377544090203</v>
      </c>
      <c r="Y68" s="28" t="e">
        <f t="shared" si="7"/>
        <v>#N/A</v>
      </c>
      <c r="Z68" s="24" t="e">
        <f t="shared" si="8"/>
        <v>#N/A</v>
      </c>
      <c r="AC68" s="22" t="s">
        <v>88</v>
      </c>
      <c r="AD68" s="1" t="e">
        <f t="shared" si="12"/>
        <v>#N/A</v>
      </c>
      <c r="AE68" s="1" t="e">
        <f t="shared" si="12"/>
        <v>#N/A</v>
      </c>
      <c r="AF68" s="1">
        <f t="shared" si="12"/>
        <v>62.965051135519758</v>
      </c>
      <c r="AG68" s="1" t="e">
        <f t="shared" si="12"/>
        <v>#N/A</v>
      </c>
      <c r="AH68" s="25" t="e">
        <f t="shared" si="12"/>
        <v>#N/A</v>
      </c>
    </row>
    <row r="69" spans="2:34" x14ac:dyDescent="0.25">
      <c r="B69" s="1" t="s">
        <v>89</v>
      </c>
      <c r="C69" s="27">
        <v>67.039065829874303</v>
      </c>
      <c r="D69" s="27">
        <v>965.393137938574</v>
      </c>
      <c r="E69" s="28">
        <f t="shared" si="11"/>
        <v>6.3125555473569319</v>
      </c>
      <c r="F69" s="28">
        <f t="shared" si="11"/>
        <v>78.503763654859853</v>
      </c>
      <c r="G69" s="28">
        <f t="shared" si="1"/>
        <v>72.191208107502916</v>
      </c>
      <c r="H69" s="21" t="str">
        <f t="shared" si="10"/>
        <v>BB</v>
      </c>
      <c r="I69" s="8" t="str">
        <f t="shared" si="2"/>
        <v/>
      </c>
      <c r="J69" s="21" t="str">
        <f t="shared" si="3"/>
        <v/>
      </c>
      <c r="U69" s="22" t="s">
        <v>89</v>
      </c>
      <c r="V69" s="31" t="e">
        <f t="shared" si="4"/>
        <v>#N/A</v>
      </c>
      <c r="W69" s="28" t="e">
        <f t="shared" si="5"/>
        <v>#N/A</v>
      </c>
      <c r="X69" s="28" t="e">
        <f t="shared" si="6"/>
        <v>#N/A</v>
      </c>
      <c r="Y69" s="28">
        <f t="shared" si="7"/>
        <v>72.191208107502916</v>
      </c>
      <c r="Z69" s="24" t="e">
        <f t="shared" si="8"/>
        <v>#N/A</v>
      </c>
      <c r="AC69" s="22" t="s">
        <v>89</v>
      </c>
      <c r="AD69" s="1" t="e">
        <f t="shared" si="12"/>
        <v>#N/A</v>
      </c>
      <c r="AE69" s="1" t="e">
        <f t="shared" si="12"/>
        <v>#N/A</v>
      </c>
      <c r="AF69" s="1" t="e">
        <f t="shared" si="12"/>
        <v>#N/A</v>
      </c>
      <c r="AG69" s="1">
        <f t="shared" si="12"/>
        <v>78.503763654859853</v>
      </c>
      <c r="AH69" s="25" t="e">
        <f t="shared" si="12"/>
        <v>#N/A</v>
      </c>
    </row>
    <row r="70" spans="2:34" x14ac:dyDescent="0.25">
      <c r="B70" s="1" t="s">
        <v>90</v>
      </c>
      <c r="C70" s="27">
        <v>81.258598275357599</v>
      </c>
      <c r="D70" s="27">
        <v>963.34524252328004</v>
      </c>
      <c r="E70" s="28">
        <f t="shared" si="11"/>
        <v>7.6116522666032225</v>
      </c>
      <c r="F70" s="28">
        <f t="shared" si="11"/>
        <v>78.33796045688338</v>
      </c>
      <c r="G70" s="28">
        <f t="shared" si="1"/>
        <v>70.72630819028015</v>
      </c>
      <c r="H70" s="21" t="str">
        <f t="shared" si="10"/>
        <v>BB</v>
      </c>
      <c r="I70" s="8" t="str">
        <f t="shared" si="2"/>
        <v/>
      </c>
      <c r="J70" s="21" t="str">
        <f t="shared" si="3"/>
        <v/>
      </c>
      <c r="U70" s="22" t="s">
        <v>90</v>
      </c>
      <c r="V70" s="31" t="e">
        <f t="shared" si="4"/>
        <v>#N/A</v>
      </c>
      <c r="W70" s="28" t="e">
        <f t="shared" si="5"/>
        <v>#N/A</v>
      </c>
      <c r="X70" s="28" t="e">
        <f t="shared" si="6"/>
        <v>#N/A</v>
      </c>
      <c r="Y70" s="28">
        <f t="shared" si="7"/>
        <v>70.72630819028015</v>
      </c>
      <c r="Z70" s="24" t="e">
        <f t="shared" si="8"/>
        <v>#N/A</v>
      </c>
      <c r="AC70" s="22" t="s">
        <v>90</v>
      </c>
      <c r="AD70" s="1" t="e">
        <f t="shared" si="12"/>
        <v>#N/A</v>
      </c>
      <c r="AE70" s="1" t="e">
        <f t="shared" si="12"/>
        <v>#N/A</v>
      </c>
      <c r="AF70" s="1" t="e">
        <f t="shared" si="12"/>
        <v>#N/A</v>
      </c>
      <c r="AG70" s="1">
        <f t="shared" si="12"/>
        <v>78.33796045688338</v>
      </c>
      <c r="AH70" s="25" t="e">
        <f t="shared" si="12"/>
        <v>#N/A</v>
      </c>
    </row>
    <row r="71" spans="2:34" x14ac:dyDescent="0.25">
      <c r="B71" s="1" t="s">
        <v>91</v>
      </c>
      <c r="C71" s="27">
        <v>912.51167931913506</v>
      </c>
      <c r="D71" s="27">
        <v>395.20496475969401</v>
      </c>
      <c r="E71" s="28">
        <f t="shared" si="11"/>
        <v>83.55494749009388</v>
      </c>
      <c r="F71" s="28">
        <f t="shared" si="11"/>
        <v>32.339774099831359</v>
      </c>
      <c r="G71" s="28">
        <f t="shared" si="1"/>
        <v>-51.215173390262521</v>
      </c>
      <c r="H71" s="21" t="str">
        <f t="shared" si="10"/>
        <v>AA</v>
      </c>
      <c r="I71" s="8" t="str">
        <f t="shared" si="2"/>
        <v/>
      </c>
      <c r="J71" s="21" t="str">
        <f t="shared" si="3"/>
        <v/>
      </c>
      <c r="U71" s="22" t="s">
        <v>91</v>
      </c>
      <c r="V71" s="31" t="e">
        <f t="shared" si="4"/>
        <v>#N/A</v>
      </c>
      <c r="W71" s="28">
        <f t="shared" si="5"/>
        <v>-51.215173390262521</v>
      </c>
      <c r="X71" s="28" t="e">
        <f t="shared" si="6"/>
        <v>#N/A</v>
      </c>
      <c r="Y71" s="28" t="e">
        <f t="shared" si="7"/>
        <v>#N/A</v>
      </c>
      <c r="Z71" s="24" t="e">
        <f t="shared" si="8"/>
        <v>#N/A</v>
      </c>
      <c r="AC71" s="22" t="s">
        <v>91</v>
      </c>
      <c r="AD71" s="1" t="e">
        <f t="shared" si="12"/>
        <v>#N/A</v>
      </c>
      <c r="AE71" s="1">
        <f t="shared" si="12"/>
        <v>32.339774099831359</v>
      </c>
      <c r="AF71" s="1" t="e">
        <f t="shared" si="12"/>
        <v>#N/A</v>
      </c>
      <c r="AG71" s="1" t="e">
        <f t="shared" si="12"/>
        <v>#N/A</v>
      </c>
      <c r="AH71" s="25" t="e">
        <f t="shared" si="12"/>
        <v>#N/A</v>
      </c>
    </row>
    <row r="72" spans="2:34" x14ac:dyDescent="0.25">
      <c r="B72" s="1" t="s">
        <v>92</v>
      </c>
      <c r="C72" s="27">
        <v>433.97881231291802</v>
      </c>
      <c r="D72" s="27">
        <v>758.50626987265298</v>
      </c>
      <c r="E72" s="28">
        <f t="shared" ref="E72:F103" si="13">(C72-MIN(C$8:C$103))/(MAX(C$8:C$103)-MIN(C$8:C$103))*100</f>
        <v>39.836176850995777</v>
      </c>
      <c r="F72" s="28">
        <f t="shared" si="13"/>
        <v>61.753638580849469</v>
      </c>
      <c r="G72" s="28">
        <f t="shared" ref="G72:G103" si="14">F72-E72</f>
        <v>21.917461729853692</v>
      </c>
      <c r="H72" s="21" t="str">
        <f t="shared" si="10"/>
        <v>AB</v>
      </c>
      <c r="I72" s="8" t="str">
        <f t="shared" ref="I72:I103" si="15">IF(AND(E72&lt;$R$14,F72&lt;$S$10),G72,"")</f>
        <v/>
      </c>
      <c r="J72" s="21" t="str">
        <f t="shared" ref="J72:J103" si="16">IF(OR(AND(($S$32-$S$37)&lt;G72,($S$32+$S$37)&gt;G72),AND(($S$35-$S$37)&lt;G72,($S$35+$S$37)&gt;G72)),"CHECK","")</f>
        <v/>
      </c>
      <c r="U72" s="22" t="s">
        <v>92</v>
      </c>
      <c r="V72" s="31" t="e">
        <f t="shared" ref="V72:V103" si="17">IF(I72="",NA(),G72)</f>
        <v>#N/A</v>
      </c>
      <c r="W72" s="28" t="e">
        <f t="shared" ref="W72:W103" si="18">IF(AND(I72="",G72&lt;$S$32),G72,NA())</f>
        <v>#N/A</v>
      </c>
      <c r="X72" s="28">
        <f t="shared" ref="X72:X103" si="19">IF(AND(I72="",G72&lt;$S$35,G72&gt;$S$32),G72,NA())</f>
        <v>21.917461729853692</v>
      </c>
      <c r="Y72" s="28" t="e">
        <f t="shared" ref="Y72:Y103" si="20">IF(AND(I72="",G72&gt;$S$35),G72,NA())</f>
        <v>#N/A</v>
      </c>
      <c r="Z72" s="24" t="e">
        <f t="shared" ref="Z72:Z103" si="21">IF(J72="CHECK",G72,NA())</f>
        <v>#N/A</v>
      </c>
      <c r="AC72" s="22" t="s">
        <v>92</v>
      </c>
      <c r="AD72" s="1" t="e">
        <f t="shared" ref="AD72:AH103" si="22">IF(V72&lt;&gt;"#N/A",$F72,"")</f>
        <v>#N/A</v>
      </c>
      <c r="AE72" s="1" t="e">
        <f t="shared" si="22"/>
        <v>#N/A</v>
      </c>
      <c r="AF72" s="1">
        <f t="shared" si="22"/>
        <v>61.753638580849469</v>
      </c>
      <c r="AG72" s="1" t="e">
        <f t="shared" si="22"/>
        <v>#N/A</v>
      </c>
      <c r="AH72" s="25" t="e">
        <f t="shared" si="22"/>
        <v>#N/A</v>
      </c>
    </row>
    <row r="73" spans="2:34" x14ac:dyDescent="0.25">
      <c r="B73" s="1" t="s">
        <v>93</v>
      </c>
      <c r="C73" s="27">
        <v>70.2810026425486</v>
      </c>
      <c r="D73" s="27">
        <v>1103.02842525395</v>
      </c>
      <c r="E73" s="28">
        <f t="shared" si="13"/>
        <v>6.6087389481470709</v>
      </c>
      <c r="F73" s="28">
        <f t="shared" si="13"/>
        <v>89.647091883867233</v>
      </c>
      <c r="G73" s="28">
        <f t="shared" si="14"/>
        <v>83.038352935720155</v>
      </c>
      <c r="H73" s="21" t="str">
        <f t="shared" si="10"/>
        <v>BB</v>
      </c>
      <c r="I73" s="8" t="str">
        <f t="shared" si="15"/>
        <v/>
      </c>
      <c r="J73" s="21" t="str">
        <f t="shared" si="16"/>
        <v/>
      </c>
      <c r="U73" s="22" t="s">
        <v>93</v>
      </c>
      <c r="V73" s="31" t="e">
        <f t="shared" si="17"/>
        <v>#N/A</v>
      </c>
      <c r="W73" s="28" t="e">
        <f t="shared" si="18"/>
        <v>#N/A</v>
      </c>
      <c r="X73" s="28" t="e">
        <f t="shared" si="19"/>
        <v>#N/A</v>
      </c>
      <c r="Y73" s="28">
        <f t="shared" si="20"/>
        <v>83.038352935720155</v>
      </c>
      <c r="Z73" s="24" t="e">
        <f t="shared" si="21"/>
        <v>#N/A</v>
      </c>
      <c r="AC73" s="22" t="s">
        <v>93</v>
      </c>
      <c r="AD73" s="1" t="e">
        <f t="shared" si="22"/>
        <v>#N/A</v>
      </c>
      <c r="AE73" s="1" t="e">
        <f t="shared" si="22"/>
        <v>#N/A</v>
      </c>
      <c r="AF73" s="1" t="e">
        <f t="shared" si="22"/>
        <v>#N/A</v>
      </c>
      <c r="AG73" s="1">
        <f t="shared" si="22"/>
        <v>89.647091883867233</v>
      </c>
      <c r="AH73" s="25" t="e">
        <f t="shared" si="22"/>
        <v>#N/A</v>
      </c>
    </row>
    <row r="74" spans="2:34" x14ac:dyDescent="0.25">
      <c r="B74" s="1" t="s">
        <v>94</v>
      </c>
      <c r="C74" s="27">
        <v>495.10251072707598</v>
      </c>
      <c r="D74" s="27">
        <v>832.03070440132103</v>
      </c>
      <c r="E74" s="28">
        <f t="shared" si="13"/>
        <v>45.420438948393695</v>
      </c>
      <c r="F74" s="28">
        <f t="shared" si="13"/>
        <v>67.706377320935502</v>
      </c>
      <c r="G74" s="28">
        <f t="shared" si="14"/>
        <v>22.285938372541807</v>
      </c>
      <c r="H74" s="21" t="str">
        <f t="shared" si="10"/>
        <v>AB</v>
      </c>
      <c r="I74" s="8" t="str">
        <f t="shared" si="15"/>
        <v/>
      </c>
      <c r="J74" s="21" t="str">
        <f t="shared" si="16"/>
        <v/>
      </c>
      <c r="U74" s="22" t="s">
        <v>94</v>
      </c>
      <c r="V74" s="31" t="e">
        <f t="shared" si="17"/>
        <v>#N/A</v>
      </c>
      <c r="W74" s="28" t="e">
        <f t="shared" si="18"/>
        <v>#N/A</v>
      </c>
      <c r="X74" s="28">
        <f t="shared" si="19"/>
        <v>22.285938372541807</v>
      </c>
      <c r="Y74" s="28" t="e">
        <f t="shared" si="20"/>
        <v>#N/A</v>
      </c>
      <c r="Z74" s="24" t="e">
        <f t="shared" si="21"/>
        <v>#N/A</v>
      </c>
      <c r="AC74" s="22" t="s">
        <v>94</v>
      </c>
      <c r="AD74" s="1" t="e">
        <f t="shared" si="22"/>
        <v>#N/A</v>
      </c>
      <c r="AE74" s="1" t="e">
        <f t="shared" si="22"/>
        <v>#N/A</v>
      </c>
      <c r="AF74" s="1">
        <f t="shared" si="22"/>
        <v>67.706377320935502</v>
      </c>
      <c r="AG74" s="1" t="e">
        <f t="shared" si="22"/>
        <v>#N/A</v>
      </c>
      <c r="AH74" s="25" t="e">
        <f t="shared" si="22"/>
        <v>#N/A</v>
      </c>
    </row>
    <row r="75" spans="2:34" x14ac:dyDescent="0.25">
      <c r="B75" s="1" t="s">
        <v>95</v>
      </c>
      <c r="C75" s="27">
        <v>83.498779898924596</v>
      </c>
      <c r="D75" s="27">
        <v>1031.5075595922799</v>
      </c>
      <c r="E75" s="28">
        <f t="shared" si="13"/>
        <v>7.8163152967590506</v>
      </c>
      <c r="F75" s="28">
        <f t="shared" si="13"/>
        <v>83.856567543517357</v>
      </c>
      <c r="G75" s="28">
        <f t="shared" si="14"/>
        <v>76.040252246758314</v>
      </c>
      <c r="H75" s="21" t="str">
        <f t="shared" si="10"/>
        <v>BB</v>
      </c>
      <c r="I75" s="8" t="str">
        <f t="shared" si="15"/>
        <v/>
      </c>
      <c r="J75" s="21" t="str">
        <f t="shared" si="16"/>
        <v/>
      </c>
      <c r="U75" s="22" t="s">
        <v>95</v>
      </c>
      <c r="V75" s="31" t="e">
        <f t="shared" si="17"/>
        <v>#N/A</v>
      </c>
      <c r="W75" s="28" t="e">
        <f t="shared" si="18"/>
        <v>#N/A</v>
      </c>
      <c r="X75" s="28" t="e">
        <f t="shared" si="19"/>
        <v>#N/A</v>
      </c>
      <c r="Y75" s="28">
        <f t="shared" si="20"/>
        <v>76.040252246758314</v>
      </c>
      <c r="Z75" s="24" t="e">
        <f t="shared" si="21"/>
        <v>#N/A</v>
      </c>
      <c r="AC75" s="22" t="s">
        <v>95</v>
      </c>
      <c r="AD75" s="1" t="e">
        <f t="shared" si="22"/>
        <v>#N/A</v>
      </c>
      <c r="AE75" s="1" t="e">
        <f t="shared" si="22"/>
        <v>#N/A</v>
      </c>
      <c r="AF75" s="1" t="e">
        <f t="shared" si="22"/>
        <v>#N/A</v>
      </c>
      <c r="AG75" s="1">
        <f t="shared" si="22"/>
        <v>83.856567543517357</v>
      </c>
      <c r="AH75" s="25" t="e">
        <f t="shared" si="22"/>
        <v>#N/A</v>
      </c>
    </row>
    <row r="76" spans="2:34" x14ac:dyDescent="0.25">
      <c r="B76" s="1" t="s">
        <v>96</v>
      </c>
      <c r="C76" s="27">
        <v>80.491918082447199</v>
      </c>
      <c r="D76" s="27">
        <v>1021.67411531959</v>
      </c>
      <c r="E76" s="28">
        <f t="shared" si="13"/>
        <v>7.5416083515068868</v>
      </c>
      <c r="F76" s="28">
        <f t="shared" si="13"/>
        <v>83.060425076788221</v>
      </c>
      <c r="G76" s="28">
        <f t="shared" si="14"/>
        <v>75.51881672528134</v>
      </c>
      <c r="H76" s="21" t="str">
        <f t="shared" si="10"/>
        <v>BB</v>
      </c>
      <c r="I76" s="8" t="str">
        <f t="shared" si="15"/>
        <v/>
      </c>
      <c r="J76" s="21" t="str">
        <f t="shared" si="16"/>
        <v/>
      </c>
      <c r="U76" s="22" t="s">
        <v>96</v>
      </c>
      <c r="V76" s="31" t="e">
        <f t="shared" si="17"/>
        <v>#N/A</v>
      </c>
      <c r="W76" s="28" t="e">
        <f t="shared" si="18"/>
        <v>#N/A</v>
      </c>
      <c r="X76" s="28" t="e">
        <f t="shared" si="19"/>
        <v>#N/A</v>
      </c>
      <c r="Y76" s="28">
        <f t="shared" si="20"/>
        <v>75.51881672528134</v>
      </c>
      <c r="Z76" s="24" t="e">
        <f t="shared" si="21"/>
        <v>#N/A</v>
      </c>
      <c r="AC76" s="22" t="s">
        <v>96</v>
      </c>
      <c r="AD76" s="1" t="e">
        <f t="shared" si="22"/>
        <v>#N/A</v>
      </c>
      <c r="AE76" s="1" t="e">
        <f t="shared" si="22"/>
        <v>#N/A</v>
      </c>
      <c r="AF76" s="1" t="e">
        <f t="shared" si="22"/>
        <v>#N/A</v>
      </c>
      <c r="AG76" s="1">
        <f t="shared" si="22"/>
        <v>83.060425076788221</v>
      </c>
      <c r="AH76" s="25" t="e">
        <f t="shared" si="22"/>
        <v>#N/A</v>
      </c>
    </row>
    <row r="77" spans="2:34" x14ac:dyDescent="0.25">
      <c r="B77" s="1" t="s">
        <v>97</v>
      </c>
      <c r="C77" s="27">
        <v>137.52320106670001</v>
      </c>
      <c r="D77" s="27">
        <v>1032.80757966072</v>
      </c>
      <c r="E77" s="28">
        <f t="shared" si="13"/>
        <v>12.751987307587356</v>
      </c>
      <c r="F77" s="28">
        <f t="shared" si="13"/>
        <v>83.961820713758001</v>
      </c>
      <c r="G77" s="28">
        <f t="shared" si="14"/>
        <v>71.209833406170645</v>
      </c>
      <c r="H77" s="21" t="str">
        <f t="shared" si="10"/>
        <v>BB</v>
      </c>
      <c r="I77" s="8" t="str">
        <f t="shared" si="15"/>
        <v/>
      </c>
      <c r="J77" s="21" t="str">
        <f t="shared" si="16"/>
        <v/>
      </c>
      <c r="U77" s="22" t="s">
        <v>97</v>
      </c>
      <c r="V77" s="31" t="e">
        <f t="shared" si="17"/>
        <v>#N/A</v>
      </c>
      <c r="W77" s="28" t="e">
        <f t="shared" si="18"/>
        <v>#N/A</v>
      </c>
      <c r="X77" s="28" t="e">
        <f t="shared" si="19"/>
        <v>#N/A</v>
      </c>
      <c r="Y77" s="28">
        <f t="shared" si="20"/>
        <v>71.209833406170645</v>
      </c>
      <c r="Z77" s="24" t="e">
        <f t="shared" si="21"/>
        <v>#N/A</v>
      </c>
      <c r="AC77" s="22" t="s">
        <v>97</v>
      </c>
      <c r="AD77" s="1" t="e">
        <f t="shared" si="22"/>
        <v>#N/A</v>
      </c>
      <c r="AE77" s="1" t="e">
        <f t="shared" si="22"/>
        <v>#N/A</v>
      </c>
      <c r="AF77" s="1" t="e">
        <f t="shared" si="22"/>
        <v>#N/A</v>
      </c>
      <c r="AG77" s="1">
        <f t="shared" si="22"/>
        <v>83.961820713758001</v>
      </c>
      <c r="AH77" s="25" t="e">
        <f t="shared" si="22"/>
        <v>#N/A</v>
      </c>
    </row>
    <row r="78" spans="2:34" x14ac:dyDescent="0.25">
      <c r="B78" s="1" t="s">
        <v>98</v>
      </c>
      <c r="C78" s="27">
        <v>128.35033625231799</v>
      </c>
      <c r="D78" s="27">
        <v>1102.9837991223301</v>
      </c>
      <c r="E78" s="28">
        <f t="shared" si="13"/>
        <v>11.913954226532109</v>
      </c>
      <c r="F78" s="28">
        <f t="shared" si="13"/>
        <v>89.643478830543984</v>
      </c>
      <c r="G78" s="28">
        <f t="shared" si="14"/>
        <v>77.729524604011871</v>
      </c>
      <c r="H78" s="21" t="str">
        <f t="shared" si="10"/>
        <v>BB</v>
      </c>
      <c r="I78" s="8" t="str">
        <f t="shared" si="15"/>
        <v/>
      </c>
      <c r="J78" s="21" t="str">
        <f t="shared" si="16"/>
        <v/>
      </c>
      <c r="U78" s="22" t="s">
        <v>98</v>
      </c>
      <c r="V78" s="31" t="e">
        <f t="shared" si="17"/>
        <v>#N/A</v>
      </c>
      <c r="W78" s="28" t="e">
        <f t="shared" si="18"/>
        <v>#N/A</v>
      </c>
      <c r="X78" s="28" t="e">
        <f t="shared" si="19"/>
        <v>#N/A</v>
      </c>
      <c r="Y78" s="28">
        <f t="shared" si="20"/>
        <v>77.729524604011871</v>
      </c>
      <c r="Z78" s="24" t="e">
        <f t="shared" si="21"/>
        <v>#N/A</v>
      </c>
      <c r="AC78" s="22" t="s">
        <v>98</v>
      </c>
      <c r="AD78" s="1" t="e">
        <f t="shared" si="22"/>
        <v>#N/A</v>
      </c>
      <c r="AE78" s="1" t="e">
        <f t="shared" si="22"/>
        <v>#N/A</v>
      </c>
      <c r="AF78" s="1" t="e">
        <f t="shared" si="22"/>
        <v>#N/A</v>
      </c>
      <c r="AG78" s="1">
        <f t="shared" si="22"/>
        <v>89.643478830543984</v>
      </c>
      <c r="AH78" s="25" t="e">
        <f t="shared" si="22"/>
        <v>#N/A</v>
      </c>
    </row>
    <row r="79" spans="2:34" x14ac:dyDescent="0.25">
      <c r="B79" s="1" t="s">
        <v>99</v>
      </c>
      <c r="C79" s="27">
        <v>527.88250850053305</v>
      </c>
      <c r="D79" s="27">
        <v>703.64566753611803</v>
      </c>
      <c r="E79" s="28">
        <f t="shared" si="13"/>
        <v>48.415220086779527</v>
      </c>
      <c r="F79" s="28">
        <f t="shared" si="13"/>
        <v>57.311974596261962</v>
      </c>
      <c r="G79" s="28">
        <f t="shared" si="14"/>
        <v>8.8967545094824345</v>
      </c>
      <c r="H79" s="21" t="str">
        <f t="shared" si="10"/>
        <v>AB</v>
      </c>
      <c r="I79" s="8" t="str">
        <f t="shared" si="15"/>
        <v/>
      </c>
      <c r="J79" s="21" t="str">
        <f t="shared" si="16"/>
        <v/>
      </c>
      <c r="U79" s="22" t="s">
        <v>99</v>
      </c>
      <c r="V79" s="31" t="e">
        <f t="shared" si="17"/>
        <v>#N/A</v>
      </c>
      <c r="W79" s="28" t="e">
        <f t="shared" si="18"/>
        <v>#N/A</v>
      </c>
      <c r="X79" s="28">
        <f t="shared" si="19"/>
        <v>8.8967545094824345</v>
      </c>
      <c r="Y79" s="28" t="e">
        <f t="shared" si="20"/>
        <v>#N/A</v>
      </c>
      <c r="Z79" s="24" t="e">
        <f t="shared" si="21"/>
        <v>#N/A</v>
      </c>
      <c r="AC79" s="22" t="s">
        <v>99</v>
      </c>
      <c r="AD79" s="1" t="e">
        <f t="shared" si="22"/>
        <v>#N/A</v>
      </c>
      <c r="AE79" s="1" t="e">
        <f t="shared" si="22"/>
        <v>#N/A</v>
      </c>
      <c r="AF79" s="1">
        <f t="shared" si="22"/>
        <v>57.311974596261962</v>
      </c>
      <c r="AG79" s="1" t="e">
        <f t="shared" si="22"/>
        <v>#N/A</v>
      </c>
      <c r="AH79" s="25" t="e">
        <f t="shared" si="22"/>
        <v>#N/A</v>
      </c>
    </row>
    <row r="80" spans="2:34" x14ac:dyDescent="0.25">
      <c r="B80" s="1" t="s">
        <v>100</v>
      </c>
      <c r="C80" s="27">
        <v>490.44967613508697</v>
      </c>
      <c r="D80" s="27">
        <v>774.78261694001799</v>
      </c>
      <c r="E80" s="28">
        <f t="shared" si="13"/>
        <v>44.995355903165404</v>
      </c>
      <c r="F80" s="28">
        <f t="shared" si="13"/>
        <v>63.07141602934125</v>
      </c>
      <c r="G80" s="28">
        <f t="shared" si="14"/>
        <v>18.076060126175847</v>
      </c>
      <c r="H80" s="21" t="str">
        <f t="shared" si="10"/>
        <v>AB</v>
      </c>
      <c r="I80" s="8" t="str">
        <f t="shared" si="15"/>
        <v/>
      </c>
      <c r="J80" s="21" t="str">
        <f t="shared" si="16"/>
        <v/>
      </c>
      <c r="U80" s="22" t="s">
        <v>100</v>
      </c>
      <c r="V80" s="31" t="e">
        <f t="shared" si="17"/>
        <v>#N/A</v>
      </c>
      <c r="W80" s="28" t="e">
        <f t="shared" si="18"/>
        <v>#N/A</v>
      </c>
      <c r="X80" s="28">
        <f t="shared" si="19"/>
        <v>18.076060126175847</v>
      </c>
      <c r="Y80" s="28" t="e">
        <f t="shared" si="20"/>
        <v>#N/A</v>
      </c>
      <c r="Z80" s="24" t="e">
        <f t="shared" si="21"/>
        <v>#N/A</v>
      </c>
      <c r="AC80" s="22" t="s">
        <v>100</v>
      </c>
      <c r="AD80" s="1" t="e">
        <f t="shared" si="22"/>
        <v>#N/A</v>
      </c>
      <c r="AE80" s="1" t="e">
        <f t="shared" si="22"/>
        <v>#N/A</v>
      </c>
      <c r="AF80" s="1">
        <f t="shared" si="22"/>
        <v>63.07141602934125</v>
      </c>
      <c r="AG80" s="1" t="e">
        <f t="shared" si="22"/>
        <v>#N/A</v>
      </c>
      <c r="AH80" s="25" t="e">
        <f t="shared" si="22"/>
        <v>#N/A</v>
      </c>
    </row>
    <row r="81" spans="2:34" x14ac:dyDescent="0.25">
      <c r="B81" s="1" t="s">
        <v>101</v>
      </c>
      <c r="C81" s="27">
        <v>597.41459533369698</v>
      </c>
      <c r="D81" s="27">
        <v>880.10256968546798</v>
      </c>
      <c r="E81" s="28">
        <f t="shared" si="13"/>
        <v>54.767672689115521</v>
      </c>
      <c r="F81" s="28">
        <f t="shared" si="13"/>
        <v>71.598406639074113</v>
      </c>
      <c r="G81" s="28">
        <f t="shared" si="14"/>
        <v>16.830733949958592</v>
      </c>
      <c r="H81" s="21" t="str">
        <f t="shared" si="10"/>
        <v>AB</v>
      </c>
      <c r="I81" s="8" t="str">
        <f t="shared" si="15"/>
        <v/>
      </c>
      <c r="J81" s="21" t="str">
        <f t="shared" si="16"/>
        <v/>
      </c>
      <c r="U81" s="22" t="s">
        <v>101</v>
      </c>
      <c r="V81" s="31" t="e">
        <f t="shared" si="17"/>
        <v>#N/A</v>
      </c>
      <c r="W81" s="28" t="e">
        <f t="shared" si="18"/>
        <v>#N/A</v>
      </c>
      <c r="X81" s="28">
        <f t="shared" si="19"/>
        <v>16.830733949958592</v>
      </c>
      <c r="Y81" s="28" t="e">
        <f t="shared" si="20"/>
        <v>#N/A</v>
      </c>
      <c r="Z81" s="24" t="e">
        <f t="shared" si="21"/>
        <v>#N/A</v>
      </c>
      <c r="AC81" s="22" t="s">
        <v>101</v>
      </c>
      <c r="AD81" s="1" t="e">
        <f t="shared" si="22"/>
        <v>#N/A</v>
      </c>
      <c r="AE81" s="1" t="e">
        <f t="shared" si="22"/>
        <v>#N/A</v>
      </c>
      <c r="AF81" s="1">
        <f t="shared" si="22"/>
        <v>71.598406639074113</v>
      </c>
      <c r="AG81" s="1" t="e">
        <f t="shared" si="22"/>
        <v>#N/A</v>
      </c>
      <c r="AH81" s="25" t="e">
        <f t="shared" si="22"/>
        <v>#N/A</v>
      </c>
    </row>
    <row r="82" spans="2:34" x14ac:dyDescent="0.25">
      <c r="B82" s="1" t="s">
        <v>102</v>
      </c>
      <c r="C82" s="27">
        <v>466.51869169640798</v>
      </c>
      <c r="D82" s="27">
        <v>823.88876575058896</v>
      </c>
      <c r="E82" s="28">
        <f t="shared" si="13"/>
        <v>42.809020769305427</v>
      </c>
      <c r="F82" s="28">
        <f t="shared" si="13"/>
        <v>67.047183762544805</v>
      </c>
      <c r="G82" s="28">
        <f t="shared" si="14"/>
        <v>24.238162993239378</v>
      </c>
      <c r="H82" s="21" t="str">
        <f t="shared" si="10"/>
        <v>AB</v>
      </c>
      <c r="I82" s="8" t="str">
        <f t="shared" si="15"/>
        <v/>
      </c>
      <c r="J82" s="21" t="str">
        <f t="shared" si="16"/>
        <v/>
      </c>
      <c r="U82" s="22" t="s">
        <v>102</v>
      </c>
      <c r="V82" s="31" t="e">
        <f t="shared" si="17"/>
        <v>#N/A</v>
      </c>
      <c r="W82" s="28" t="e">
        <f t="shared" si="18"/>
        <v>#N/A</v>
      </c>
      <c r="X82" s="28">
        <f t="shared" si="19"/>
        <v>24.238162993239378</v>
      </c>
      <c r="Y82" s="28" t="e">
        <f t="shared" si="20"/>
        <v>#N/A</v>
      </c>
      <c r="Z82" s="24" t="e">
        <f t="shared" si="21"/>
        <v>#N/A</v>
      </c>
      <c r="AC82" s="22" t="s">
        <v>102</v>
      </c>
      <c r="AD82" s="1" t="e">
        <f t="shared" si="22"/>
        <v>#N/A</v>
      </c>
      <c r="AE82" s="1" t="e">
        <f t="shared" si="22"/>
        <v>#N/A</v>
      </c>
      <c r="AF82" s="1">
        <f t="shared" si="22"/>
        <v>67.047183762544805</v>
      </c>
      <c r="AG82" s="1" t="e">
        <f t="shared" si="22"/>
        <v>#N/A</v>
      </c>
      <c r="AH82" s="25" t="e">
        <f t="shared" si="22"/>
        <v>#N/A</v>
      </c>
    </row>
    <row r="83" spans="2:34" x14ac:dyDescent="0.25">
      <c r="B83" s="1" t="s">
        <v>103</v>
      </c>
      <c r="C83" s="27">
        <v>81.725264750664905</v>
      </c>
      <c r="D83" s="27">
        <v>913.84557132438397</v>
      </c>
      <c r="E83" s="28">
        <f t="shared" si="13"/>
        <v>7.6542869235005746</v>
      </c>
      <c r="F83" s="28">
        <f t="shared" si="13"/>
        <v>74.330332077881039</v>
      </c>
      <c r="G83" s="28">
        <f t="shared" si="14"/>
        <v>66.676045154380461</v>
      </c>
      <c r="H83" s="21" t="str">
        <f t="shared" si="10"/>
        <v>BB</v>
      </c>
      <c r="I83" s="8" t="str">
        <f t="shared" si="15"/>
        <v/>
      </c>
      <c r="J83" s="21" t="str">
        <f t="shared" si="16"/>
        <v/>
      </c>
      <c r="U83" s="22" t="s">
        <v>103</v>
      </c>
      <c r="V83" s="31" t="e">
        <f t="shared" si="17"/>
        <v>#N/A</v>
      </c>
      <c r="W83" s="28" t="e">
        <f t="shared" si="18"/>
        <v>#N/A</v>
      </c>
      <c r="X83" s="28" t="e">
        <f t="shared" si="19"/>
        <v>#N/A</v>
      </c>
      <c r="Y83" s="28">
        <f t="shared" si="20"/>
        <v>66.676045154380461</v>
      </c>
      <c r="Z83" s="24" t="e">
        <f t="shared" si="21"/>
        <v>#N/A</v>
      </c>
      <c r="AC83" s="22" t="s">
        <v>103</v>
      </c>
      <c r="AD83" s="1" t="e">
        <f t="shared" si="22"/>
        <v>#N/A</v>
      </c>
      <c r="AE83" s="1" t="e">
        <f t="shared" si="22"/>
        <v>#N/A</v>
      </c>
      <c r="AF83" s="1" t="e">
        <f t="shared" si="22"/>
        <v>#N/A</v>
      </c>
      <c r="AG83" s="1">
        <f t="shared" si="22"/>
        <v>74.330332077881039</v>
      </c>
      <c r="AH83" s="25" t="e">
        <f t="shared" si="22"/>
        <v>#N/A</v>
      </c>
    </row>
    <row r="84" spans="2:34" x14ac:dyDescent="0.25">
      <c r="B84" s="1" t="s">
        <v>104</v>
      </c>
      <c r="C84" s="27">
        <v>711.63056323642797</v>
      </c>
      <c r="D84" s="27">
        <v>354.17617204853502</v>
      </c>
      <c r="E84" s="28">
        <f t="shared" si="13"/>
        <v>65.202445404522777</v>
      </c>
      <c r="F84" s="28">
        <f t="shared" si="13"/>
        <v>29.017971145529874</v>
      </c>
      <c r="G84" s="28">
        <f t="shared" si="14"/>
        <v>-36.184474258992907</v>
      </c>
      <c r="H84" s="21" t="str">
        <f t="shared" ref="H84:H103" si="23">_xlfn.IFS(AND(E84&lt;$R$14,F84&lt;$S$10),"No amplification",G84&gt;$S$35,"BB",G84&lt;$S$32,"AA",AND(G84&lt;$S$35,G84&gt;$S$32),"AB")</f>
        <v>AA</v>
      </c>
      <c r="I84" s="8" t="str">
        <f t="shared" si="15"/>
        <v/>
      </c>
      <c r="J84" s="21" t="str">
        <f t="shared" si="16"/>
        <v/>
      </c>
      <c r="U84" s="22" t="s">
        <v>104</v>
      </c>
      <c r="V84" s="31" t="e">
        <f t="shared" si="17"/>
        <v>#N/A</v>
      </c>
      <c r="W84" s="28">
        <f t="shared" si="18"/>
        <v>-36.184474258992907</v>
      </c>
      <c r="X84" s="28" t="e">
        <f t="shared" si="19"/>
        <v>#N/A</v>
      </c>
      <c r="Y84" s="28" t="e">
        <f t="shared" si="20"/>
        <v>#N/A</v>
      </c>
      <c r="Z84" s="24" t="e">
        <f t="shared" si="21"/>
        <v>#N/A</v>
      </c>
      <c r="AC84" s="22" t="s">
        <v>104</v>
      </c>
      <c r="AD84" s="1" t="e">
        <f t="shared" si="22"/>
        <v>#N/A</v>
      </c>
      <c r="AE84" s="1">
        <f t="shared" si="22"/>
        <v>29.017971145529874</v>
      </c>
      <c r="AF84" s="1" t="e">
        <f t="shared" si="22"/>
        <v>#N/A</v>
      </c>
      <c r="AG84" s="1" t="e">
        <f t="shared" si="22"/>
        <v>#N/A</v>
      </c>
      <c r="AH84" s="25" t="e">
        <f t="shared" si="22"/>
        <v>#N/A</v>
      </c>
    </row>
    <row r="85" spans="2:34" x14ac:dyDescent="0.25">
      <c r="B85" s="1" t="s">
        <v>105</v>
      </c>
      <c r="C85" s="27">
        <v>638.47734556269404</v>
      </c>
      <c r="D85" s="27">
        <v>318.25547221645002</v>
      </c>
      <c r="E85" s="28">
        <f t="shared" si="13"/>
        <v>58.519166228740602</v>
      </c>
      <c r="F85" s="28">
        <f t="shared" si="13"/>
        <v>26.109733321843091</v>
      </c>
      <c r="G85" s="28">
        <f t="shared" si="14"/>
        <v>-32.409432906897507</v>
      </c>
      <c r="H85" s="21" t="str">
        <f t="shared" si="23"/>
        <v>AA</v>
      </c>
      <c r="I85" s="8" t="str">
        <f t="shared" si="15"/>
        <v/>
      </c>
      <c r="J85" s="21" t="str">
        <f t="shared" si="16"/>
        <v/>
      </c>
      <c r="U85" s="22" t="s">
        <v>105</v>
      </c>
      <c r="V85" s="31" t="e">
        <f t="shared" si="17"/>
        <v>#N/A</v>
      </c>
      <c r="W85" s="28">
        <f t="shared" si="18"/>
        <v>-32.409432906897507</v>
      </c>
      <c r="X85" s="28" t="e">
        <f t="shared" si="19"/>
        <v>#N/A</v>
      </c>
      <c r="Y85" s="28" t="e">
        <f t="shared" si="20"/>
        <v>#N/A</v>
      </c>
      <c r="Z85" s="24" t="e">
        <f t="shared" si="21"/>
        <v>#N/A</v>
      </c>
      <c r="AC85" s="22" t="s">
        <v>105</v>
      </c>
      <c r="AD85" s="1" t="e">
        <f t="shared" si="22"/>
        <v>#N/A</v>
      </c>
      <c r="AE85" s="1">
        <f t="shared" si="22"/>
        <v>26.109733321843091</v>
      </c>
      <c r="AF85" s="1" t="e">
        <f t="shared" si="22"/>
        <v>#N/A</v>
      </c>
      <c r="AG85" s="1" t="e">
        <f t="shared" si="22"/>
        <v>#N/A</v>
      </c>
      <c r="AH85" s="25" t="e">
        <f t="shared" si="22"/>
        <v>#N/A</v>
      </c>
    </row>
    <row r="86" spans="2:34" x14ac:dyDescent="0.25">
      <c r="B86" s="1" t="s">
        <v>106</v>
      </c>
      <c r="C86" s="27">
        <v>530.86290478486103</v>
      </c>
      <c r="D86" s="27">
        <v>879.89659487060896</v>
      </c>
      <c r="E86" s="28">
        <f t="shared" si="13"/>
        <v>48.687509140577085</v>
      </c>
      <c r="F86" s="28">
        <f t="shared" si="13"/>
        <v>71.581730356315148</v>
      </c>
      <c r="G86" s="28">
        <f t="shared" si="14"/>
        <v>22.894221215738064</v>
      </c>
      <c r="H86" s="21" t="str">
        <f t="shared" si="23"/>
        <v>AB</v>
      </c>
      <c r="I86" s="8" t="str">
        <f t="shared" si="15"/>
        <v/>
      </c>
      <c r="J86" s="21" t="str">
        <f t="shared" si="16"/>
        <v/>
      </c>
      <c r="U86" s="22" t="s">
        <v>106</v>
      </c>
      <c r="V86" s="31" t="e">
        <f t="shared" si="17"/>
        <v>#N/A</v>
      </c>
      <c r="W86" s="28" t="e">
        <f t="shared" si="18"/>
        <v>#N/A</v>
      </c>
      <c r="X86" s="28">
        <f t="shared" si="19"/>
        <v>22.894221215738064</v>
      </c>
      <c r="Y86" s="28" t="e">
        <f t="shared" si="20"/>
        <v>#N/A</v>
      </c>
      <c r="Z86" s="24" t="e">
        <f t="shared" si="21"/>
        <v>#N/A</v>
      </c>
      <c r="AC86" s="22" t="s">
        <v>106</v>
      </c>
      <c r="AD86" s="1" t="e">
        <f t="shared" si="22"/>
        <v>#N/A</v>
      </c>
      <c r="AE86" s="1" t="e">
        <f t="shared" si="22"/>
        <v>#N/A</v>
      </c>
      <c r="AF86" s="1">
        <f t="shared" si="22"/>
        <v>71.581730356315148</v>
      </c>
      <c r="AG86" s="1" t="e">
        <f t="shared" si="22"/>
        <v>#N/A</v>
      </c>
      <c r="AH86" s="25" t="e">
        <f t="shared" si="22"/>
        <v>#N/A</v>
      </c>
    </row>
    <row r="87" spans="2:34" x14ac:dyDescent="0.25">
      <c r="B87" s="1" t="s">
        <v>107</v>
      </c>
      <c r="C87" s="27">
        <v>397.21564102339102</v>
      </c>
      <c r="D87" s="27">
        <v>772.80852801656295</v>
      </c>
      <c r="E87" s="28">
        <f t="shared" si="13"/>
        <v>36.47749291434608</v>
      </c>
      <c r="F87" s="28">
        <f t="shared" si="13"/>
        <v>62.911588406233946</v>
      </c>
      <c r="G87" s="28">
        <f t="shared" si="14"/>
        <v>26.434095491887867</v>
      </c>
      <c r="H87" s="21" t="str">
        <f t="shared" si="23"/>
        <v>AB</v>
      </c>
      <c r="I87" s="8" t="str">
        <f t="shared" si="15"/>
        <v/>
      </c>
      <c r="J87" s="21" t="str">
        <f t="shared" si="16"/>
        <v/>
      </c>
      <c r="U87" s="22" t="s">
        <v>107</v>
      </c>
      <c r="V87" s="31" t="e">
        <f t="shared" si="17"/>
        <v>#N/A</v>
      </c>
      <c r="W87" s="28" t="e">
        <f t="shared" si="18"/>
        <v>#N/A</v>
      </c>
      <c r="X87" s="28">
        <f t="shared" si="19"/>
        <v>26.434095491887867</v>
      </c>
      <c r="Y87" s="28" t="e">
        <f t="shared" si="20"/>
        <v>#N/A</v>
      </c>
      <c r="Z87" s="24" t="e">
        <f t="shared" si="21"/>
        <v>#N/A</v>
      </c>
      <c r="AC87" s="22" t="s">
        <v>107</v>
      </c>
      <c r="AD87" s="1" t="e">
        <f t="shared" si="22"/>
        <v>#N/A</v>
      </c>
      <c r="AE87" s="1" t="e">
        <f t="shared" si="22"/>
        <v>#N/A</v>
      </c>
      <c r="AF87" s="1">
        <f t="shared" si="22"/>
        <v>62.911588406233946</v>
      </c>
      <c r="AG87" s="1" t="e">
        <f t="shared" si="22"/>
        <v>#N/A</v>
      </c>
      <c r="AH87" s="25" t="e">
        <f t="shared" si="22"/>
        <v>#N/A</v>
      </c>
    </row>
    <row r="88" spans="2:34" x14ac:dyDescent="0.25">
      <c r="B88" s="1" t="s">
        <v>108</v>
      </c>
      <c r="C88" s="27">
        <v>571.324619921416</v>
      </c>
      <c r="D88" s="27">
        <v>857.87341970502098</v>
      </c>
      <c r="E88" s="28">
        <f t="shared" si="13"/>
        <v>52.384092104222482</v>
      </c>
      <c r="F88" s="28">
        <f t="shared" si="13"/>
        <v>69.7986740318659</v>
      </c>
      <c r="G88" s="28">
        <f t="shared" si="14"/>
        <v>17.414581927643418</v>
      </c>
      <c r="H88" s="21" t="str">
        <f t="shared" si="23"/>
        <v>AB</v>
      </c>
      <c r="I88" s="8" t="str">
        <f t="shared" si="15"/>
        <v/>
      </c>
      <c r="J88" s="21" t="str">
        <f t="shared" si="16"/>
        <v/>
      </c>
      <c r="U88" s="22" t="s">
        <v>108</v>
      </c>
      <c r="V88" s="31" t="e">
        <f t="shared" si="17"/>
        <v>#N/A</v>
      </c>
      <c r="W88" s="28" t="e">
        <f t="shared" si="18"/>
        <v>#N/A</v>
      </c>
      <c r="X88" s="28">
        <f t="shared" si="19"/>
        <v>17.414581927643418</v>
      </c>
      <c r="Y88" s="28" t="e">
        <f t="shared" si="20"/>
        <v>#N/A</v>
      </c>
      <c r="Z88" s="24" t="e">
        <f t="shared" si="21"/>
        <v>#N/A</v>
      </c>
      <c r="AC88" s="22" t="s">
        <v>108</v>
      </c>
      <c r="AD88" s="1" t="e">
        <f t="shared" si="22"/>
        <v>#N/A</v>
      </c>
      <c r="AE88" s="1" t="e">
        <f t="shared" si="22"/>
        <v>#N/A</v>
      </c>
      <c r="AF88" s="1">
        <f t="shared" si="22"/>
        <v>69.7986740318659</v>
      </c>
      <c r="AG88" s="1" t="e">
        <f t="shared" si="22"/>
        <v>#N/A</v>
      </c>
      <c r="AH88" s="25" t="e">
        <f t="shared" si="22"/>
        <v>#N/A</v>
      </c>
    </row>
    <row r="89" spans="2:34" x14ac:dyDescent="0.25">
      <c r="B89" s="1" t="s">
        <v>109</v>
      </c>
      <c r="C89" s="27">
        <v>139.84251043379999</v>
      </c>
      <c r="D89" s="27">
        <v>1062.93280772143</v>
      </c>
      <c r="E89" s="28">
        <f t="shared" si="13"/>
        <v>12.963879449700217</v>
      </c>
      <c r="F89" s="28">
        <f t="shared" si="13"/>
        <v>86.400841337044724</v>
      </c>
      <c r="G89" s="28">
        <f t="shared" si="14"/>
        <v>73.436961887344509</v>
      </c>
      <c r="H89" s="21" t="str">
        <f t="shared" si="23"/>
        <v>BB</v>
      </c>
      <c r="I89" s="8" t="str">
        <f t="shared" si="15"/>
        <v/>
      </c>
      <c r="J89" s="21" t="str">
        <f t="shared" si="16"/>
        <v/>
      </c>
      <c r="U89" s="22" t="s">
        <v>109</v>
      </c>
      <c r="V89" s="31" t="e">
        <f t="shared" si="17"/>
        <v>#N/A</v>
      </c>
      <c r="W89" s="28" t="e">
        <f t="shared" si="18"/>
        <v>#N/A</v>
      </c>
      <c r="X89" s="28" t="e">
        <f t="shared" si="19"/>
        <v>#N/A</v>
      </c>
      <c r="Y89" s="28">
        <f t="shared" si="20"/>
        <v>73.436961887344509</v>
      </c>
      <c r="Z89" s="24" t="e">
        <f t="shared" si="21"/>
        <v>#N/A</v>
      </c>
      <c r="AC89" s="22" t="s">
        <v>109</v>
      </c>
      <c r="AD89" s="1" t="e">
        <f t="shared" si="22"/>
        <v>#N/A</v>
      </c>
      <c r="AE89" s="1" t="e">
        <f t="shared" si="22"/>
        <v>#N/A</v>
      </c>
      <c r="AF89" s="1" t="e">
        <f t="shared" si="22"/>
        <v>#N/A</v>
      </c>
      <c r="AG89" s="1">
        <f t="shared" si="22"/>
        <v>86.400841337044724</v>
      </c>
      <c r="AH89" s="25" t="e">
        <f t="shared" si="22"/>
        <v>#N/A</v>
      </c>
    </row>
    <row r="90" spans="2:34" x14ac:dyDescent="0.25">
      <c r="B90" s="1" t="s">
        <v>110</v>
      </c>
      <c r="C90" s="27">
        <v>148.55797457758001</v>
      </c>
      <c r="D90" s="27">
        <v>1063.1607972576301</v>
      </c>
      <c r="E90" s="28">
        <f t="shared" si="13"/>
        <v>13.760124397929138</v>
      </c>
      <c r="F90" s="28">
        <f t="shared" si="13"/>
        <v>86.419299991683445</v>
      </c>
      <c r="G90" s="28">
        <f t="shared" si="14"/>
        <v>72.659175593754313</v>
      </c>
      <c r="H90" s="21" t="str">
        <f t="shared" si="23"/>
        <v>BB</v>
      </c>
      <c r="I90" s="8" t="str">
        <f t="shared" si="15"/>
        <v/>
      </c>
      <c r="J90" s="21" t="str">
        <f t="shared" si="16"/>
        <v/>
      </c>
      <c r="U90" s="22" t="s">
        <v>110</v>
      </c>
      <c r="V90" s="31" t="e">
        <f t="shared" si="17"/>
        <v>#N/A</v>
      </c>
      <c r="W90" s="28" t="e">
        <f t="shared" si="18"/>
        <v>#N/A</v>
      </c>
      <c r="X90" s="28" t="e">
        <f t="shared" si="19"/>
        <v>#N/A</v>
      </c>
      <c r="Y90" s="28">
        <f t="shared" si="20"/>
        <v>72.659175593754313</v>
      </c>
      <c r="Z90" s="24" t="e">
        <f t="shared" si="21"/>
        <v>#N/A</v>
      </c>
      <c r="AC90" s="22" t="s">
        <v>110</v>
      </c>
      <c r="AD90" s="1" t="e">
        <f t="shared" si="22"/>
        <v>#N/A</v>
      </c>
      <c r="AE90" s="1" t="e">
        <f t="shared" si="22"/>
        <v>#N/A</v>
      </c>
      <c r="AF90" s="1" t="e">
        <f t="shared" si="22"/>
        <v>#N/A</v>
      </c>
      <c r="AG90" s="1">
        <f t="shared" si="22"/>
        <v>86.419299991683445</v>
      </c>
      <c r="AH90" s="25" t="e">
        <f t="shared" si="22"/>
        <v>#N/A</v>
      </c>
    </row>
    <row r="91" spans="2:34" x14ac:dyDescent="0.25">
      <c r="B91" s="1" t="s">
        <v>111</v>
      </c>
      <c r="C91" s="27">
        <v>802.78717521446401</v>
      </c>
      <c r="D91" s="27">
        <v>330.01517663772501</v>
      </c>
      <c r="E91" s="28">
        <f t="shared" si="13"/>
        <v>73.530514981514344</v>
      </c>
      <c r="F91" s="28">
        <f t="shared" si="13"/>
        <v>27.061831063624297</v>
      </c>
      <c r="G91" s="28">
        <f t="shared" si="14"/>
        <v>-46.468683917890047</v>
      </c>
      <c r="H91" s="21" t="str">
        <f t="shared" si="23"/>
        <v>AA</v>
      </c>
      <c r="I91" s="8" t="str">
        <f t="shared" si="15"/>
        <v/>
      </c>
      <c r="J91" s="21" t="str">
        <f t="shared" si="16"/>
        <v/>
      </c>
      <c r="U91" s="22" t="s">
        <v>111</v>
      </c>
      <c r="V91" s="31" t="e">
        <f t="shared" si="17"/>
        <v>#N/A</v>
      </c>
      <c r="W91" s="28">
        <f t="shared" si="18"/>
        <v>-46.468683917890047</v>
      </c>
      <c r="X91" s="28" t="e">
        <f t="shared" si="19"/>
        <v>#N/A</v>
      </c>
      <c r="Y91" s="28" t="e">
        <f t="shared" si="20"/>
        <v>#N/A</v>
      </c>
      <c r="Z91" s="24" t="e">
        <f t="shared" si="21"/>
        <v>#N/A</v>
      </c>
      <c r="AC91" s="22" t="s">
        <v>111</v>
      </c>
      <c r="AD91" s="1" t="e">
        <f t="shared" si="22"/>
        <v>#N/A</v>
      </c>
      <c r="AE91" s="1">
        <f t="shared" si="22"/>
        <v>27.061831063624297</v>
      </c>
      <c r="AF91" s="1" t="e">
        <f t="shared" si="22"/>
        <v>#N/A</v>
      </c>
      <c r="AG91" s="1" t="e">
        <f t="shared" si="22"/>
        <v>#N/A</v>
      </c>
      <c r="AH91" s="25" t="e">
        <f t="shared" si="22"/>
        <v>#N/A</v>
      </c>
    </row>
    <row r="92" spans="2:34" x14ac:dyDescent="0.25">
      <c r="B92" s="1" t="s">
        <v>112</v>
      </c>
      <c r="C92" s="27">
        <v>481.625992193135</v>
      </c>
      <c r="D92" s="27">
        <v>737.67930141010402</v>
      </c>
      <c r="E92" s="28">
        <f t="shared" si="13"/>
        <v>44.189223992386786</v>
      </c>
      <c r="F92" s="28">
        <f t="shared" si="13"/>
        <v>60.067430413451383</v>
      </c>
      <c r="G92" s="28">
        <f t="shared" si="14"/>
        <v>15.878206421064597</v>
      </c>
      <c r="H92" s="21" t="str">
        <f t="shared" si="23"/>
        <v>AB</v>
      </c>
      <c r="I92" s="8" t="str">
        <f t="shared" si="15"/>
        <v/>
      </c>
      <c r="J92" s="21" t="str">
        <f t="shared" si="16"/>
        <v/>
      </c>
      <c r="U92" s="22" t="s">
        <v>112</v>
      </c>
      <c r="V92" s="31" t="e">
        <f t="shared" si="17"/>
        <v>#N/A</v>
      </c>
      <c r="W92" s="28" t="e">
        <f t="shared" si="18"/>
        <v>#N/A</v>
      </c>
      <c r="X92" s="28">
        <f t="shared" si="19"/>
        <v>15.878206421064597</v>
      </c>
      <c r="Y92" s="28" t="e">
        <f t="shared" si="20"/>
        <v>#N/A</v>
      </c>
      <c r="Z92" s="24" t="e">
        <f t="shared" si="21"/>
        <v>#N/A</v>
      </c>
      <c r="AC92" s="22" t="s">
        <v>112</v>
      </c>
      <c r="AD92" s="1" t="e">
        <f t="shared" si="22"/>
        <v>#N/A</v>
      </c>
      <c r="AE92" s="1" t="e">
        <f t="shared" si="22"/>
        <v>#N/A</v>
      </c>
      <c r="AF92" s="1">
        <f t="shared" si="22"/>
        <v>60.067430413451383</v>
      </c>
      <c r="AG92" s="1" t="e">
        <f t="shared" si="22"/>
        <v>#N/A</v>
      </c>
      <c r="AH92" s="25" t="e">
        <f t="shared" si="22"/>
        <v>#N/A</v>
      </c>
    </row>
    <row r="93" spans="2:34" x14ac:dyDescent="0.25">
      <c r="B93" s="1" t="s">
        <v>113</v>
      </c>
      <c r="C93" s="27">
        <v>789.48909063874203</v>
      </c>
      <c r="D93" s="27">
        <v>384.28365444643498</v>
      </c>
      <c r="E93" s="28">
        <f t="shared" si="13"/>
        <v>72.315601754879552</v>
      </c>
      <c r="F93" s="28">
        <f t="shared" si="13"/>
        <v>31.455555031558358</v>
      </c>
      <c r="G93" s="28">
        <f t="shared" si="14"/>
        <v>-40.86004672332119</v>
      </c>
      <c r="H93" s="21" t="str">
        <f t="shared" si="23"/>
        <v>AA</v>
      </c>
      <c r="I93" s="8" t="str">
        <f t="shared" si="15"/>
        <v/>
      </c>
      <c r="J93" s="21" t="str">
        <f t="shared" si="16"/>
        <v/>
      </c>
      <c r="U93" s="22" t="s">
        <v>113</v>
      </c>
      <c r="V93" s="31" t="e">
        <f t="shared" si="17"/>
        <v>#N/A</v>
      </c>
      <c r="W93" s="28">
        <f t="shared" si="18"/>
        <v>-40.86004672332119</v>
      </c>
      <c r="X93" s="28" t="e">
        <f t="shared" si="19"/>
        <v>#N/A</v>
      </c>
      <c r="Y93" s="28" t="e">
        <f t="shared" si="20"/>
        <v>#N/A</v>
      </c>
      <c r="Z93" s="24" t="e">
        <f t="shared" si="21"/>
        <v>#N/A</v>
      </c>
      <c r="AC93" s="22" t="s">
        <v>113</v>
      </c>
      <c r="AD93" s="1" t="e">
        <f t="shared" si="22"/>
        <v>#N/A</v>
      </c>
      <c r="AE93" s="1">
        <f t="shared" si="22"/>
        <v>31.455555031558358</v>
      </c>
      <c r="AF93" s="1" t="e">
        <f t="shared" si="22"/>
        <v>#N/A</v>
      </c>
      <c r="AG93" s="1" t="e">
        <f t="shared" si="22"/>
        <v>#N/A</v>
      </c>
      <c r="AH93" s="25" t="e">
        <f t="shared" si="22"/>
        <v>#N/A</v>
      </c>
    </row>
    <row r="94" spans="2:34" x14ac:dyDescent="0.25">
      <c r="B94" s="1" t="s">
        <v>114</v>
      </c>
      <c r="C94" s="27">
        <v>68.836420922466502</v>
      </c>
      <c r="D94" s="27">
        <v>949.20926220919796</v>
      </c>
      <c r="E94" s="28">
        <f t="shared" si="13"/>
        <v>6.4767619383236621</v>
      </c>
      <c r="F94" s="28">
        <f t="shared" si="13"/>
        <v>77.193472938085534</v>
      </c>
      <c r="G94" s="28">
        <f t="shared" si="14"/>
        <v>70.716710999761872</v>
      </c>
      <c r="H94" s="21" t="str">
        <f t="shared" si="23"/>
        <v>BB</v>
      </c>
      <c r="I94" s="8" t="str">
        <f t="shared" si="15"/>
        <v/>
      </c>
      <c r="J94" s="21" t="str">
        <f t="shared" si="16"/>
        <v/>
      </c>
      <c r="U94" s="22" t="s">
        <v>114</v>
      </c>
      <c r="V94" s="31" t="e">
        <f t="shared" si="17"/>
        <v>#N/A</v>
      </c>
      <c r="W94" s="28" t="e">
        <f t="shared" si="18"/>
        <v>#N/A</v>
      </c>
      <c r="X94" s="28" t="e">
        <f t="shared" si="19"/>
        <v>#N/A</v>
      </c>
      <c r="Y94" s="28">
        <f t="shared" si="20"/>
        <v>70.716710999761872</v>
      </c>
      <c r="Z94" s="24" t="e">
        <f t="shared" si="21"/>
        <v>#N/A</v>
      </c>
      <c r="AC94" s="22" t="s">
        <v>114</v>
      </c>
      <c r="AD94" s="1" t="e">
        <f t="shared" si="22"/>
        <v>#N/A</v>
      </c>
      <c r="AE94" s="1" t="e">
        <f t="shared" si="22"/>
        <v>#N/A</v>
      </c>
      <c r="AF94" s="1" t="e">
        <f t="shared" si="22"/>
        <v>#N/A</v>
      </c>
      <c r="AG94" s="1">
        <f t="shared" si="22"/>
        <v>77.193472938085534</v>
      </c>
      <c r="AH94" s="25" t="e">
        <f t="shared" si="22"/>
        <v>#N/A</v>
      </c>
    </row>
    <row r="95" spans="2:34" x14ac:dyDescent="0.25">
      <c r="B95" s="1" t="s">
        <v>115</v>
      </c>
      <c r="C95" s="27">
        <v>85.514253855672905</v>
      </c>
      <c r="D95" s="27">
        <v>928.56103977960299</v>
      </c>
      <c r="E95" s="28">
        <f t="shared" si="13"/>
        <v>8.0004490307602509</v>
      </c>
      <c r="F95" s="28">
        <f t="shared" si="13"/>
        <v>75.521736537003278</v>
      </c>
      <c r="G95" s="28">
        <f t="shared" si="14"/>
        <v>67.521287506243027</v>
      </c>
      <c r="H95" s="21" t="str">
        <f t="shared" si="23"/>
        <v>BB</v>
      </c>
      <c r="I95" s="8" t="str">
        <f t="shared" si="15"/>
        <v/>
      </c>
      <c r="J95" s="21" t="str">
        <f t="shared" si="16"/>
        <v/>
      </c>
      <c r="U95" s="22" t="s">
        <v>115</v>
      </c>
      <c r="V95" s="31" t="e">
        <f t="shared" si="17"/>
        <v>#N/A</v>
      </c>
      <c r="W95" s="28" t="e">
        <f t="shared" si="18"/>
        <v>#N/A</v>
      </c>
      <c r="X95" s="28" t="e">
        <f t="shared" si="19"/>
        <v>#N/A</v>
      </c>
      <c r="Y95" s="28">
        <f t="shared" si="20"/>
        <v>67.521287506243027</v>
      </c>
      <c r="Z95" s="24" t="e">
        <f t="shared" si="21"/>
        <v>#N/A</v>
      </c>
      <c r="AC95" s="22" t="s">
        <v>115</v>
      </c>
      <c r="AD95" s="1" t="e">
        <f t="shared" si="22"/>
        <v>#N/A</v>
      </c>
      <c r="AE95" s="1" t="e">
        <f t="shared" si="22"/>
        <v>#N/A</v>
      </c>
      <c r="AF95" s="1" t="e">
        <f t="shared" si="22"/>
        <v>#N/A</v>
      </c>
      <c r="AG95" s="1">
        <f t="shared" si="22"/>
        <v>75.521736537003278</v>
      </c>
      <c r="AH95" s="25" t="e">
        <f t="shared" si="22"/>
        <v>#N/A</v>
      </c>
    </row>
    <row r="96" spans="2:34" x14ac:dyDescent="0.25">
      <c r="B96" s="1" t="s">
        <v>116</v>
      </c>
      <c r="C96" s="27">
        <v>400.49060483341998</v>
      </c>
      <c r="D96" s="27">
        <v>708.79042383102205</v>
      </c>
      <c r="E96" s="28">
        <f t="shared" si="13"/>
        <v>36.776693662160426</v>
      </c>
      <c r="F96" s="28">
        <f t="shared" si="13"/>
        <v>57.72850809701314</v>
      </c>
      <c r="G96" s="28">
        <f t="shared" si="14"/>
        <v>20.951814434852714</v>
      </c>
      <c r="H96" s="21" t="str">
        <f t="shared" si="23"/>
        <v>AB</v>
      </c>
      <c r="I96" s="8" t="str">
        <f t="shared" si="15"/>
        <v/>
      </c>
      <c r="J96" s="21" t="str">
        <f t="shared" si="16"/>
        <v/>
      </c>
      <c r="U96" s="22" t="s">
        <v>116</v>
      </c>
      <c r="V96" s="31" t="e">
        <f t="shared" si="17"/>
        <v>#N/A</v>
      </c>
      <c r="W96" s="28" t="e">
        <f t="shared" si="18"/>
        <v>#N/A</v>
      </c>
      <c r="X96" s="28">
        <f t="shared" si="19"/>
        <v>20.951814434852714</v>
      </c>
      <c r="Y96" s="28" t="e">
        <f t="shared" si="20"/>
        <v>#N/A</v>
      </c>
      <c r="Z96" s="24" t="e">
        <f t="shared" si="21"/>
        <v>#N/A</v>
      </c>
      <c r="AC96" s="22" t="s">
        <v>116</v>
      </c>
      <c r="AD96" s="1" t="e">
        <f t="shared" si="22"/>
        <v>#N/A</v>
      </c>
      <c r="AE96" s="1" t="e">
        <f t="shared" si="22"/>
        <v>#N/A</v>
      </c>
      <c r="AF96" s="1">
        <f t="shared" si="22"/>
        <v>57.72850809701314</v>
      </c>
      <c r="AG96" s="1" t="e">
        <f t="shared" si="22"/>
        <v>#N/A</v>
      </c>
      <c r="AH96" s="25" t="e">
        <f t="shared" si="22"/>
        <v>#N/A</v>
      </c>
    </row>
    <row r="97" spans="2:34" x14ac:dyDescent="0.25">
      <c r="B97" s="1" t="s">
        <v>117</v>
      </c>
      <c r="C97" s="27">
        <v>1011.5452622666101</v>
      </c>
      <c r="D97" s="27">
        <v>356.73972653694801</v>
      </c>
      <c r="E97" s="28">
        <f t="shared" si="13"/>
        <v>92.602657265047554</v>
      </c>
      <c r="F97" s="28">
        <f t="shared" si="13"/>
        <v>29.2255235084052</v>
      </c>
      <c r="G97" s="28">
        <f t="shared" si="14"/>
        <v>-63.377133756642351</v>
      </c>
      <c r="H97" s="21" t="str">
        <f t="shared" si="23"/>
        <v>AA</v>
      </c>
      <c r="I97" s="8" t="str">
        <f t="shared" si="15"/>
        <v/>
      </c>
      <c r="J97" s="21" t="str">
        <f t="shared" si="16"/>
        <v/>
      </c>
      <c r="U97" s="22" t="s">
        <v>117</v>
      </c>
      <c r="V97" s="31" t="e">
        <f t="shared" si="17"/>
        <v>#N/A</v>
      </c>
      <c r="W97" s="28">
        <f t="shared" si="18"/>
        <v>-63.377133756642351</v>
      </c>
      <c r="X97" s="28" t="e">
        <f t="shared" si="19"/>
        <v>#N/A</v>
      </c>
      <c r="Y97" s="28" t="e">
        <f t="shared" si="20"/>
        <v>#N/A</v>
      </c>
      <c r="Z97" s="24" t="e">
        <f t="shared" si="21"/>
        <v>#N/A</v>
      </c>
      <c r="AC97" s="22" t="s">
        <v>117</v>
      </c>
      <c r="AD97" s="1" t="e">
        <f t="shared" si="22"/>
        <v>#N/A</v>
      </c>
      <c r="AE97" s="1">
        <f t="shared" si="22"/>
        <v>29.2255235084052</v>
      </c>
      <c r="AF97" s="1" t="e">
        <f t="shared" si="22"/>
        <v>#N/A</v>
      </c>
      <c r="AG97" s="1" t="e">
        <f t="shared" si="22"/>
        <v>#N/A</v>
      </c>
      <c r="AH97" s="25" t="e">
        <f t="shared" si="22"/>
        <v>#N/A</v>
      </c>
    </row>
    <row r="98" spans="2:34" x14ac:dyDescent="0.25">
      <c r="B98" s="1" t="s">
        <v>118</v>
      </c>
      <c r="C98" s="27">
        <v>806.77279003044202</v>
      </c>
      <c r="D98" s="27">
        <v>371.69023704186498</v>
      </c>
      <c r="E98" s="28">
        <f t="shared" si="13"/>
        <v>73.894640816978153</v>
      </c>
      <c r="F98" s="28">
        <f t="shared" si="13"/>
        <v>30.435957612893034</v>
      </c>
      <c r="G98" s="28">
        <f t="shared" si="14"/>
        <v>-43.458683204085119</v>
      </c>
      <c r="H98" s="21" t="str">
        <f t="shared" si="23"/>
        <v>AA</v>
      </c>
      <c r="I98" s="8" t="str">
        <f t="shared" si="15"/>
        <v/>
      </c>
      <c r="J98" s="21" t="str">
        <f t="shared" si="16"/>
        <v/>
      </c>
      <c r="U98" s="22" t="s">
        <v>118</v>
      </c>
      <c r="V98" s="31" t="e">
        <f t="shared" si="17"/>
        <v>#N/A</v>
      </c>
      <c r="W98" s="28">
        <f t="shared" si="18"/>
        <v>-43.458683204085119</v>
      </c>
      <c r="X98" s="28" t="e">
        <f t="shared" si="19"/>
        <v>#N/A</v>
      </c>
      <c r="Y98" s="28" t="e">
        <f t="shared" si="20"/>
        <v>#N/A</v>
      </c>
      <c r="Z98" s="24" t="e">
        <f t="shared" si="21"/>
        <v>#N/A</v>
      </c>
      <c r="AC98" s="22" t="s">
        <v>118</v>
      </c>
      <c r="AD98" s="1" t="e">
        <f t="shared" si="22"/>
        <v>#N/A</v>
      </c>
      <c r="AE98" s="1">
        <f t="shared" si="22"/>
        <v>30.435957612893034</v>
      </c>
      <c r="AF98" s="1" t="e">
        <f t="shared" si="22"/>
        <v>#N/A</v>
      </c>
      <c r="AG98" s="1" t="e">
        <f t="shared" si="22"/>
        <v>#N/A</v>
      </c>
      <c r="AH98" s="25" t="e">
        <f t="shared" si="22"/>
        <v>#N/A</v>
      </c>
    </row>
    <row r="99" spans="2:34" x14ac:dyDescent="0.25">
      <c r="B99" s="1" t="s">
        <v>119</v>
      </c>
      <c r="C99" s="27">
        <v>546.47069964834498</v>
      </c>
      <c r="D99" s="27">
        <v>853.872450900991</v>
      </c>
      <c r="E99" s="28">
        <f t="shared" si="13"/>
        <v>50.113437537277747</v>
      </c>
      <c r="F99" s="28">
        <f t="shared" si="13"/>
        <v>69.474744685787911</v>
      </c>
      <c r="G99" s="28">
        <f t="shared" si="14"/>
        <v>19.361307148510164</v>
      </c>
      <c r="H99" s="21" t="str">
        <f t="shared" si="23"/>
        <v>AB</v>
      </c>
      <c r="I99" s="8" t="str">
        <f t="shared" si="15"/>
        <v/>
      </c>
      <c r="J99" s="21" t="str">
        <f t="shared" si="16"/>
        <v/>
      </c>
      <c r="U99" s="22" t="s">
        <v>119</v>
      </c>
      <c r="V99" s="31" t="e">
        <f t="shared" si="17"/>
        <v>#N/A</v>
      </c>
      <c r="W99" s="28" t="e">
        <f t="shared" si="18"/>
        <v>#N/A</v>
      </c>
      <c r="X99" s="28">
        <f t="shared" si="19"/>
        <v>19.361307148510164</v>
      </c>
      <c r="Y99" s="28" t="e">
        <f t="shared" si="20"/>
        <v>#N/A</v>
      </c>
      <c r="Z99" s="24" t="e">
        <f t="shared" si="21"/>
        <v>#N/A</v>
      </c>
      <c r="AC99" s="22" t="s">
        <v>119</v>
      </c>
      <c r="AD99" s="1" t="e">
        <f t="shared" si="22"/>
        <v>#N/A</v>
      </c>
      <c r="AE99" s="1" t="e">
        <f t="shared" si="22"/>
        <v>#N/A</v>
      </c>
      <c r="AF99" s="1">
        <f t="shared" si="22"/>
        <v>69.474744685787911</v>
      </c>
      <c r="AG99" s="1" t="e">
        <f t="shared" si="22"/>
        <v>#N/A</v>
      </c>
      <c r="AH99" s="25" t="e">
        <f t="shared" si="22"/>
        <v>#N/A</v>
      </c>
    </row>
    <row r="100" spans="2:34" x14ac:dyDescent="0.25">
      <c r="B100" s="1" t="s">
        <v>120</v>
      </c>
      <c r="C100" s="27">
        <v>79.280482162309895</v>
      </c>
      <c r="D100" s="27">
        <v>990.43090031684699</v>
      </c>
      <c r="E100" s="28">
        <f t="shared" si="13"/>
        <v>7.4309315458199769</v>
      </c>
      <c r="F100" s="28">
        <f t="shared" si="13"/>
        <v>80.53088918162743</v>
      </c>
      <c r="G100" s="28">
        <f t="shared" si="14"/>
        <v>73.099957635807456</v>
      </c>
      <c r="H100" s="21" t="str">
        <f t="shared" si="23"/>
        <v>BB</v>
      </c>
      <c r="I100" s="8" t="str">
        <f t="shared" si="15"/>
        <v/>
      </c>
      <c r="J100" s="21" t="str">
        <f t="shared" si="16"/>
        <v/>
      </c>
      <c r="U100" s="22" t="s">
        <v>120</v>
      </c>
      <c r="V100" s="31" t="e">
        <f t="shared" si="17"/>
        <v>#N/A</v>
      </c>
      <c r="W100" s="28" t="e">
        <f t="shared" si="18"/>
        <v>#N/A</v>
      </c>
      <c r="X100" s="28" t="e">
        <f t="shared" si="19"/>
        <v>#N/A</v>
      </c>
      <c r="Y100" s="28">
        <f t="shared" si="20"/>
        <v>73.099957635807456</v>
      </c>
      <c r="Z100" s="24" t="e">
        <f t="shared" si="21"/>
        <v>#N/A</v>
      </c>
      <c r="AC100" s="22" t="s">
        <v>120</v>
      </c>
      <c r="AD100" s="1" t="e">
        <f t="shared" si="22"/>
        <v>#N/A</v>
      </c>
      <c r="AE100" s="1" t="e">
        <f t="shared" si="22"/>
        <v>#N/A</v>
      </c>
      <c r="AF100" s="1" t="e">
        <f t="shared" si="22"/>
        <v>#N/A</v>
      </c>
      <c r="AG100" s="1">
        <f t="shared" si="22"/>
        <v>80.53088918162743</v>
      </c>
      <c r="AH100" s="25" t="e">
        <f t="shared" si="22"/>
        <v>#N/A</v>
      </c>
    </row>
    <row r="101" spans="2:34" x14ac:dyDescent="0.25">
      <c r="B101" s="1" t="s">
        <v>121</v>
      </c>
      <c r="C101" s="27">
        <v>981.54344303527796</v>
      </c>
      <c r="D101" s="27">
        <v>406.00849540909502</v>
      </c>
      <c r="E101" s="28">
        <f t="shared" si="13"/>
        <v>89.86169056418926</v>
      </c>
      <c r="F101" s="28">
        <f t="shared" si="13"/>
        <v>33.214457405302014</v>
      </c>
      <c r="G101" s="28">
        <f t="shared" si="14"/>
        <v>-56.647233158887246</v>
      </c>
      <c r="H101" s="21" t="str">
        <f t="shared" si="23"/>
        <v>AA</v>
      </c>
      <c r="I101" s="8" t="str">
        <f t="shared" si="15"/>
        <v/>
      </c>
      <c r="J101" s="21" t="str">
        <f t="shared" si="16"/>
        <v/>
      </c>
      <c r="U101" s="22" t="s">
        <v>121</v>
      </c>
      <c r="V101" s="31" t="e">
        <f t="shared" si="17"/>
        <v>#N/A</v>
      </c>
      <c r="W101" s="28">
        <f t="shared" si="18"/>
        <v>-56.647233158887246</v>
      </c>
      <c r="X101" s="28" t="e">
        <f t="shared" si="19"/>
        <v>#N/A</v>
      </c>
      <c r="Y101" s="28" t="e">
        <f t="shared" si="20"/>
        <v>#N/A</v>
      </c>
      <c r="Z101" s="24" t="e">
        <f t="shared" si="21"/>
        <v>#N/A</v>
      </c>
      <c r="AC101" s="22" t="s">
        <v>121</v>
      </c>
      <c r="AD101" s="1" t="e">
        <f t="shared" si="22"/>
        <v>#N/A</v>
      </c>
      <c r="AE101" s="1">
        <f t="shared" si="22"/>
        <v>33.214457405302014</v>
      </c>
      <c r="AF101" s="1" t="e">
        <f t="shared" si="22"/>
        <v>#N/A</v>
      </c>
      <c r="AG101" s="1" t="e">
        <f t="shared" si="22"/>
        <v>#N/A</v>
      </c>
      <c r="AH101" s="25" t="e">
        <f t="shared" si="22"/>
        <v>#N/A</v>
      </c>
    </row>
    <row r="102" spans="2:34" x14ac:dyDescent="0.25">
      <c r="B102" s="1" t="s">
        <v>122</v>
      </c>
      <c r="C102" s="27">
        <v>977.17640743962795</v>
      </c>
      <c r="D102" s="27">
        <v>407.556571231698</v>
      </c>
      <c r="E102" s="28">
        <f t="shared" si="13"/>
        <v>89.462718119990299</v>
      </c>
      <c r="F102" s="28">
        <f t="shared" si="13"/>
        <v>33.339793845913555</v>
      </c>
      <c r="G102" s="28">
        <f t="shared" si="14"/>
        <v>-56.122924274076745</v>
      </c>
      <c r="H102" s="21" t="str">
        <f t="shared" si="23"/>
        <v>AA</v>
      </c>
      <c r="I102" s="8" t="str">
        <f t="shared" si="15"/>
        <v/>
      </c>
      <c r="J102" s="21" t="str">
        <f t="shared" si="16"/>
        <v/>
      </c>
      <c r="U102" s="22" t="s">
        <v>122</v>
      </c>
      <c r="V102" s="31" t="e">
        <f t="shared" si="17"/>
        <v>#N/A</v>
      </c>
      <c r="W102" s="28">
        <f t="shared" si="18"/>
        <v>-56.122924274076745</v>
      </c>
      <c r="X102" s="28" t="e">
        <f t="shared" si="19"/>
        <v>#N/A</v>
      </c>
      <c r="Y102" s="28" t="e">
        <f t="shared" si="20"/>
        <v>#N/A</v>
      </c>
      <c r="Z102" s="24" t="e">
        <f t="shared" si="21"/>
        <v>#N/A</v>
      </c>
      <c r="AC102" s="22" t="s">
        <v>122</v>
      </c>
      <c r="AD102" s="1" t="e">
        <f t="shared" si="22"/>
        <v>#N/A</v>
      </c>
      <c r="AE102" s="1">
        <f t="shared" si="22"/>
        <v>33.339793845913555</v>
      </c>
      <c r="AF102" s="1" t="e">
        <f t="shared" si="22"/>
        <v>#N/A</v>
      </c>
      <c r="AG102" s="1" t="e">
        <f t="shared" si="22"/>
        <v>#N/A</v>
      </c>
      <c r="AH102" s="25" t="e">
        <f t="shared" si="22"/>
        <v>#N/A</v>
      </c>
    </row>
    <row r="103" spans="2:34" x14ac:dyDescent="0.25">
      <c r="B103" s="1" t="s">
        <v>123</v>
      </c>
      <c r="C103" s="27">
        <v>738.15537081851198</v>
      </c>
      <c r="D103" s="27">
        <v>265.34536590470998</v>
      </c>
      <c r="E103" s="28">
        <f t="shared" si="13"/>
        <v>67.62575226363613</v>
      </c>
      <c r="F103" s="28">
        <f t="shared" si="13"/>
        <v>21.825986814943281</v>
      </c>
      <c r="G103" s="28">
        <f t="shared" si="14"/>
        <v>-45.799765448692852</v>
      </c>
      <c r="H103" s="21" t="str">
        <f t="shared" si="23"/>
        <v>AA</v>
      </c>
      <c r="I103" s="8" t="str">
        <f t="shared" si="15"/>
        <v/>
      </c>
      <c r="J103" s="21" t="str">
        <f t="shared" si="16"/>
        <v/>
      </c>
      <c r="U103" s="45" t="s">
        <v>123</v>
      </c>
      <c r="V103" s="46" t="e">
        <f t="shared" si="17"/>
        <v>#N/A</v>
      </c>
      <c r="W103" s="47">
        <f t="shared" si="18"/>
        <v>-45.799765448692852</v>
      </c>
      <c r="X103" s="47" t="e">
        <f t="shared" si="19"/>
        <v>#N/A</v>
      </c>
      <c r="Y103" s="47" t="e">
        <f t="shared" si="20"/>
        <v>#N/A</v>
      </c>
      <c r="Z103" s="48" t="e">
        <f t="shared" si="21"/>
        <v>#N/A</v>
      </c>
      <c r="AC103" s="45" t="s">
        <v>123</v>
      </c>
      <c r="AD103" s="49" t="e">
        <f t="shared" si="22"/>
        <v>#N/A</v>
      </c>
      <c r="AE103" s="49">
        <f t="shared" si="22"/>
        <v>21.825986814943281</v>
      </c>
      <c r="AF103" s="49" t="e">
        <f t="shared" si="22"/>
        <v>#N/A</v>
      </c>
      <c r="AG103" s="49" t="e">
        <f t="shared" si="22"/>
        <v>#N/A</v>
      </c>
      <c r="AH103" s="50" t="e">
        <f t="shared" si="22"/>
        <v>#N/A</v>
      </c>
    </row>
    <row r="104" spans="2:34" x14ac:dyDescent="0.25">
      <c r="W104" s="28">
        <f t="shared" ref="W104:Y104" si="24">SUMIF(W8:W103,"&lt;&gt;#N/A")</f>
        <v>-1400.2386017365689</v>
      </c>
      <c r="X104" s="28">
        <f t="shared" si="24"/>
        <v>748.3780210584996</v>
      </c>
      <c r="Y104" s="28">
        <f t="shared" si="24"/>
        <v>1759.8807910426558</v>
      </c>
    </row>
  </sheetData>
  <mergeCells count="7">
    <mergeCell ref="R34:S34"/>
    <mergeCell ref="A2:L4"/>
    <mergeCell ref="V5:Z6"/>
    <mergeCell ref="AD5:AH6"/>
    <mergeCell ref="R8:S8"/>
    <mergeCell ref="R12:S12"/>
    <mergeCell ref="R31:S31"/>
  </mergeCells>
  <conditionalFormatting sqref="V8:Y103">
    <cfRule type="containsErrors" dxfId="5" priority="6">
      <formula>ISERROR(V8)</formula>
    </cfRule>
  </conditionalFormatting>
  <conditionalFormatting sqref="H8:H103 J8:J103">
    <cfRule type="expression" dxfId="4" priority="5">
      <formula>$J8="CHECK"</formula>
    </cfRule>
  </conditionalFormatting>
  <conditionalFormatting sqref="Z8:Z103">
    <cfRule type="containsErrors" dxfId="3" priority="4">
      <formula>ISERROR(Z8)</formula>
    </cfRule>
  </conditionalFormatting>
  <conditionalFormatting sqref="K8:K103">
    <cfRule type="containsErrors" dxfId="2" priority="3">
      <formula>ISERROR(K8)</formula>
    </cfRule>
  </conditionalFormatting>
  <conditionalFormatting sqref="H8:I103">
    <cfRule type="expression" dxfId="1" priority="2">
      <formula>$I8&lt;&gt;""</formula>
    </cfRule>
  </conditionalFormatting>
  <conditionalFormatting sqref="AD8:AH103">
    <cfRule type="containsErrors" dxfId="0" priority="1">
      <formula>ISERROR(AD8)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S3_Table. KASP geno 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Ksenija Gasic</dc:creator>
  <cp:lastModifiedBy>Author</cp:lastModifiedBy>
  <dcterms:created xsi:type="dcterms:W3CDTF">2021-04-26T13:53:09Z</dcterms:created>
  <dcterms:modified xsi:type="dcterms:W3CDTF">2022-01-26T03:02:59Z</dcterms:modified>
</cp:coreProperties>
</file>