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metak\Desktop\SLU backup 112923\Tissue culture\"/>
    </mc:Choice>
  </mc:AlternateContent>
  <xr:revisionPtr revIDLastSave="0" documentId="13_ncr:1_{D2D602BE-7833-4395-8B82-5670AF278335}"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O11" i="1" l="1"/>
  <c r="N11" i="1"/>
  <c r="M11" i="1"/>
  <c r="L11" i="1"/>
  <c r="K11" i="1"/>
  <c r="J11" i="1"/>
  <c r="O10" i="1"/>
  <c r="N10" i="1"/>
  <c r="M10" i="1"/>
  <c r="L10" i="1"/>
  <c r="K10" i="1"/>
  <c r="J10" i="1"/>
  <c r="G3" i="1"/>
  <c r="G4" i="1"/>
  <c r="G5" i="1"/>
  <c r="G6" i="1"/>
  <c r="G7" i="1"/>
  <c r="G8" i="1"/>
  <c r="G9" i="1"/>
  <c r="G10" i="1"/>
  <c r="G11" i="1"/>
  <c r="G12" i="1"/>
  <c r="G13" i="1"/>
  <c r="G14" i="1"/>
  <c r="G15" i="1"/>
  <c r="H13" i="1" s="1"/>
  <c r="D14" i="1"/>
  <c r="D13" i="1"/>
  <c r="D12" i="1"/>
  <c r="D11" i="1"/>
  <c r="D10" i="1"/>
  <c r="D9" i="1"/>
  <c r="D8" i="1"/>
  <c r="D7" i="1"/>
  <c r="D6" i="1"/>
  <c r="D5" i="1"/>
  <c r="D4" i="1"/>
  <c r="D3" i="1"/>
  <c r="B8" i="1"/>
  <c r="B5" i="1"/>
  <c r="B4" i="1"/>
  <c r="B14" i="1"/>
  <c r="B13" i="1"/>
  <c r="B12" i="1"/>
  <c r="B11" i="1"/>
  <c r="B10" i="1"/>
  <c r="B9" i="1"/>
  <c r="B7" i="1"/>
  <c r="B6" i="1"/>
  <c r="B3" i="1"/>
  <c r="P3" i="1" l="1"/>
  <c r="H7" i="1"/>
  <c r="H5" i="1"/>
  <c r="H3" i="1"/>
  <c r="H6" i="1"/>
  <c r="H4" i="1"/>
  <c r="H9" i="1"/>
  <c r="L3" i="1" s="1"/>
  <c r="H11" i="1"/>
  <c r="H14" i="1"/>
  <c r="H12" i="1"/>
  <c r="H10" i="1"/>
  <c r="H8" i="1"/>
  <c r="M3" i="1" l="1"/>
  <c r="O3" i="1" s="1"/>
  <c r="M4" i="1"/>
  <c r="O4" i="1" s="1"/>
  <c r="L4" i="1"/>
</calcChain>
</file>

<file path=xl/sharedStrings.xml><?xml version="1.0" encoding="utf-8"?>
<sst xmlns="http://schemas.openxmlformats.org/spreadsheetml/2006/main" count="40" uniqueCount="35">
  <si>
    <t>Mean</t>
  </si>
  <si>
    <t>Sample name</t>
  </si>
  <si>
    <t>Band value</t>
  </si>
  <si>
    <t># Peaks</t>
  </si>
  <si>
    <t>When selecting the area under the curve with the wand tool in ImageJ, you may need to select several "pieces" for each curve. In that case, you should note the number of peaks and use the sum of their value for that particular sample. Those raw values can be pasted down here for reference.</t>
  </si>
  <si>
    <t>Band value of first blot / Band value of second blot</t>
  </si>
  <si>
    <t>Mean of control group</t>
  </si>
  <si>
    <t>Values from column G / mean of control group</t>
  </si>
  <si>
    <t>Standard deviation</t>
  </si>
  <si>
    <t>N</t>
  </si>
  <si>
    <t>Standard error</t>
  </si>
  <si>
    <t>The mean of the control group should always be 1.0</t>
  </si>
  <si>
    <t>Space for bar graph</t>
  </si>
  <si>
    <t>VCP</t>
  </si>
  <si>
    <t>GAPDH</t>
  </si>
  <si>
    <t>cx7</t>
  </si>
  <si>
    <t>cx1</t>
  </si>
  <si>
    <t>cx8</t>
  </si>
  <si>
    <t>cx2</t>
  </si>
  <si>
    <t>cx9</t>
  </si>
  <si>
    <t>cx3</t>
  </si>
  <si>
    <t>cx10</t>
  </si>
  <si>
    <t>cx4</t>
  </si>
  <si>
    <t>cx5</t>
  </si>
  <si>
    <t>cx11</t>
  </si>
  <si>
    <t>cx12</t>
  </si>
  <si>
    <t>cx6</t>
  </si>
  <si>
    <t>HFD</t>
  </si>
  <si>
    <t>(From 11.21.23)</t>
  </si>
  <si>
    <t>(From 11.22.23)</t>
  </si>
  <si>
    <t>From 11.21.23</t>
  </si>
  <si>
    <t>T-test</t>
  </si>
  <si>
    <t>std</t>
  </si>
  <si>
    <t>hfd</t>
  </si>
  <si>
    <t>Control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</si>
</sst>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0" fillId="0" borderId="0" xfId="0" quotePrefix="1"/>
    <xf numFmtId="0" fontId="1" fillId="0" borderId="0" xfId="0" applyFont="1"/>
    <xf numFmtId="0" fontId="0" fillId="0" borderId="1" xfId="0" applyBorder="1"/>
    <xf numFmtId="0" fontId="0" fillId="2"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tx1"/>
            </a:solidFill>
            <a:ln>
              <a:solidFill>
                <a:sysClr val="windowText" lastClr="000000"/>
              </a:solidFill>
            </a:ln>
            <a:effectLst/>
          </c:spPr>
          <c:invertIfNegative val="0"/>
          <c:errBars>
            <c:errBarType val="plus"/>
            <c:errValType val="cust"/>
            <c:noEndCap val="0"/>
            <c:plus>
              <c:numRef>
                <c:f>Sheet1!$O$3:$O$4</c:f>
                <c:numCache>
                  <c:formatCode>General</c:formatCode>
                  <c:ptCount val="2"/>
                  <c:pt idx="0">
                    <c:v>0.34246400126164889</c:v>
                  </c:pt>
                  <c:pt idx="1">
                    <c:v>0.46700812533079339</c:v>
                  </c:pt>
                </c:numCache>
              </c:numRef>
            </c:plus>
            <c:minus>
              <c:numLit>
                <c:formatCode>General</c:formatCode>
                <c:ptCount val="1"/>
                <c:pt idx="0">
                  <c:v>1</c:v>
                </c:pt>
              </c:numLit>
            </c:minus>
            <c:spPr>
              <a:noFill/>
              <a:ln w="9525" cap="flat" cmpd="sng" algn="ctr">
                <a:solidFill>
                  <a:sysClr val="windowText" lastClr="000000"/>
                </a:solidFill>
                <a:round/>
              </a:ln>
              <a:effectLst/>
            </c:spPr>
          </c:errBars>
          <c:cat>
            <c:strRef>
              <c:f>Sheet1!$K$3:$K$4</c:f>
              <c:strCache>
                <c:ptCount val="2"/>
                <c:pt idx="0">
                  <c:v>Control</c:v>
                </c:pt>
                <c:pt idx="1">
                  <c:v>HFD</c:v>
                </c:pt>
              </c:strCache>
            </c:strRef>
          </c:cat>
          <c:val>
            <c:numRef>
              <c:f>Sheet1!$L$3:$L$4</c:f>
              <c:numCache>
                <c:formatCode>General</c:formatCode>
                <c:ptCount val="2"/>
                <c:pt idx="0">
                  <c:v>0.99999999999999989</c:v>
                </c:pt>
                <c:pt idx="1">
                  <c:v>1.1479439366975139</c:v>
                </c:pt>
              </c:numCache>
            </c:numRef>
          </c:val>
          <c:extLst>
            <c:ext xmlns:c16="http://schemas.microsoft.com/office/drawing/2014/chart" uri="{C3380CC4-5D6E-409C-BE32-E72D297353CC}">
              <c16:uniqueId val="{00000000-2648-4364-B6D3-417914AC4056}"/>
            </c:ext>
          </c:extLst>
        </c:ser>
        <c:dLbls>
          <c:showLegendKey val="0"/>
          <c:showVal val="0"/>
          <c:showCatName val="0"/>
          <c:showSerName val="0"/>
          <c:showPercent val="0"/>
          <c:showBubbleSize val="0"/>
        </c:dLbls>
        <c:gapWidth val="27"/>
        <c:overlap val="-27"/>
        <c:axId val="54457408"/>
        <c:axId val="46858512"/>
      </c:barChart>
      <c:catAx>
        <c:axId val="54457408"/>
        <c:scaling>
          <c:orientation val="minMax"/>
        </c:scaling>
        <c:delete val="0"/>
        <c:axPos val="b"/>
        <c:numFmt formatCode="General" sourceLinked="1"/>
        <c:majorTickMark val="none"/>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6858512"/>
        <c:crosses val="autoZero"/>
        <c:auto val="1"/>
        <c:lblAlgn val="ctr"/>
        <c:lblOffset val="100"/>
        <c:noMultiLvlLbl val="0"/>
      </c:catAx>
      <c:valAx>
        <c:axId val="46858512"/>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1400">
                    <a:solidFill>
                      <a:sysClr val="windowText" lastClr="000000"/>
                    </a:solidFill>
                  </a:rPr>
                  <a:t>VCP:GAPDH,</a:t>
                </a:r>
                <a:r>
                  <a:rPr lang="en-US" sz="1400" baseline="0">
                    <a:solidFill>
                      <a:sysClr val="windowText" lastClr="000000"/>
                    </a:solidFill>
                  </a:rPr>
                  <a:t> AU</a:t>
                </a:r>
                <a:endParaRPr lang="en-US" sz="1400">
                  <a:solidFill>
                    <a:sysClr val="windowText" lastClr="000000"/>
                  </a:solidFill>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en-US"/>
          </a:p>
        </c:txPr>
        <c:crossAx val="5445740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14</xdr:col>
      <xdr:colOff>605116</xdr:colOff>
      <xdr:row>2</xdr:row>
      <xdr:rowOff>156882</xdr:rowOff>
    </xdr:from>
    <xdr:to>
      <xdr:col>22</xdr:col>
      <xdr:colOff>112057</xdr:colOff>
      <xdr:row>4</xdr:row>
      <xdr:rowOff>50916</xdr:rowOff>
    </xdr:to>
    <xdr:pic>
      <xdr:nvPicPr>
        <xdr:cNvPr id="5" name="Picture 4" descr="Screens screenshot of a computer screen&#10;&#10;Description automatically generated">
          <a:extLst>
            <a:ext uri="{FF2B5EF4-FFF2-40B4-BE49-F238E27FC236}">
              <a16:creationId xmlns:a16="http://schemas.microsoft.com/office/drawing/2014/main" id="{3961D390-326F-D32E-0B92-B1DA17B4D95E}"/>
            </a:ext>
          </a:extLst>
        </xdr:cNvPr>
        <xdr:cNvPicPr>
          <a:picLocks noChangeAspect="1"/>
        </xdr:cNvPicPr>
      </xdr:nvPicPr>
      <xdr:blipFill rotWithShape="1">
        <a:blip xmlns:r="http://schemas.openxmlformats.org/officeDocument/2006/relationships" r:embed="rId1"/>
        <a:srcRect l="10543" t="39853" r="20293" b="52038"/>
        <a:stretch/>
      </xdr:blipFill>
      <xdr:spPr>
        <a:xfrm flipH="1">
          <a:off x="9256057" y="537882"/>
          <a:ext cx="4347882" cy="275034"/>
        </a:xfrm>
        <a:prstGeom prst="rect">
          <a:avLst/>
        </a:prstGeom>
      </xdr:spPr>
    </xdr:pic>
    <xdr:clientData/>
  </xdr:twoCellAnchor>
  <xdr:twoCellAnchor>
    <xdr:from>
      <xdr:col>22</xdr:col>
      <xdr:colOff>89647</xdr:colOff>
      <xdr:row>3</xdr:row>
      <xdr:rowOff>44824</xdr:rowOff>
    </xdr:from>
    <xdr:to>
      <xdr:col>22</xdr:col>
      <xdr:colOff>459442</xdr:colOff>
      <xdr:row>3</xdr:row>
      <xdr:rowOff>44824</xdr:rowOff>
    </xdr:to>
    <xdr:cxnSp macro="">
      <xdr:nvCxnSpPr>
        <xdr:cNvPr id="7" name="Straight Arrow Connector 6">
          <a:extLst>
            <a:ext uri="{FF2B5EF4-FFF2-40B4-BE49-F238E27FC236}">
              <a16:creationId xmlns:a16="http://schemas.microsoft.com/office/drawing/2014/main" id="{E2F5B2D5-D12D-3489-F361-1950C5BC14BC}"/>
            </a:ext>
          </a:extLst>
        </xdr:cNvPr>
        <xdr:cNvCxnSpPr/>
      </xdr:nvCxnSpPr>
      <xdr:spPr>
        <a:xfrm flipH="1">
          <a:off x="13581529" y="616324"/>
          <a:ext cx="369795" cy="0"/>
        </a:xfrm>
        <a:prstGeom prst="straightConnector1">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14</xdr:col>
      <xdr:colOff>571499</xdr:colOff>
      <xdr:row>7</xdr:row>
      <xdr:rowOff>168087</xdr:rowOff>
    </xdr:from>
    <xdr:to>
      <xdr:col>22</xdr:col>
      <xdr:colOff>145674</xdr:colOff>
      <xdr:row>9</xdr:row>
      <xdr:rowOff>53415</xdr:rowOff>
    </xdr:to>
    <xdr:pic>
      <xdr:nvPicPr>
        <xdr:cNvPr id="8" name="Picture 7" descr="Screens screenshot of a computer screen&#10;&#10;Description automatically generated">
          <a:extLst>
            <a:ext uri="{FF2B5EF4-FFF2-40B4-BE49-F238E27FC236}">
              <a16:creationId xmlns:a16="http://schemas.microsoft.com/office/drawing/2014/main" id="{774A07E1-3B7B-F738-3969-9B493CA647F5}"/>
            </a:ext>
          </a:extLst>
        </xdr:cNvPr>
        <xdr:cNvPicPr>
          <a:picLocks noChangeAspect="1"/>
        </xdr:cNvPicPr>
      </xdr:nvPicPr>
      <xdr:blipFill rotWithShape="1">
        <a:blip xmlns:r="http://schemas.openxmlformats.org/officeDocument/2006/relationships" r:embed="rId2"/>
        <a:srcRect l="10916" t="71770" r="19641" b="20466"/>
        <a:stretch/>
      </xdr:blipFill>
      <xdr:spPr>
        <a:xfrm flipH="1">
          <a:off x="9222440" y="1501587"/>
          <a:ext cx="4415116" cy="266328"/>
        </a:xfrm>
        <a:prstGeom prst="rect">
          <a:avLst/>
        </a:prstGeom>
      </xdr:spPr>
    </xdr:pic>
    <xdr:clientData/>
  </xdr:twoCellAnchor>
  <xdr:twoCellAnchor editAs="oneCell">
    <xdr:from>
      <xdr:col>15</xdr:col>
      <xdr:colOff>47266</xdr:colOff>
      <xdr:row>12</xdr:row>
      <xdr:rowOff>190499</xdr:rowOff>
    </xdr:from>
    <xdr:to>
      <xdr:col>22</xdr:col>
      <xdr:colOff>179292</xdr:colOff>
      <xdr:row>14</xdr:row>
      <xdr:rowOff>112058</xdr:rowOff>
    </xdr:to>
    <xdr:pic>
      <xdr:nvPicPr>
        <xdr:cNvPr id="3" name="Picture 2" descr="A screenshot of a computer screen&#10;&#10;Description automatically generated">
          <a:extLst>
            <a:ext uri="{FF2B5EF4-FFF2-40B4-BE49-F238E27FC236}">
              <a16:creationId xmlns:a16="http://schemas.microsoft.com/office/drawing/2014/main" id="{DB8C6CC1-401E-C370-49BC-A33AA44F3F4A}"/>
            </a:ext>
          </a:extLst>
        </xdr:cNvPr>
        <xdr:cNvPicPr>
          <a:picLocks noChangeAspect="1"/>
        </xdr:cNvPicPr>
      </xdr:nvPicPr>
      <xdr:blipFill rotWithShape="1">
        <a:blip xmlns:r="http://schemas.openxmlformats.org/officeDocument/2006/relationships" r:embed="rId3"/>
        <a:srcRect l="1782" t="75911" r="9999" b="14600"/>
        <a:stretch/>
      </xdr:blipFill>
      <xdr:spPr>
        <a:xfrm flipH="1">
          <a:off x="9303325" y="2476499"/>
          <a:ext cx="4367849" cy="302559"/>
        </a:xfrm>
        <a:prstGeom prst="rect">
          <a:avLst/>
        </a:prstGeom>
      </xdr:spPr>
    </xdr:pic>
    <xdr:clientData/>
  </xdr:twoCellAnchor>
  <xdr:twoCellAnchor>
    <xdr:from>
      <xdr:col>14</xdr:col>
      <xdr:colOff>587187</xdr:colOff>
      <xdr:row>16</xdr:row>
      <xdr:rowOff>53788</xdr:rowOff>
    </xdr:from>
    <xdr:to>
      <xdr:col>22</xdr:col>
      <xdr:colOff>282387</xdr:colOff>
      <xdr:row>31</xdr:row>
      <xdr:rowOff>107576</xdr:rowOff>
    </xdr:to>
    <xdr:graphicFrame macro="">
      <xdr:nvGraphicFramePr>
        <xdr:cNvPr id="2" name="Chart 1">
          <a:extLst>
            <a:ext uri="{FF2B5EF4-FFF2-40B4-BE49-F238E27FC236}">
              <a16:creationId xmlns:a16="http://schemas.microsoft.com/office/drawing/2014/main" id="{0CF790A1-C871-71EA-B21A-8A65096FE7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21</xdr:col>
      <xdr:colOff>8965</xdr:colOff>
      <xdr:row>1</xdr:row>
      <xdr:rowOff>44824</xdr:rowOff>
    </xdr:from>
    <xdr:to>
      <xdr:col>22</xdr:col>
      <xdr:colOff>215153</xdr:colOff>
      <xdr:row>10</xdr:row>
      <xdr:rowOff>44824</xdr:rowOff>
    </xdr:to>
    <xdr:sp macro="" textlink="">
      <xdr:nvSpPr>
        <xdr:cNvPr id="4" name="Rectangle 3">
          <a:extLst>
            <a:ext uri="{FF2B5EF4-FFF2-40B4-BE49-F238E27FC236}">
              <a16:creationId xmlns:a16="http://schemas.microsoft.com/office/drawing/2014/main" id="{D9902FB5-82E2-25C7-C7CD-72EF63DB00B6}"/>
            </a:ext>
          </a:extLst>
        </xdr:cNvPr>
        <xdr:cNvSpPr/>
      </xdr:nvSpPr>
      <xdr:spPr>
        <a:xfrm>
          <a:off x="12998824" y="224118"/>
          <a:ext cx="815788" cy="1613647"/>
        </a:xfrm>
        <a:prstGeom prst="rect">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6"/>
  <sheetViews>
    <sheetView tabSelected="1" zoomScale="85" zoomScaleNormal="85" workbookViewId="0">
      <selection activeCell="K4" sqref="K4"/>
    </sheetView>
  </sheetViews>
  <sheetFormatPr defaultRowHeight="14.4" x14ac:dyDescent="0.3"/>
  <cols>
    <col min="6" max="6" width="11.6640625" customWidth="1"/>
  </cols>
  <sheetData>
    <row r="1" spans="1:18" x14ac:dyDescent="0.3">
      <c r="B1" s="2" t="s">
        <v>13</v>
      </c>
      <c r="D1" s="2" t="s">
        <v>14</v>
      </c>
      <c r="E1" s="2" t="s">
        <v>30</v>
      </c>
    </row>
    <row r="2" spans="1:18" x14ac:dyDescent="0.3">
      <c r="A2" s="2" t="s">
        <v>1</v>
      </c>
      <c r="B2" s="2" t="s">
        <v>2</v>
      </c>
      <c r="C2" s="2" t="s">
        <v>3</v>
      </c>
      <c r="D2" s="2" t="s">
        <v>2</v>
      </c>
      <c r="E2" s="2" t="s">
        <v>3</v>
      </c>
      <c r="G2" s="2" t="s">
        <v>5</v>
      </c>
      <c r="H2" s="2" t="s">
        <v>7</v>
      </c>
      <c r="L2" t="s">
        <v>0</v>
      </c>
      <c r="M2" t="s">
        <v>8</v>
      </c>
      <c r="N2" t="s">
        <v>9</v>
      </c>
      <c r="O2" t="s">
        <v>10</v>
      </c>
      <c r="P2" t="s">
        <v>31</v>
      </c>
      <c r="R2" s="2"/>
    </row>
    <row r="3" spans="1:18" x14ac:dyDescent="0.3">
      <c r="A3" t="s">
        <v>15</v>
      </c>
      <c r="B3">
        <f>B16</f>
        <v>1988.79</v>
      </c>
      <c r="C3">
        <v>1</v>
      </c>
      <c r="D3">
        <f>D16</f>
        <v>1617.4059999999999</v>
      </c>
      <c r="E3">
        <v>1</v>
      </c>
      <c r="G3">
        <f>B3/D3</f>
        <v>1.2296170534794604</v>
      </c>
      <c r="H3">
        <f>G3/G$15</f>
        <v>1.497004205751892</v>
      </c>
      <c r="K3" t="s">
        <v>34</v>
      </c>
      <c r="L3" s="1">
        <f>AVERAGE(H3,H5,H7,H9,H11,H13)</f>
        <v>0.99999999999999989</v>
      </c>
      <c r="M3" s="1">
        <f>STDEV(H3,H5,H7,H9,H11,H13)</f>
        <v>0.83886205836289429</v>
      </c>
      <c r="N3">
        <v>6</v>
      </c>
      <c r="O3" s="1">
        <f>M3/SQRT(N3)</f>
        <v>0.34246400126164889</v>
      </c>
      <c r="P3">
        <f>_xlfn.T.TEST(J10:O10,J11:O11,2,2)</f>
        <v>0.80354233640284645</v>
      </c>
    </row>
    <row r="4" spans="1:18" x14ac:dyDescent="0.3">
      <c r="A4" t="s">
        <v>16</v>
      </c>
      <c r="B4">
        <f t="shared" ref="B4:B5" si="0">B17</f>
        <v>1969.376</v>
      </c>
      <c r="C4">
        <v>1</v>
      </c>
      <c r="D4">
        <f t="shared" ref="D4:D14" si="1">D17</f>
        <v>735.09199999999998</v>
      </c>
      <c r="E4">
        <v>1</v>
      </c>
      <c r="G4">
        <f t="shared" ref="G4:G14" si="2">B4/D4</f>
        <v>2.6790877876510697</v>
      </c>
      <c r="H4">
        <f t="shared" ref="H4:H14" si="3">G4/G$15</f>
        <v>3.2616705130620383</v>
      </c>
      <c r="K4" t="s">
        <v>27</v>
      </c>
      <c r="L4" s="1">
        <f>AVERAGE(H4,H6,H8,H10,H12,H14)</f>
        <v>1.1479439366975139</v>
      </c>
      <c r="M4" s="1">
        <f>STDEV(H4,H6,H8,H10,H12,H14)</f>
        <v>1.1439316127941792</v>
      </c>
      <c r="N4">
        <v>6</v>
      </c>
      <c r="O4" s="1">
        <f>M4/SQRT(N4)</f>
        <v>0.46700812533079339</v>
      </c>
    </row>
    <row r="5" spans="1:18" x14ac:dyDescent="0.3">
      <c r="A5" t="s">
        <v>17</v>
      </c>
      <c r="B5">
        <f t="shared" si="0"/>
        <v>2600.7399999999998</v>
      </c>
      <c r="C5">
        <v>1</v>
      </c>
      <c r="D5">
        <f t="shared" si="1"/>
        <v>1349.335</v>
      </c>
      <c r="E5">
        <v>1</v>
      </c>
      <c r="G5">
        <f t="shared" si="2"/>
        <v>1.9274235086172076</v>
      </c>
      <c r="H5">
        <f t="shared" si="3"/>
        <v>2.3465526039186679</v>
      </c>
    </row>
    <row r="6" spans="1:18" x14ac:dyDescent="0.3">
      <c r="A6" t="s">
        <v>18</v>
      </c>
      <c r="B6">
        <f>B19+B20</f>
        <v>3172.518</v>
      </c>
      <c r="C6">
        <v>2</v>
      </c>
      <c r="D6">
        <f t="shared" si="1"/>
        <v>2607.962</v>
      </c>
      <c r="E6">
        <v>1</v>
      </c>
      <c r="G6">
        <f t="shared" si="2"/>
        <v>1.2164740130416012</v>
      </c>
      <c r="H6">
        <f t="shared" si="3"/>
        <v>1.481003137162149</v>
      </c>
      <c r="R6" s="2" t="s">
        <v>13</v>
      </c>
    </row>
    <row r="7" spans="1:18" x14ac:dyDescent="0.3">
      <c r="A7" t="s">
        <v>19</v>
      </c>
      <c r="B7">
        <f>B21</f>
        <v>6726.933</v>
      </c>
      <c r="C7">
        <v>1</v>
      </c>
      <c r="D7">
        <f t="shared" si="1"/>
        <v>6980.53</v>
      </c>
      <c r="E7">
        <v>1</v>
      </c>
      <c r="G7">
        <f t="shared" si="2"/>
        <v>0.96367081009608158</v>
      </c>
      <c r="H7">
        <f t="shared" si="3"/>
        <v>1.1732264541972413</v>
      </c>
    </row>
    <row r="8" spans="1:18" x14ac:dyDescent="0.3">
      <c r="A8" t="s">
        <v>20</v>
      </c>
      <c r="B8">
        <f>B22</f>
        <v>7185.933</v>
      </c>
      <c r="C8">
        <v>1</v>
      </c>
      <c r="D8">
        <f t="shared" si="1"/>
        <v>7831.0659999999998</v>
      </c>
      <c r="E8">
        <v>1</v>
      </c>
      <c r="G8">
        <f t="shared" si="2"/>
        <v>0.91761875075500576</v>
      </c>
      <c r="H8">
        <f t="shared" si="3"/>
        <v>1.1171601152325648</v>
      </c>
      <c r="K8" s="2" t="s">
        <v>11</v>
      </c>
    </row>
    <row r="9" spans="1:18" x14ac:dyDescent="0.3">
      <c r="A9" t="s">
        <v>21</v>
      </c>
      <c r="B9">
        <f>B23+B24+B25+B26</f>
        <v>6695.4589999999989</v>
      </c>
      <c r="C9">
        <v>4</v>
      </c>
      <c r="D9">
        <f t="shared" si="1"/>
        <v>15029.108</v>
      </c>
      <c r="E9">
        <v>1</v>
      </c>
      <c r="G9">
        <f t="shared" si="2"/>
        <v>0.44549942684555854</v>
      </c>
      <c r="H9">
        <f t="shared" si="3"/>
        <v>0.54237578582753343</v>
      </c>
    </row>
    <row r="10" spans="1:18" x14ac:dyDescent="0.3">
      <c r="A10" t="s">
        <v>22</v>
      </c>
      <c r="B10">
        <f>B27+B28+B29</f>
        <v>4192.3670000000002</v>
      </c>
      <c r="C10">
        <v>3</v>
      </c>
      <c r="D10">
        <f t="shared" si="1"/>
        <v>15297.421</v>
      </c>
      <c r="E10">
        <v>1</v>
      </c>
      <c r="G10">
        <f t="shared" si="2"/>
        <v>0.27405711067244604</v>
      </c>
      <c r="H10">
        <f t="shared" si="3"/>
        <v>0.33365237260814923</v>
      </c>
      <c r="I10" t="s">
        <v>32</v>
      </c>
      <c r="J10">
        <f>H3</f>
        <v>1.497004205751892</v>
      </c>
      <c r="K10">
        <f>H5</f>
        <v>2.3465526039186679</v>
      </c>
      <c r="L10">
        <f>H7</f>
        <v>1.1732264541972413</v>
      </c>
      <c r="M10">
        <f>H9</f>
        <v>0.54237578582753343</v>
      </c>
      <c r="N10">
        <f>H11</f>
        <v>0.17970885399328362</v>
      </c>
      <c r="O10">
        <f>H13</f>
        <v>0.2611320963113814</v>
      </c>
    </row>
    <row r="11" spans="1:18" x14ac:dyDescent="0.3">
      <c r="A11" t="s">
        <v>24</v>
      </c>
      <c r="B11">
        <f>B30+B31</f>
        <v>2406.2750000000001</v>
      </c>
      <c r="C11">
        <v>2</v>
      </c>
      <c r="D11">
        <f t="shared" si="1"/>
        <v>16301.550999999999</v>
      </c>
      <c r="E11">
        <v>1</v>
      </c>
      <c r="G11">
        <f t="shared" si="2"/>
        <v>0.14761018752142052</v>
      </c>
      <c r="H11">
        <f t="shared" si="3"/>
        <v>0.17970885399328362</v>
      </c>
      <c r="I11" t="s">
        <v>33</v>
      </c>
      <c r="J11">
        <f>H4</f>
        <v>3.2616705130620383</v>
      </c>
      <c r="K11">
        <f>H6</f>
        <v>1.481003137162149</v>
      </c>
      <c r="L11">
        <f>H8</f>
        <v>1.1171601152325648</v>
      </c>
      <c r="M11">
        <f>H10</f>
        <v>0.33365237260814923</v>
      </c>
      <c r="N11">
        <f>H12</f>
        <v>0.44028938305258158</v>
      </c>
      <c r="O11">
        <f>H14</f>
        <v>0.25388809906760035</v>
      </c>
      <c r="R11" t="s">
        <v>28</v>
      </c>
    </row>
    <row r="12" spans="1:18" x14ac:dyDescent="0.3">
      <c r="A12" t="s">
        <v>23</v>
      </c>
      <c r="B12">
        <f>B32</f>
        <v>5101.2250000000004</v>
      </c>
      <c r="C12">
        <v>1</v>
      </c>
      <c r="D12">
        <f t="shared" si="1"/>
        <v>14105.53</v>
      </c>
      <c r="E12">
        <v>1</v>
      </c>
      <c r="G12">
        <f t="shared" si="2"/>
        <v>0.36164716958526194</v>
      </c>
      <c r="H12">
        <f t="shared" si="3"/>
        <v>0.44028938305258158</v>
      </c>
      <c r="R12" s="2" t="s">
        <v>14</v>
      </c>
    </row>
    <row r="13" spans="1:18" x14ac:dyDescent="0.3">
      <c r="A13" t="s">
        <v>25</v>
      </c>
      <c r="B13">
        <f>B33+B34</f>
        <v>4048.518</v>
      </c>
      <c r="C13">
        <v>2</v>
      </c>
      <c r="D13">
        <f t="shared" si="1"/>
        <v>18875.087</v>
      </c>
      <c r="E13">
        <v>1</v>
      </c>
      <c r="G13">
        <f t="shared" si="2"/>
        <v>0.21449003122475674</v>
      </c>
      <c r="H13">
        <f t="shared" si="3"/>
        <v>0.2611320963113814</v>
      </c>
    </row>
    <row r="14" spans="1:18" x14ac:dyDescent="0.3">
      <c r="A14" t="s">
        <v>26</v>
      </c>
      <c r="B14">
        <f>B35+B36</f>
        <v>4412.4679999999998</v>
      </c>
      <c r="C14">
        <v>2</v>
      </c>
      <c r="D14">
        <f t="shared" si="1"/>
        <v>21158.865000000002</v>
      </c>
      <c r="E14">
        <v>1</v>
      </c>
      <c r="G14">
        <f t="shared" si="2"/>
        <v>0.20853991931986898</v>
      </c>
      <c r="H14">
        <f t="shared" si="3"/>
        <v>0.25388809906760035</v>
      </c>
    </row>
    <row r="15" spans="1:18" x14ac:dyDescent="0.3">
      <c r="A15" s="2" t="s">
        <v>4</v>
      </c>
      <c r="E15" s="2" t="s">
        <v>6</v>
      </c>
      <c r="G15" s="3">
        <f>AVERAGE(G3,G5,G7,G9,G11,G13)</f>
        <v>0.82138516963074759</v>
      </c>
    </row>
    <row r="16" spans="1:18" x14ac:dyDescent="0.3">
      <c r="B16" s="4">
        <v>1988.79</v>
      </c>
      <c r="D16">
        <v>1617.4059999999999</v>
      </c>
      <c r="R16" t="s">
        <v>29</v>
      </c>
    </row>
    <row r="17" spans="2:18" x14ac:dyDescent="0.3">
      <c r="B17">
        <v>1969.376</v>
      </c>
      <c r="D17">
        <v>735.09199999999998</v>
      </c>
      <c r="R17" s="2" t="s">
        <v>14</v>
      </c>
    </row>
    <row r="18" spans="2:18" x14ac:dyDescent="0.3">
      <c r="B18" s="4">
        <v>2600.7399999999998</v>
      </c>
      <c r="D18">
        <v>1349.335</v>
      </c>
    </row>
    <row r="19" spans="2:18" x14ac:dyDescent="0.3">
      <c r="B19">
        <v>3138.154</v>
      </c>
      <c r="D19">
        <v>2607.962</v>
      </c>
    </row>
    <row r="20" spans="2:18" x14ac:dyDescent="0.3">
      <c r="B20">
        <v>34.363999999999997</v>
      </c>
      <c r="D20">
        <v>6980.53</v>
      </c>
    </row>
    <row r="21" spans="2:18" x14ac:dyDescent="0.3">
      <c r="B21" s="4">
        <v>6726.933</v>
      </c>
      <c r="D21">
        <v>7831.0659999999998</v>
      </c>
      <c r="K21" s="2" t="s">
        <v>12</v>
      </c>
    </row>
    <row r="22" spans="2:18" x14ac:dyDescent="0.3">
      <c r="B22">
        <v>7185.933</v>
      </c>
      <c r="D22">
        <v>15029.108</v>
      </c>
    </row>
    <row r="23" spans="2:18" x14ac:dyDescent="0.3">
      <c r="B23" s="4">
        <v>6504.5389999999998</v>
      </c>
      <c r="D23">
        <v>15297.421</v>
      </c>
    </row>
    <row r="24" spans="2:18" x14ac:dyDescent="0.3">
      <c r="B24" s="4">
        <v>186.09200000000001</v>
      </c>
      <c r="D24">
        <v>16301.550999999999</v>
      </c>
    </row>
    <row r="25" spans="2:18" x14ac:dyDescent="0.3">
      <c r="B25" s="4">
        <v>2.4140000000000001</v>
      </c>
      <c r="D25">
        <v>14105.53</v>
      </c>
    </row>
    <row r="26" spans="2:18" x14ac:dyDescent="0.3">
      <c r="B26" s="4">
        <v>2.4140000000000001</v>
      </c>
      <c r="D26">
        <v>18875.087</v>
      </c>
    </row>
    <row r="27" spans="2:18" x14ac:dyDescent="0.3">
      <c r="B27">
        <v>4113.1750000000002</v>
      </c>
      <c r="D27">
        <v>21158.865000000002</v>
      </c>
    </row>
    <row r="28" spans="2:18" x14ac:dyDescent="0.3">
      <c r="B28">
        <v>2.4140000000000001</v>
      </c>
    </row>
    <row r="29" spans="2:18" x14ac:dyDescent="0.3">
      <c r="B29">
        <v>76.778000000000006</v>
      </c>
    </row>
    <row r="30" spans="2:18" x14ac:dyDescent="0.3">
      <c r="B30" s="4">
        <v>2403.8609999999999</v>
      </c>
    </row>
    <row r="31" spans="2:18" x14ac:dyDescent="0.3">
      <c r="B31" s="4">
        <v>2.4140000000000001</v>
      </c>
    </row>
    <row r="32" spans="2:18" x14ac:dyDescent="0.3">
      <c r="B32">
        <v>5101.2250000000004</v>
      </c>
    </row>
    <row r="33" spans="2:2" x14ac:dyDescent="0.3">
      <c r="B33" s="4">
        <v>4046.1039999999998</v>
      </c>
    </row>
    <row r="34" spans="2:2" x14ac:dyDescent="0.3">
      <c r="B34" s="4">
        <v>2.4140000000000001</v>
      </c>
    </row>
    <row r="35" spans="2:2" x14ac:dyDescent="0.3">
      <c r="B35">
        <v>4410.0540000000001</v>
      </c>
    </row>
    <row r="36" spans="2:2" x14ac:dyDescent="0.3">
      <c r="B36">
        <v>2.4140000000000001</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cass</dc:creator>
  <cp:lastModifiedBy>Cass Dedert</cp:lastModifiedBy>
  <dcterms:created xsi:type="dcterms:W3CDTF">2015-06-05T18:17:20Z</dcterms:created>
  <dcterms:modified xsi:type="dcterms:W3CDTF">2023-12-08T20:05:46Z</dcterms:modified>
</cp:coreProperties>
</file>