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aight/Desktop/chelsea_collab/"/>
    </mc:Choice>
  </mc:AlternateContent>
  <xr:revisionPtr revIDLastSave="0" documentId="13_ncr:1_{8C47727B-00E0-8B47-8201-06DE49A6E8DD}" xr6:coauthVersionLast="47" xr6:coauthVersionMax="47" xr10:uidLastSave="{00000000-0000-0000-0000-000000000000}"/>
  <bookViews>
    <workbookView xWindow="0" yWindow="500" windowWidth="33600" windowHeight="189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0" i="5" l="1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L7" i="4" s="1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L13" i="4" s="1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4" i="4"/>
  <c r="D19" i="4"/>
  <c r="B3" i="5" s="1"/>
  <c r="D20" i="4"/>
  <c r="B4" i="5" s="1"/>
  <c r="M95" i="5" s="1"/>
  <c r="P95" i="5" s="1"/>
  <c r="D3" i="4"/>
  <c r="N119" i="5" l="1"/>
  <c r="Q119" i="5" s="1"/>
  <c r="N118" i="5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T108" i="5" s="1"/>
  <c r="J2" i="5"/>
  <c r="S138" i="5"/>
  <c r="T139" i="5" s="1"/>
  <c r="T107" i="5"/>
  <c r="S6" i="5"/>
  <c r="T7" i="5" s="1"/>
  <c r="S3" i="5"/>
  <c r="T3" i="5" s="1"/>
  <c r="T128" i="5"/>
  <c r="S120" i="5"/>
  <c r="T121" i="5" s="1"/>
  <c r="T109" i="5"/>
  <c r="T142" i="5"/>
  <c r="S114" i="5"/>
  <c r="T114" i="5" s="1"/>
  <c r="S111" i="5"/>
  <c r="T112" i="5" s="1"/>
  <c r="T144" i="5"/>
  <c r="T141" i="5"/>
  <c r="T118" i="5"/>
  <c r="T110" i="5"/>
  <c r="F13" i="4"/>
  <c r="E13" i="4"/>
  <c r="E16" i="4"/>
  <c r="E7" i="4"/>
  <c r="F10" i="4"/>
  <c r="F16" i="4"/>
  <c r="F4" i="4"/>
  <c r="E4" i="4"/>
  <c r="E10" i="4"/>
  <c r="F7" i="4"/>
  <c r="T146" i="5" l="1"/>
  <c r="X42" i="5"/>
  <c r="AC15" i="5" s="1"/>
  <c r="X50" i="5"/>
  <c r="AC17" i="5" s="1"/>
  <c r="T133" i="5"/>
  <c r="T138" i="5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X43" i="5" s="1"/>
  <c r="AD15" i="5" s="1"/>
  <c r="T136" i="5"/>
  <c r="T111" i="5"/>
  <c r="T113" i="5"/>
  <c r="T140" i="5"/>
  <c r="T129" i="5"/>
  <c r="T127" i="5"/>
  <c r="X45" i="5" s="1"/>
  <c r="AB16" i="5" s="1"/>
  <c r="P2" i="5"/>
  <c r="T2" i="5"/>
  <c r="T115" i="5"/>
  <c r="X49" i="5"/>
  <c r="AB17" i="5" s="1"/>
  <c r="T116" i="5"/>
  <c r="X39" i="5"/>
  <c r="AD14" i="5" s="1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6" i="5" l="1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20" i="5" l="1"/>
  <c r="AA9" i="5" s="1"/>
  <c r="X11" i="5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<sst xmlns="http://schemas.openxmlformats.org/spreadsheetml/2006/main" count="3301" uniqueCount="635">
  <si>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</si>
  <si>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</si>
  <si>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</si>
  <si>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</si>
  <si>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</si>
  <si>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</si>
  <si>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</si>
  <si>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</si>
  <si>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</si>
  <si>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</si>
  <si>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</si>
  <si>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</si>
  <si>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</si>
  <si>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</si>
  <si>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</si>
  <si>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</si>
  <si>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</si>
  <si>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</si>
  <si>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</si>
  <si>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</si>
  <si>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</si>
  <si>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</si>
  <si>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</si>
  <si>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</si>
  <si>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</si>
  <si>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</si>
  <si>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</si>
  <si>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</si>
  <si>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</si>
  <si>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</si>
  <si>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</si>
  <si>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</si>
  <si>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</si>
  <si>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</si>
  <si>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</si>
  <si>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</si>
  <si>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</si>
  <si>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</si>
  <si>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</si>
  <si>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</si>
  <si>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</si>
  <si>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</si>
  <si>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</si>
  <si>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</si>
  <si>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</si>
  <si>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</si>
  <si>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</si>
  <si>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</si>
  <si>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</si>
  <si>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</si>
  <si>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</si>
  <si>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</si>
  <si>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</si>
  <si>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</si>
  <si>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</si>
  <si>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</si>
  <si>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</si>
  <si>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</si>
  <si>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</si>
  <si>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</si>
  <si>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</si>
  <si>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</si>
  <si>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</si>
  <si>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</si>
  <si>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</si>
  <si>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</si>
  <si>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</si>
  <si>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</si>
  <si>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</si>
  <si>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</si>
  <si>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</si>
  <si>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</si>
  <si>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</si>
  <si>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</si>
  <si>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</si>
  <si>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</si>
  <si>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</si>
  <si>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</si>
  <si>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</si>
  <si>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</si>
  <si>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</si>
  <si>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</si>
  <si>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</si>
  <si>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</si>
  <si>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</si>
  <si>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</si>
  <si>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</si>
  <si>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</si>
  <si>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</si>
  <si>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</si>
  <si>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</si>
  <si>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</si>
  <si>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</si>
  <si>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</si>
  <si>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</si>
  <si>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</si>
  <si>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</si>
  <si>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</si>
  <si>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</si>
  <si>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</si>
  <si>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</si>
  <si>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</si>
  <si>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</si>
  <si>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</si>
  <si>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</si>
  <si>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</si>
  <si>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</si>
  <si>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</si>
  <si>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</si>
  <si>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</si>
  <si>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</si>
  <si>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</si>
  <si>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</si>
  <si>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</si>
  <si>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</si>
  <si>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</si>
  <si>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</si>
  <si>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</si>
  <si>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</si>
  <si>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</si>
  <si>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</si>
  <si>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</si>
  <si>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</si>
  <si>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</si>
  <si>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</si>
  <si>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</si>
  <si>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</si>
  <si>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</si>
  <si>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</si>
  <si>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</si>
  <si>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</si>
  <si>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</si>
  <si>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</si>
  <si>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</si>
  <si>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</si>
  <si>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</si>
  <si>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</si>
  <si>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</si>
  <si>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</si>
  <si>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</si>
  <si>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</si>
  <si>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</si>
  <si>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</si>
  <si>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</si>
  <si>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</si>
  <si>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</si>
  <si>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</si>
  <si>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</si>
  <si>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</si>
  <si>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</si>
  <si>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</si>
  <si>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</si>
  <si>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</si>
  <si>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</si>
  <si>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</si>
  <si>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</si>
  <si>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</si>
  <si>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</si>
  <si>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</si>
  <si>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</si>
  <si>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</si>
  <si>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</si>
  <si>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</si>
  <si>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</si>
  <si>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</si>
  <si>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</si>
  <si>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</si>
  <si>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</si>
  <si>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</si>
  <si>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</si>
  <si>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</si>
  <si>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</si>
  <si>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</si>
  <si>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</si>
  <si>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</si>
  <si>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</si>
  <si>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</si>
  <si>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</si>
  <si>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</si>
  <si>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</si>
  <si>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</si>
  <si>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</si>
  <si>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</si>
  <si>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</si>
  <si>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</si>
  <si>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</si>
  <si>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</si>
  <si>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</si>
  <si>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</si>
  <si>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</si>
  <si>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</si>
  <si>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</si>
  <si>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</si>
  <si>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</si>
  <si>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</si>
  <si>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</si>
  <si>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</si>
  <si>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</si>
  <si>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</si>
  <si>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</si>
  <si>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</si>
  <si>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</si>
  <si>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</si>
  <si>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</si>
  <si>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</si>
  <si>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</si>
  <si>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</si>
  <si>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</si>
  <si>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</si>
  <si>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</si>
  <si>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</si>
  <si>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</si>
  <si>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</si>
  <si>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</si>
  <si>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</si>
  <si>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</si>
  <si>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</si>
  <si>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</si>
  <si>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</si>
  <si>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</si>
  <si>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</si>
  <si>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</si>
  <si>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</si>
  <si>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</si>
  <si>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</si>
  <si>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</si>
  <si>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</si>
  <si>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</si>
  <si>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</si>
  <si>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</si>
  <si>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</si>
  <si>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</si>
  <si>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</si>
  <si>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</si>
  <si>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</si>
  <si>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</si>
  <si>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</si>
  <si>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</si>
  <si>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</si>
  <si>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</si>
  <si>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</si>
  <si>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</si>
  <si>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</si>
  <si>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</si>
  <si>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</si>
  <si>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</si>
  <si>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</si>
  <si>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</si>
  <si>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</si>
  <si>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</si>
  <si>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</si>
  <si>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</si>
  <si>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</si>
  <si>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</si>
  <si>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</si>
  <si>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</si>
  <si>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</si>
  <si>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</si>
  <si>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</si>
  <si>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</si>
  <si>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</si>
  <si>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</si>
  <si>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</si>
  <si>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</si>
  <si>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</si>
  <si>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</si>
  <si>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</si>
  <si>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</si>
  <si>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</si>
  <si>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</si>
  <si>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</si>
  <si>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</si>
  <si>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</si>
  <si>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</si>
  <si>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</si>
  <si>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</si>
  <si>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</si>
  <si>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</si>
  <si>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</si>
  <si>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</si>
  <si>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</si>
  <si>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</si>
  <si>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</si>
  <si>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</si>
  <si>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</si>
  <si>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</si>
  <si>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</si>
  <si>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</si>
  <si>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</si>
  <si>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</si>
  <si>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</si>
  <si>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</si>
  <si>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</si>
  <si>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</si>
  <si>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</si>
  <si>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</si>
  <si>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</si>
  <si>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</si>
  <si>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</si>
  <si>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</si>
  <si>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</si>
  <si>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</si>
  <si>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</si>
  <si>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</si>
  <si>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</si>
  <si>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</si>
  <si>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</si>
  <si>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</si>
  <si>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</si>
  <si>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</si>
  <si>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</si>
  <si>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</si>
  <si>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</si>
  <si>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</si>
  <si>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</si>
  <si>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</si>
  <si>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</si>
  <si>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</si>
  <si>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</si>
  <si>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</si>
  <si>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</si>
  <si>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</si>
  <si>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</si>
  <si>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</si>
  <si>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</si>
  <si>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</si>
  <si>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</si>
  <si>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</si>
  <si>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</si>
  <si>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</si>
  <si>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</si>
  <si>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</si>
  <si>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</si>
  <si>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</si>
  <si>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</si>
  <si>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</si>
  <si>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</si>
  <si>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</si>
  <si>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</si>
  <si>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</si>
  <si>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</si>
  <si>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</si>
  <si>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</si>
  <si>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</si>
  <si>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</si>
  <si>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</si>
  <si>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</si>
  <si>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</si>
  <si>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</si>
  <si>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</si>
  <si>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</si>
  <si>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</si>
  <si>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</si>
  <si>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</si>
  <si>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</si>
  <si>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</si>
  <si>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</si>
  <si>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</si>
  <si>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</si>
  <si>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</si>
  <si>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</si>
  <si>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</si>
  <si>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</si>
  <si>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</si>
  <si>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</si>
  <si>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</si>
  <si>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</si>
  <si>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</si>
  <si>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</si>
  <si>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</si>
  <si>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</si>
  <si>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</si>
  <si>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</si>
  <si>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</si>
  <si>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</si>
  <si>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</si>
  <si>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</si>
  <si>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</si>
  <si>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</si>
  <si>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</si>
  <si>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</si>
  <si>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</si>
  <si>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</si>
  <si>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</si>
  <si>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</si>
  <si>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</si>
  <si>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</si>
  <si>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</si>
  <si>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</si>
  <si>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</si>
  <si>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</si>
  <si>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</si>
  <si>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</si>
  <si>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</si>
  <si>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</si>
  <si>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</si>
  <si>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</si>
  <si>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</si>
  <si>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</si>
  <si>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</si>
  <si>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</si>
  <si>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</si>
  <si>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</si>
  <si>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</si>
  <si>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</si>
  <si>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</si>
  <si>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</si>
  <si>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</si>
  <si>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</si>
  <si>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</si>
  <si>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</si>
  <si>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</si>
  <si>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</si>
  <si>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</si>
  <si>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</si>
  <si>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</si>
  <si>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</si>
  <si>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</si>
  <si>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</si>
  <si>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</si>
  <si>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</si>
  <si>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</si>
  <si>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</si>
  <si>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</si>
  <si>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</si>
  <si>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</si>
  <si>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</si>
  <si>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</si>
  <si>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</si>
  <si>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</si>
  <si>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</si>
  <si>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</si>
  <si>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</si>
  <si>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</si>
  <si>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</si>
  <si>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</si>
  <si>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</si>
  <si>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</si>
  <si>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</si>
  <si>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</si>
  <si>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</si>
  <si>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</si>
  <si>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</si>
  <si>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</si>
  <si>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</si>
  <si>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</si>
  <si>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</si>
  <si>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</si>
  <si>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</si>
  <si>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</si>
  <si>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</si>
  <si>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</si>
  <si>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</si>
  <si>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</si>
  <si>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</si>
  <si>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</si>
  <si>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</si>
  <si>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</si>
  <si>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</si>
  <si>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</si>
  <si>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</si>
  <si>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</si>
  <si>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</si>
  <si>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</si>
  <si>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</si>
  <si>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</si>
  <si>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</si>
  <si>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</si>
  <si>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</si>
  <si>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</si>
  <si>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</si>
  <si>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</si>
  <si>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</si>
  <si>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</si>
  <si>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</si>
  <si>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</si>
  <si>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</si>
  <si>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</si>
  <si>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</si>
  <si>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</si>
  <si>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</si>
  <si>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</si>
  <si>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</si>
  <si>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</si>
  <si>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</si>
  <si>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</si>
  <si>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</si>
  <si>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</si>
  <si>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</si>
  <si>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</si>
  <si>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</si>
  <si>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</si>
  <si>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</si>
  <si>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</si>
  <si>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</si>
  <si>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</si>
  <si>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</si>
  <si>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</si>
  <si>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</si>
  <si>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</si>
  <si>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</si>
  <si>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</si>
  <si>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</si>
  <si>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</si>
  <si>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</si>
  <si>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</si>
  <si>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</si>
  <si>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</si>
  <si>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</si>
  <si>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</si>
  <si>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</si>
  <si>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</si>
  <si>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</si>
  <si>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</si>
  <si>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</si>
  <si>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</si>
  <si>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</si>
  <si>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</si>
  <si>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</si>
  <si>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</si>
  <si>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</si>
  <si>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</si>
  <si>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</si>
  <si>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</si>
  <si>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</si>
  <si>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</si>
  <si>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</si>
  <si>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</si>
  <si>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</si>
  <si>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</si>
  <si>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</si>
  <si>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</si>
  <si>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</si>
  <si>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</si>
  <si>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</si>
  <si>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</si>
  <si>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</si>
  <si>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</si>
  <si>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</si>
  <si>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</si>
  <si>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</si>
  <si>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</si>
  <si>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</si>
  <si>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</si>
  <si>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</si>
  <si>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</si>
  <si>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</si>
  <si>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</si>
  <si>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</si>
  <si>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</si>
  <si>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</si>
  <si>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</si>
  <si>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</si>
  <si>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</si>
  <si>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</si>
  <si>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</si>
  <si>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</si>
  <si>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</si>
  <si>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</si>
  <si>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</si>
  <si>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</si>
  <si>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</si>
  <si>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</si>
  <si>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</si>
  <si>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</si>
  <si>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</si>
  <si>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</si>
  <si>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</si>
  <si>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</si>
  <si>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</si>
  <si>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</si>
  <si>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</si>
  <si>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</si>
  <si>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</si>
  <si>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</si>
  <si>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</si>
  <si>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</si>
  <si>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</si>
  <si>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</si>
  <si>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</si>
  <si>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</si>
  <si>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</si>
  <si>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</si>
  <si>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</si>
  <si>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</si>
  <si>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</si>
  <si>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</si>
  <si>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</si>
  <si>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</si>
  <si>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</si>
  <si>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</si>
  <si>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</si>
  <si>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</si>
  <si>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</si>
  <si>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</si>
  <si>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</si>
  <si>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</si>
  <si>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</si>
  <si>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</si>
  <si>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</si>
  <si>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</si>
  <si>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</si>
  <si>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</si>
  <si>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</si>
  <si>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</si>
  <si>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</si>
  <si>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</si>
  <si>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</si>
  <si>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</si>
  <si>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</si>
  <si>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</si>
  <si>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</si>
  <si>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</si>
  <si>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</si>
  <si>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</si>
  <si>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</si>
  <si>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</si>
  <si>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</si>
  <si>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</si>
  <si>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</si>
  <si>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</si>
  <si>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</si>
  <si>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</si>
  <si>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</si>
  <si>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</si>
  <si>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</si>
  <si>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</si>
  <si>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</si>
  <si>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</si>
  <si>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</si>
  <si>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</si>
  <si>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</si>
  <si>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Psd95</t>
  </si>
  <si>
    <t>Psd95 F</t>
  </si>
  <si>
    <t>Psd95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</si>
</sst>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18.698359903835701</c:v>
                </c:pt>
                <c:pt idx="1">
                  <c:v>18.630540410856</c:v>
                </c:pt>
                <c:pt idx="2">
                  <c:v>19.124078980411198</c:v>
                </c:pt>
                <c:pt idx="3">
                  <c:v>19.578778068178899</c:v>
                </c:pt>
                <c:pt idx="4">
                  <c:v>19.653393837855599</c:v>
                </c:pt>
                <c:pt idx="5">
                  <c:v>19.668282069577</c:v>
                </c:pt>
                <c:pt idx="6">
                  <c:v>20.9380612772128</c:v>
                </c:pt>
                <c:pt idx="7">
                  <c:v>20.773733648029399</c:v>
                </c:pt>
                <c:pt idx="8">
                  <c:v>21.1636228892954</c:v>
                </c:pt>
                <c:pt idx="9">
                  <c:v>22.1814242103721</c:v>
                </c:pt>
                <c:pt idx="10">
                  <c:v>21.939483954885102</c:v>
                </c:pt>
                <c:pt idx="11">
                  <c:v>22.212028732958199</c:v>
                </c:pt>
                <c:pt idx="12">
                  <c:v>22.686951191527498</c:v>
                </c:pt>
                <c:pt idx="13">
                  <c:v>22.883131911464702</c:v>
                </c:pt>
                <c:pt idx="14">
                  <c:v>22.696059139079399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21.8604506330521</c:v>
                </c:pt>
                <c:pt idx="1">
                  <c:v>21.771072062223801</c:v>
                </c:pt>
                <c:pt idx="2">
                  <c:v>21.3334378284009</c:v>
                </c:pt>
                <c:pt idx="3">
                  <c:v>23.0327002292942</c:v>
                </c:pt>
                <c:pt idx="4">
                  <c:v>22.425413735110599</c:v>
                </c:pt>
                <c:pt idx="5">
                  <c:v>22.589225454493501</c:v>
                </c:pt>
                <c:pt idx="6">
                  <c:v>23.850196317835699</c:v>
                </c:pt>
                <c:pt idx="7">
                  <c:v>23.7310348197461</c:v>
                </c:pt>
                <c:pt idx="8">
                  <c:v>23.644043819300801</c:v>
                </c:pt>
                <c:pt idx="9">
                  <c:v>24.993087257471601</c:v>
                </c:pt>
                <c:pt idx="10">
                  <c:v>24.891663920354599</c:v>
                </c:pt>
                <c:pt idx="11">
                  <c:v>24.830527683196699</c:v>
                </c:pt>
                <c:pt idx="12">
                  <c:v>25.6802962903649</c:v>
                </c:pt>
                <c:pt idx="13">
                  <c:v>25.6765072739978</c:v>
                </c:pt>
                <c:pt idx="14">
                  <c:v>25.4806402185067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150" zoomScaleNormal="90" workbookViewId="0">
      <selection activeCell="R8" sqref="R8"/>
    </sheetView>
  </sheetViews>
  <sheetFormatPr baseColWidth="10" defaultColWidth="6.6640625" defaultRowHeight="15" customHeight="1" x14ac:dyDescent="0.2"/>
  <cols>
    <col min="1" max="1" width="1" style="33" customWidth="1"/>
    <col min="2" max="3" width="6.6640625" style="34" customWidth="1"/>
    <col min="4" max="4" width="8.83203125" style="34" customWidth="1"/>
    <col min="5" max="5" width="7.83203125" style="34" customWidth="1"/>
    <col min="6" max="6" width="10" style="34" customWidth="1"/>
    <col min="7" max="7" width="10" style="34" hidden="1" customWidth="1"/>
    <col min="8" max="8" width="10" style="35" customWidth="1"/>
    <col min="9" max="9" width="8.83203125" style="35" customWidth="1"/>
    <col min="10" max="10" width="10" style="36" customWidth="1"/>
    <col min="11" max="11" width="12.1640625" style="37" hidden="1" customWidth="1"/>
    <col min="12" max="12" width="12.1640625" style="36" hidden="1" customWidth="1"/>
    <col min="13" max="14" width="12.1640625" style="37" hidden="1" customWidth="1"/>
    <col min="15" max="15" width="6.6640625" style="38" hidden="1" customWidth="1"/>
    <col min="16" max="16" width="12.1640625" style="34" hidden="1" customWidth="1"/>
    <col min="17" max="17" width="6.6640625" style="39" customWidth="1"/>
    <col min="18" max="16384" width="6.6640625" style="39"/>
  </cols>
  <sheetData>
    <row r="1" spans="1:16" s="32" customFormat="1" ht="30" customHeight="1" x14ac:dyDescent="0.2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18.698359903835701</v>
      </c>
      <c r="I2" s="35">
        <v>18.698359903835701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22.137846236170599</v>
      </c>
      <c r="I3" s="35">
        <v>22.137846236170599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20.895478282597299</v>
      </c>
      <c r="I4" s="35">
        <v>20.895478282597299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20.9395256370819</v>
      </c>
      <c r="I5" s="35">
        <v>20.9395256370819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20.499875797175001</v>
      </c>
      <c r="I6" s="35">
        <v>20.499875797175001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21.745719265846599</v>
      </c>
      <c r="I7" s="35">
        <v>21.745719265846599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21.564466611406701</v>
      </c>
      <c r="I8" s="35">
        <v>21.564466611406701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21.3980423804678</v>
      </c>
      <c r="I9" s="35">
        <v>21.3980423804678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20.915491776918799</v>
      </c>
      <c r="I10" s="35">
        <v>20.915491776918799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21.453860150623299</v>
      </c>
      <c r="I11" s="35">
        <v>21.453860150623299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21.290078796589199</v>
      </c>
      <c r="I12" s="35">
        <v>21.290078796589199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21.8604506330521</v>
      </c>
      <c r="I15" s="35">
        <v>21.8604506330521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23.781367979790598</v>
      </c>
      <c r="I16" s="35">
        <v>23.781367979790598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24.012951640448399</v>
      </c>
      <c r="I17" s="35">
        <v>24.012951640448399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23.660228545295698</v>
      </c>
      <c r="I18" s="35">
        <v>23.660228545295698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23.777909509729199</v>
      </c>
      <c r="I19" s="35">
        <v>23.777909509729199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23.747293315671499</v>
      </c>
      <c r="I20" s="35">
        <v>23.747293315671499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24.057320813546198</v>
      </c>
      <c r="I21" s="35">
        <v>24.057320813546198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24.237475416516901</v>
      </c>
      <c r="I22" s="35">
        <v>24.237475416516901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24.3896311451077</v>
      </c>
      <c r="I23" s="35">
        <v>24.3896311451077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23.7048535448892</v>
      </c>
      <c r="I24" s="35">
        <v>23.7048535448892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24.203624870898601</v>
      </c>
      <c r="I25" s="35">
        <v>24.203624870898601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18.630540410856</v>
      </c>
      <c r="I26" s="35">
        <v>18.630540410856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21.697358848917801</v>
      </c>
      <c r="I27" s="35">
        <v>21.697358848917801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21.093697175202902</v>
      </c>
      <c r="I28" s="35">
        <v>21.093697175202902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21.019515179076301</v>
      </c>
      <c r="I29" s="35">
        <v>21.019515179076301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20.690224028976999</v>
      </c>
      <c r="I30" s="35">
        <v>20.690224028976999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22.1821072889168</v>
      </c>
      <c r="I31" s="35">
        <v>22.1821072889168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21.570530495140801</v>
      </c>
      <c r="I32" s="35">
        <v>21.570530495140801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21.441339220053699</v>
      </c>
      <c r="I33" s="35">
        <v>21.441339220053699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21.5291146486916</v>
      </c>
      <c r="I34" s="35">
        <v>21.5291146486916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21.1760077859159</v>
      </c>
      <c r="I35" s="35">
        <v>21.1760077859159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21.3658133645561</v>
      </c>
      <c r="I36" s="35">
        <v>21.3658133645561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21.771072062223801</v>
      </c>
      <c r="I39" s="35">
        <v>21.771072062223801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24.0098250060597</v>
      </c>
      <c r="I40" s="35">
        <v>24.0098250060597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24.047606800107399</v>
      </c>
      <c r="I41" s="35">
        <v>24.047606800107399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23.944207123357</v>
      </c>
      <c r="I42" s="35">
        <v>23.944207123357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23.892078754941199</v>
      </c>
      <c r="I43" s="35">
        <v>23.892078754941199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23.918354869221901</v>
      </c>
      <c r="I44" s="35">
        <v>23.918354869221901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23.947393420988998</v>
      </c>
      <c r="I45" s="35">
        <v>23.947393420988998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23.941540546024601</v>
      </c>
      <c r="I46" s="35">
        <v>23.941540546024601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24.3635787649131</v>
      </c>
      <c r="I47" s="35">
        <v>24.3635787649131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23.622001191924198</v>
      </c>
      <c r="I48" s="35">
        <v>23.622001191924198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24.230775901504501</v>
      </c>
      <c r="I49" s="35">
        <v>24.230775901504501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19.124078980411198</v>
      </c>
      <c r="I50" s="35">
        <v>19.124078980411198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21.366893956711099</v>
      </c>
      <c r="I51" s="35">
        <v>21.366893956711099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21.233327531731302</v>
      </c>
      <c r="I52" s="35">
        <v>21.233327531731302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21.1537544505982</v>
      </c>
      <c r="I53" s="35">
        <v>21.1537544505982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21.062294127780898</v>
      </c>
      <c r="I54" s="35">
        <v>21.062294127780898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21.879732206223899</v>
      </c>
      <c r="I55" s="35">
        <v>21.879732206223899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21.6698896011339</v>
      </c>
      <c r="I56" s="35">
        <v>21.6698896011339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21.335066259694202</v>
      </c>
      <c r="I57" s="35">
        <v>21.335066259694202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21.516039495737999</v>
      </c>
      <c r="I58" s="35">
        <v>21.516039495737999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21.266758117062501</v>
      </c>
      <c r="I59" s="35">
        <v>21.266758117062501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21.321724587874499</v>
      </c>
      <c r="I60" s="35">
        <v>21.321724587874499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21.3334378284009</v>
      </c>
      <c r="I63" s="35">
        <v>21.3334378284009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23.887339757464499</v>
      </c>
      <c r="I64" s="35">
        <v>23.887339757464499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23.973451885824499</v>
      </c>
      <c r="I65" s="35">
        <v>23.973451885824499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23.845811997039899</v>
      </c>
      <c r="I66" s="35">
        <v>23.845811997039899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23.6881845704089</v>
      </c>
      <c r="I67" s="35">
        <v>23.6881845704089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23.721686266083601</v>
      </c>
      <c r="I68" s="35">
        <v>23.721686266083601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23.7224052512444</v>
      </c>
      <c r="I69" s="35">
        <v>23.7224052512444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23.680926206415499</v>
      </c>
      <c r="I70" s="35">
        <v>23.680926206415499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24.099982819335999</v>
      </c>
      <c r="I71" s="35">
        <v>24.099982819335999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23.340651197603599</v>
      </c>
      <c r="I72" s="35">
        <v>23.340651197603599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23.889031753718299</v>
      </c>
      <c r="I73" s="35">
        <v>23.889031753718299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19.578778068178899</v>
      </c>
      <c r="I74" s="35">
        <v>19.578778068178899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21.685169303520901</v>
      </c>
      <c r="I75" s="35">
        <v>21.685169303520901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21.917948000452601</v>
      </c>
      <c r="I76" s="35">
        <v>21.917948000452601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22.344784347747598</v>
      </c>
      <c r="I77" s="35">
        <v>22.344784347747598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21.559197845242402</v>
      </c>
      <c r="I78" s="35">
        <v>21.559197845242402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21.154155300969599</v>
      </c>
      <c r="I79" s="35">
        <v>21.154155300969599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23.103409143346699</v>
      </c>
      <c r="I80" s="35">
        <v>23.103409143346699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21.373999595199301</v>
      </c>
      <c r="I81" s="35">
        <v>21.373999595199301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21.877430190252099</v>
      </c>
      <c r="I82" s="35">
        <v>21.877430190252099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21.637180481886901</v>
      </c>
      <c r="I83" s="35">
        <v>21.637180481886901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21.171307813951199</v>
      </c>
      <c r="I84" s="35">
        <v>21.171307813951199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23.0327002292942</v>
      </c>
      <c r="I87" s="35">
        <v>23.0327002292942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24.129160061367301</v>
      </c>
      <c r="I88" s="35">
        <v>24.129160061367301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25.0224678137435</v>
      </c>
      <c r="I89" s="35">
        <v>25.0224678137435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25.111857934031299</v>
      </c>
      <c r="I90" s="35">
        <v>25.111857934031299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24.0205857711438</v>
      </c>
      <c r="I91" s="35">
        <v>24.0205857711438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23.637738191784798</v>
      </c>
      <c r="I92" s="35">
        <v>23.637738191784798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24.8543780778799</v>
      </c>
      <c r="I93" s="35">
        <v>24.8543780778799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24.065307782750001</v>
      </c>
      <c r="I94" s="35">
        <v>24.065307782750001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24.869947525596501</v>
      </c>
      <c r="I95" s="35">
        <v>24.869947525596501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24.1428851292834</v>
      </c>
      <c r="I96" s="35">
        <v>24.1428851292834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24.106243738554099</v>
      </c>
      <c r="I97" s="35">
        <v>24.106243738554099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19.653393837855599</v>
      </c>
      <c r="I98" s="35">
        <v>19.653393837855599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21.449541488543399</v>
      </c>
      <c r="I99" s="35">
        <v>21.449541488543399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21.968201732032298</v>
      </c>
      <c r="I100" s="35">
        <v>21.968201732032298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22.146790913764701</v>
      </c>
      <c r="I101" s="35">
        <v>22.146790913764701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21.848963934903601</v>
      </c>
      <c r="I102" s="35">
        <v>21.848963934903601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21.3661966771617</v>
      </c>
      <c r="I103" s="35">
        <v>21.3661966771617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21.853472070088898</v>
      </c>
      <c r="I104" s="35">
        <v>21.853472070088898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21.4255094865158</v>
      </c>
      <c r="I105" s="35">
        <v>21.4255094865158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21.867745403232</v>
      </c>
      <c r="I106" s="35">
        <v>21.867745403232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21.630332871870799</v>
      </c>
      <c r="I107" s="35">
        <v>21.630332871870799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21.194647282349202</v>
      </c>
      <c r="I108" s="35">
        <v>21.194647282349202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22.425413735110599</v>
      </c>
      <c r="I111" s="35">
        <v>22.425413735110599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24.295820083059699</v>
      </c>
      <c r="I112" s="35">
        <v>24.295820083059699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25.099559141711101</v>
      </c>
      <c r="I113" s="35">
        <v>25.099559141711101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24.873129665631801</v>
      </c>
      <c r="I114" s="35">
        <v>24.873129665631801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23.841126028261399</v>
      </c>
      <c r="I115" s="35">
        <v>23.841126028261399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23.7007715633193</v>
      </c>
      <c r="I116" s="35">
        <v>23.7007715633193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24.608558415319902</v>
      </c>
      <c r="I117" s="35">
        <v>24.608558415319902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23.937873671208798</v>
      </c>
      <c r="I118" s="35">
        <v>23.937873671208798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24.006534400589299</v>
      </c>
      <c r="I119" s="35">
        <v>24.006534400589299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24.3966751580069</v>
      </c>
      <c r="I120" s="35">
        <v>24.3966751580069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24.000426984024099</v>
      </c>
      <c r="I121" s="35">
        <v>24.000426984024099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19.668282069577</v>
      </c>
      <c r="I122" s="35">
        <v>19.668282069577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21.438807899310401</v>
      </c>
      <c r="I123" s="35">
        <v>21.438807899310401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22.0869809118084</v>
      </c>
      <c r="I124" s="35">
        <v>22.0869809118084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22.1030690478241</v>
      </c>
      <c r="I125" s="35">
        <v>22.1030690478241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21.782407210283498</v>
      </c>
      <c r="I126" s="35">
        <v>21.782407210283498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21.650815884993701</v>
      </c>
      <c r="I127" s="35">
        <v>21.650815884993701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22.452074217241702</v>
      </c>
      <c r="I128" s="35">
        <v>22.452074217241702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21.1637423469898</v>
      </c>
      <c r="I129" s="35">
        <v>21.1637423469898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21.983997219639701</v>
      </c>
      <c r="I130" s="35">
        <v>21.983997219639701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21.783643831169901</v>
      </c>
      <c r="I131" s="35">
        <v>21.783643831169901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21.131090311883799</v>
      </c>
      <c r="I132" s="35">
        <v>21.131090311883799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22.589225454493501</v>
      </c>
      <c r="I135" s="35">
        <v>22.589225454493501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24.311522719027199</v>
      </c>
      <c r="I136" s="35">
        <v>24.311522719027199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24.8368706528011</v>
      </c>
      <c r="I137" s="35">
        <v>24.8368706528011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24.831463756912001</v>
      </c>
      <c r="I138" s="35">
        <v>24.831463756912001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23.586597131660898</v>
      </c>
      <c r="I139" s="35">
        <v>23.586597131660898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23.471838042220799</v>
      </c>
      <c r="I140" s="35">
        <v>23.471838042220799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24.608681036955399</v>
      </c>
      <c r="I141" s="35">
        <v>24.608681036955399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23.9713042247738</v>
      </c>
      <c r="I142" s="35">
        <v>23.9713042247738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23.876575869041499</v>
      </c>
      <c r="I143" s="35">
        <v>23.876575869041499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24.172669532192799</v>
      </c>
      <c r="I144" s="35">
        <v>24.172669532192799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23.893723162272799</v>
      </c>
      <c r="I145" s="35">
        <v>23.893723162272799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20.9380612772128</v>
      </c>
      <c r="I146" s="35">
        <v>20.9380612772128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21.177164414876</v>
      </c>
      <c r="I147" s="35">
        <v>21.177164414876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20.585933743754801</v>
      </c>
      <c r="I148" s="35">
        <v>20.585933743754801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21.0937944393546</v>
      </c>
      <c r="I149" s="35">
        <v>21.0937944393546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21.1947595485757</v>
      </c>
      <c r="I150" s="35">
        <v>21.1947595485757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21.826846710192399</v>
      </c>
      <c r="I151" s="35">
        <v>21.826846710192399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22.165643520724799</v>
      </c>
      <c r="I152" s="35">
        <v>22.165643520724799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21.964369768238601</v>
      </c>
      <c r="I153" s="35">
        <v>21.964369768238601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21.904178715797102</v>
      </c>
      <c r="I154" s="35">
        <v>21.904178715797102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21.868509758967601</v>
      </c>
      <c r="I155" s="35">
        <v>21.868509758967601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21.1457209083229</v>
      </c>
      <c r="I156" s="35">
        <v>21.1457209083229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23.850196317835699</v>
      </c>
      <c r="I159" s="35">
        <v>23.850196317835699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24.204484311071901</v>
      </c>
      <c r="I160" s="35">
        <v>24.204484311071901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24.216618829502298</v>
      </c>
      <c r="I161" s="35">
        <v>24.216618829502298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23.949567612814899</v>
      </c>
      <c r="I162" s="35">
        <v>23.949567612814899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23.893319405513001</v>
      </c>
      <c r="I163" s="35">
        <v>23.893319405513001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24.611559395435599</v>
      </c>
      <c r="I164" s="35">
        <v>24.611559395435599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24.671199992399099</v>
      </c>
      <c r="I165" s="35">
        <v>24.671199992399099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24.1152161406334</v>
      </c>
      <c r="I166" s="35">
        <v>24.1152161406334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24.160796225092501</v>
      </c>
      <c r="I167" s="35">
        <v>24.160796225092501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24.513626291135601</v>
      </c>
      <c r="I168" s="35">
        <v>24.513626291135601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24.540771990749899</v>
      </c>
      <c r="I169" s="35">
        <v>24.540771990749899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20.773733648029399</v>
      </c>
      <c r="I170" s="35">
        <v>20.773733648029399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21.433633928653499</v>
      </c>
      <c r="I171" s="35">
        <v>21.433633928653499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20.896981909052499</v>
      </c>
      <c r="I172" s="35">
        <v>20.896981909052499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21.260280565369101</v>
      </c>
      <c r="I173" s="35">
        <v>21.260280565369101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21.3389044521263</v>
      </c>
      <c r="I174" s="35">
        <v>21.3389044521263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21.761509943769699</v>
      </c>
      <c r="I175" s="35">
        <v>21.761509943769699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22.124254272645199</v>
      </c>
      <c r="I176" s="35">
        <v>22.124254272645199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22.577832981271101</v>
      </c>
      <c r="I177" s="35">
        <v>22.577832981271101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22.031557195062199</v>
      </c>
      <c r="I178" s="35">
        <v>22.031557195062199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21.7609748767666</v>
      </c>
      <c r="I179" s="35">
        <v>21.7609748767666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21.072043298459</v>
      </c>
      <c r="I180" s="35">
        <v>21.072043298459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23.7310348197461</v>
      </c>
      <c r="I183" s="35">
        <v>23.7310348197461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24.165509965692699</v>
      </c>
      <c r="I184" s="35">
        <v>24.165509965692699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24.2615172101623</v>
      </c>
      <c r="I185" s="35">
        <v>24.2615172101623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23.844375140044701</v>
      </c>
      <c r="I186" s="35">
        <v>23.844375140044701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23.593823424491099</v>
      </c>
      <c r="I187" s="35">
        <v>23.593823424491099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24.382135652752702</v>
      </c>
      <c r="I188" s="35">
        <v>24.382135652752702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25.0239058328963</v>
      </c>
      <c r="I189" s="35">
        <v>25.0239058328963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24.028230780010901</v>
      </c>
      <c r="I190" s="35">
        <v>24.028230780010901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24.343827277063099</v>
      </c>
      <c r="I191" s="35">
        <v>24.343827277063099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24.843290987411802</v>
      </c>
      <c r="I192" s="35">
        <v>24.843290987411802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24.515768496507398</v>
      </c>
      <c r="I193" s="35">
        <v>24.515768496507398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21.1636228892954</v>
      </c>
      <c r="I194" s="35">
        <v>21.1636228892954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21.651731673953599</v>
      </c>
      <c r="I195" s="35">
        <v>21.651731673953599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20.750369889703499</v>
      </c>
      <c r="I196" s="35">
        <v>20.750369889703499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21.298518454753701</v>
      </c>
      <c r="I197" s="35">
        <v>21.298518454753701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21.1339652732471</v>
      </c>
      <c r="I198" s="35">
        <v>21.1339652732471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21.698530962324401</v>
      </c>
      <c r="I199" s="35">
        <v>21.698530962324401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22.2215262400148</v>
      </c>
      <c r="I200" s="35">
        <v>22.2215262400148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21.751794772692801</v>
      </c>
      <c r="I201" s="35">
        <v>21.751794772692801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22.008143917229599</v>
      </c>
      <c r="I202" s="35">
        <v>22.008143917229599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21.697469233160302</v>
      </c>
      <c r="I203" s="35">
        <v>21.697469233160302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21.039228179919501</v>
      </c>
      <c r="I204" s="35">
        <v>21.039228179919501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23.644043819300801</v>
      </c>
      <c r="I207" s="35">
        <v>23.644043819300801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24.0986443005396</v>
      </c>
      <c r="I208" s="35">
        <v>24.0986443005396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24.054765833045</v>
      </c>
      <c r="I209" s="35">
        <v>24.054765833045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23.706681001665</v>
      </c>
      <c r="I210" s="35">
        <v>23.706681001665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23.527865246490101</v>
      </c>
      <c r="I211" s="35">
        <v>23.527865246490101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24.376065959183698</v>
      </c>
      <c r="I212" s="35">
        <v>24.376065959183698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24.693571343524699</v>
      </c>
      <c r="I213" s="35">
        <v>24.693571343524699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23.804085016461801</v>
      </c>
      <c r="I214" s="35">
        <v>23.804085016461801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24.0587875009032</v>
      </c>
      <c r="I215" s="35">
        <v>24.0587875009032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24.842218667254699</v>
      </c>
      <c r="I216" s="35">
        <v>24.842218667254699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24.3289433082705</v>
      </c>
      <c r="I217" s="35">
        <v>24.3289433082705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22.1814242103721</v>
      </c>
      <c r="I218" s="35">
        <v>22.1814242103721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21.664690562676402</v>
      </c>
      <c r="I219" s="35">
        <v>21.664690562676402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21.208804158598699</v>
      </c>
      <c r="I220" s="35">
        <v>21.208804158598699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20.731116963119401</v>
      </c>
      <c r="I221" s="35">
        <v>20.731116963119401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21.230669801218799</v>
      </c>
      <c r="I222" s="35">
        <v>21.230669801218799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21.534721382502799</v>
      </c>
      <c r="I223" s="35">
        <v>21.534721382502799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22.076950423767499</v>
      </c>
      <c r="I224" s="35">
        <v>22.076950423767499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22.1731582958015</v>
      </c>
      <c r="I225" s="35">
        <v>22.1731582958015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22.377716548225202</v>
      </c>
      <c r="I226" s="35">
        <v>22.377716548225202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20.7316714589425</v>
      </c>
      <c r="I227" s="35">
        <v>20.7316714589425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24.993087257471601</v>
      </c>
      <c r="I231" s="35">
        <v>24.993087257471601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24.2824140801801</v>
      </c>
      <c r="I232" s="35">
        <v>24.2824140801801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23.604651505095202</v>
      </c>
      <c r="I233" s="35">
        <v>23.604651505095202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23.501821750038399</v>
      </c>
      <c r="I234" s="35">
        <v>23.501821750038399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24.062081162845502</v>
      </c>
      <c r="I235" s="35">
        <v>24.062081162845502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24.273450031006899</v>
      </c>
      <c r="I236" s="35">
        <v>24.273450031006899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24.2395352446575</v>
      </c>
      <c r="I237" s="35">
        <v>24.2395352446575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24.238108308398701</v>
      </c>
      <c r="I238" s="35">
        <v>24.238108308398701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24.928852423032101</v>
      </c>
      <c r="I239" s="35">
        <v>24.928852423032101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23.821155432017498</v>
      </c>
      <c r="I240" s="35">
        <v>23.821155432017498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21.939483954885102</v>
      </c>
      <c r="I242" s="35">
        <v>21.939483954885102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21.742600989483499</v>
      </c>
      <c r="I243" s="35">
        <v>21.742600989483499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22.015599076318502</v>
      </c>
      <c r="I244" s="35">
        <v>22.015599076318502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20.836757710277599</v>
      </c>
      <c r="I245" s="35">
        <v>20.836757710277599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21.0360669552174</v>
      </c>
      <c r="I246" s="35">
        <v>21.0360669552174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21.621186071458599</v>
      </c>
      <c r="I247" s="35">
        <v>21.621186071458599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22.072760866934001</v>
      </c>
      <c r="I248" s="35">
        <v>22.072760866934001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22.091916405664001</v>
      </c>
      <c r="I249" s="35">
        <v>22.091916405664001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22.623867640436298</v>
      </c>
      <c r="I250" s="35">
        <v>22.623867640436298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20.802345315067502</v>
      </c>
      <c r="I251" s="35">
        <v>20.802345315067502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24.891663920354599</v>
      </c>
      <c r="I255" s="35">
        <v>24.891663920354599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24.220173755810599</v>
      </c>
      <c r="I256" s="35">
        <v>24.220173755810599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23.651179304055599</v>
      </c>
      <c r="I257" s="35">
        <v>23.651179304055599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23.533719988501598</v>
      </c>
      <c r="I258" s="35">
        <v>23.533719988501598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23.888197769208801</v>
      </c>
      <c r="I259" s="35">
        <v>23.888197769208801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24.244664175174901</v>
      </c>
      <c r="I260" s="35">
        <v>24.244664175174901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23.9117380791775</v>
      </c>
      <c r="I261" s="35">
        <v>23.9117380791775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24.2771050032799</v>
      </c>
      <c r="I262" s="35">
        <v>24.2771050032799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24.945293677259802</v>
      </c>
      <c r="I263" s="35">
        <v>24.945293677259802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23.986880342799399</v>
      </c>
      <c r="I264" s="35">
        <v>23.986880342799399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22.212028732958199</v>
      </c>
      <c r="I266" s="35">
        <v>22.212028732958199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21.539154871607899</v>
      </c>
      <c r="I267" s="35">
        <v>21.539154871607899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21.2159072888503</v>
      </c>
      <c r="I268" s="35">
        <v>21.2159072888503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20.7697945364311</v>
      </c>
      <c r="I269" s="35">
        <v>20.7697945364311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21.014025713539901</v>
      </c>
      <c r="I270" s="35">
        <v>21.014025713539901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21.598733717668601</v>
      </c>
      <c r="I271" s="35">
        <v>21.598733717668601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21.879515155551601</v>
      </c>
      <c r="I272" s="35">
        <v>21.879515155551601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22.029850521296002</v>
      </c>
      <c r="I273" s="35">
        <v>22.029850521296002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22.568317504847201</v>
      </c>
      <c r="I274" s="35">
        <v>22.568317504847201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20.805358401825298</v>
      </c>
      <c r="I275" s="35">
        <v>20.805358401825298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24.830527683196699</v>
      </c>
      <c r="I279" s="35">
        <v>24.830527683196699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24.232580360948202</v>
      </c>
      <c r="I280" s="35">
        <v>24.232580360948202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23.5902222721529</v>
      </c>
      <c r="I281" s="35">
        <v>23.5902222721529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23.473971169257901</v>
      </c>
      <c r="I282" s="35">
        <v>23.473971169257901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23.516613035175101</v>
      </c>
      <c r="I283" s="35">
        <v>23.516613035175101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24.0949624431804</v>
      </c>
      <c r="I284" s="35">
        <v>24.0949624431804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23.947087933133599</v>
      </c>
      <c r="I285" s="35">
        <v>23.947087933133599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24.240234706899901</v>
      </c>
      <c r="I286" s="35">
        <v>24.240234706899901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24.658364153697399</v>
      </c>
      <c r="I287" s="35">
        <v>24.658364153697399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23.8674489008378</v>
      </c>
      <c r="I288" s="35">
        <v>23.8674489008378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22.686951191527498</v>
      </c>
      <c r="I290" s="35">
        <v>22.686951191527498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21.4927659103592</v>
      </c>
      <c r="I291" s="35">
        <v>21.4927659103592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21.4525019786307</v>
      </c>
      <c r="I292" s="35">
        <v>21.4525019786307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20.971271936276501</v>
      </c>
      <c r="I293" s="35">
        <v>20.971271936276501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20.877251090010802</v>
      </c>
      <c r="I294" s="35">
        <v>20.877251090010802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21.672584749905599</v>
      </c>
      <c r="I295" s="35">
        <v>21.672584749905599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22.098683469168801</v>
      </c>
      <c r="I296" s="35">
        <v>22.098683469168801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21.810500335873801</v>
      </c>
      <c r="I297" s="35">
        <v>21.810500335873801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21.046482644018798</v>
      </c>
      <c r="I298" s="35">
        <v>21.046482644018798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20.956472086877401</v>
      </c>
      <c r="I299" s="35">
        <v>20.956472086877401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25.6802962903649</v>
      </c>
      <c r="I303" s="35">
        <v>25.6802962903649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23.9093648515471</v>
      </c>
      <c r="I304" s="35">
        <v>23.9093648515471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23.590432698800502</v>
      </c>
      <c r="I305" s="35">
        <v>23.590432698800502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24.286071354858201</v>
      </c>
      <c r="I306" s="35">
        <v>24.286071354858201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23.868537148346999</v>
      </c>
      <c r="I307" s="35">
        <v>23.868537148346999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24.170561544337399</v>
      </c>
      <c r="I308" s="35">
        <v>24.170561544337399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24.270778617654901</v>
      </c>
      <c r="I309" s="35">
        <v>24.270778617654901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24.701485211809199</v>
      </c>
      <c r="I310" s="35">
        <v>24.701485211809199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24.162035445991499</v>
      </c>
      <c r="I311" s="35">
        <v>24.162035445991499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23.680624027729898</v>
      </c>
      <c r="I312" s="35">
        <v>23.680624027729898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22.883131911464702</v>
      </c>
      <c r="I314" s="35">
        <v>22.883131911464702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21.337445948680902</v>
      </c>
      <c r="I315" s="35">
        <v>21.337445948680902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21.343563256001399</v>
      </c>
      <c r="I316" s="35">
        <v>21.343563256001399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20.8191798357987</v>
      </c>
      <c r="I317" s="35">
        <v>20.8191798357987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21.038103447554001</v>
      </c>
      <c r="I318" s="35">
        <v>21.038103447554001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22.089302676452601</v>
      </c>
      <c r="I319" s="35">
        <v>22.089302676452601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22.0282669052188</v>
      </c>
      <c r="I320" s="35">
        <v>22.0282669052188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22.008381566443699</v>
      </c>
      <c r="I321" s="35">
        <v>22.008381566443699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21.122052455032399</v>
      </c>
      <c r="I322" s="35">
        <v>21.122052455032399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21.1909560615731</v>
      </c>
      <c r="I323" s="35">
        <v>21.1909560615731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25.6765072739978</v>
      </c>
      <c r="I327" s="35">
        <v>25.6765072739978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24.0570783633543</v>
      </c>
      <c r="I328" s="35">
        <v>24.0570783633543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23.417583791708601</v>
      </c>
      <c r="I329" s="35">
        <v>23.417583791708601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24.128256411545099</v>
      </c>
      <c r="I330" s="35">
        <v>24.128256411545099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23.9727656881184</v>
      </c>
      <c r="I331" s="35">
        <v>23.9727656881184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24.105707862292</v>
      </c>
      <c r="I332" s="35">
        <v>24.105707862292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24.168261943817999</v>
      </c>
      <c r="I333" s="35">
        <v>24.168261943817999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24.558524234225001</v>
      </c>
      <c r="I334" s="35">
        <v>24.558524234225001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24.143046554022</v>
      </c>
      <c r="I335" s="35">
        <v>24.143046554022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23.799826886106001</v>
      </c>
      <c r="I336" s="35">
        <v>23.799826886106001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22.696059139079399</v>
      </c>
      <c r="I338" s="35">
        <v>22.696059139079399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21.333230121734498</v>
      </c>
      <c r="I339" s="35">
        <v>21.333230121734498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21.3598928372773</v>
      </c>
      <c r="I340" s="35">
        <v>21.3598928372773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21.129628409877501</v>
      </c>
      <c r="I341" s="35">
        <v>21.129628409877501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20.9815159420355</v>
      </c>
      <c r="I342" s="35">
        <v>20.9815159420355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22.016719426426601</v>
      </c>
      <c r="I343" s="35">
        <v>22.016719426426601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22.083591602467099</v>
      </c>
      <c r="I344" s="35">
        <v>22.083591602467099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21.9020319328651</v>
      </c>
      <c r="I345" s="35">
        <v>21.9020319328651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21.0984322326774</v>
      </c>
      <c r="I346" s="35">
        <v>21.0984322326774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20.975669407643199</v>
      </c>
      <c r="I347" s="35">
        <v>20.975669407643199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25.4806402185067</v>
      </c>
      <c r="I351" s="35">
        <v>25.4806402185067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23.793786928333699</v>
      </c>
      <c r="I352" s="35">
        <v>23.793786928333699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23.388864074632501</v>
      </c>
      <c r="I353" s="35">
        <v>23.388864074632501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24.1493601501268</v>
      </c>
      <c r="I354" s="35">
        <v>24.1493601501268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23.758639129061599</v>
      </c>
      <c r="I355" s="35">
        <v>23.758639129061599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24.2462415378657</v>
      </c>
      <c r="I356" s="35">
        <v>24.2462415378657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24.08260454953</v>
      </c>
      <c r="I357" s="35">
        <v>24.08260454953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24.2448098078745</v>
      </c>
      <c r="I358" s="35">
        <v>24.2448098078745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24.060225761001298</v>
      </c>
      <c r="I359" s="35">
        <v>24.060225761001298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23.881809779229201</v>
      </c>
      <c r="I360" s="35">
        <v>23.881809779229201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19" zoomScale="150" zoomScaleNormal="90" workbookViewId="0">
      <selection activeCell="I41" sqref="I41"/>
    </sheetView>
  </sheetViews>
  <sheetFormatPr baseColWidth="10" defaultColWidth="11" defaultRowHeight="16" x14ac:dyDescent="0.2"/>
  <cols>
    <col min="1" max="1" width="14.6640625" bestFit="1" customWidth="1"/>
    <col min="2" max="3" width="11" customWidth="1"/>
    <col min="4" max="4" width="17.83203125" bestFit="1" customWidth="1"/>
    <col min="5" max="5" width="12" customWidth="1"/>
    <col min="6" max="6" width="15.33203125" bestFit="1" customWidth="1"/>
    <col min="7" max="8" width="14.5" bestFit="1" customWidth="1"/>
  </cols>
  <sheetData>
    <row r="1" spans="1:25" x14ac:dyDescent="0.2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">
      <c r="A21" s="1" t="s">
        <v>402</v>
      </c>
      <c r="B21" s="13">
        <f>raw_data!$H2</f>
        <v>18.698359903835701</v>
      </c>
      <c r="C21" s="13">
        <f>raw_data!$H3</f>
        <v>22.137846236170599</v>
      </c>
      <c r="D21" s="13">
        <f>raw_data!$H4</f>
        <v>20.895478282597299</v>
      </c>
      <c r="E21" s="13">
        <f>raw_data!$H5</f>
        <v>20.9395256370819</v>
      </c>
      <c r="F21" s="13">
        <f>raw_data!$H6</f>
        <v>20.499875797175001</v>
      </c>
      <c r="G21" s="13">
        <f>raw_data!$H7</f>
        <v>21.745719265846599</v>
      </c>
      <c r="H21" s="13">
        <f>raw_data!$H8</f>
        <v>21.564466611406701</v>
      </c>
      <c r="I21" s="13">
        <f>raw_data!$H9</f>
        <v>21.3980423804678</v>
      </c>
      <c r="J21" s="13">
        <f>raw_data!$H10</f>
        <v>20.915491776918799</v>
      </c>
      <c r="K21" s="13">
        <f>raw_data!$H11</f>
        <v>21.453860150623299</v>
      </c>
      <c r="L21" s="13">
        <f>raw_data!$H12</f>
        <v>21.290078796589199</v>
      </c>
      <c r="M21" s="20">
        <f>raw_data!$H13</f>
        <v>0</v>
      </c>
      <c r="N21" s="20">
        <f>raw_data!$H14</f>
        <v>0</v>
      </c>
      <c r="O21" s="14">
        <f>raw_data!$H15</f>
        <v>21.8604506330521</v>
      </c>
      <c r="P21" s="14">
        <f>raw_data!$H16</f>
        <v>23.781367979790598</v>
      </c>
      <c r="Q21" s="14">
        <f>raw_data!$H17</f>
        <v>24.012951640448399</v>
      </c>
      <c r="R21" s="14">
        <f>raw_data!$H18</f>
        <v>23.660228545295698</v>
      </c>
      <c r="S21" s="14">
        <f>raw_data!$H19</f>
        <v>23.777909509729199</v>
      </c>
      <c r="T21" s="14">
        <f>raw_data!$H20</f>
        <v>23.747293315671499</v>
      </c>
      <c r="U21" s="14">
        <f>raw_data!$H21</f>
        <v>24.057320813546198</v>
      </c>
      <c r="V21" s="14">
        <f>raw_data!$H22</f>
        <v>24.237475416516901</v>
      </c>
      <c r="W21" s="14">
        <f>raw_data!$H23</f>
        <v>24.3896311451077</v>
      </c>
      <c r="X21" s="14">
        <f>raw_data!$H24</f>
        <v>23.7048535448892</v>
      </c>
      <c r="Y21" s="14">
        <f>raw_data!$H25</f>
        <v>24.203624870898601</v>
      </c>
    </row>
    <row r="22" spans="1:25" x14ac:dyDescent="0.2">
      <c r="A22" s="1" t="s">
        <v>405</v>
      </c>
      <c r="B22" s="13">
        <f>raw_data!$H26</f>
        <v>18.630540410856</v>
      </c>
      <c r="C22" s="13">
        <f>raw_data!$H27</f>
        <v>21.697358848917801</v>
      </c>
      <c r="D22" s="13">
        <f>raw_data!$H28</f>
        <v>21.093697175202902</v>
      </c>
      <c r="E22" s="13">
        <f>raw_data!$H29</f>
        <v>21.019515179076301</v>
      </c>
      <c r="F22" s="13">
        <f>raw_data!$H30</f>
        <v>20.690224028976999</v>
      </c>
      <c r="G22" s="13">
        <f>raw_data!$H31</f>
        <v>22.1821072889168</v>
      </c>
      <c r="H22" s="13">
        <f>raw_data!$H32</f>
        <v>21.570530495140801</v>
      </c>
      <c r="I22" s="13">
        <f>raw_data!$H33</f>
        <v>21.441339220053699</v>
      </c>
      <c r="J22" s="13">
        <f>raw_data!$H34</f>
        <v>21.5291146486916</v>
      </c>
      <c r="K22" s="13">
        <f>raw_data!$H35</f>
        <v>21.1760077859159</v>
      </c>
      <c r="L22" s="13">
        <f>raw_data!$H36</f>
        <v>21.3658133645561</v>
      </c>
      <c r="M22" s="20">
        <f>raw_data!$H37</f>
        <v>0</v>
      </c>
      <c r="N22" s="20">
        <f>raw_data!$H38</f>
        <v>0</v>
      </c>
      <c r="O22" s="14">
        <f>raw_data!$H39</f>
        <v>21.771072062223801</v>
      </c>
      <c r="P22" s="14">
        <f>raw_data!$H40</f>
        <v>24.0098250060597</v>
      </c>
      <c r="Q22" s="14">
        <f>raw_data!$H41</f>
        <v>24.047606800107399</v>
      </c>
      <c r="R22" s="14">
        <f>raw_data!$H42</f>
        <v>23.944207123357</v>
      </c>
      <c r="S22" s="14">
        <f>raw_data!$H43</f>
        <v>23.892078754941199</v>
      </c>
      <c r="T22" s="14">
        <f>raw_data!$H44</f>
        <v>23.918354869221901</v>
      </c>
      <c r="U22" s="14">
        <f>raw_data!$H45</f>
        <v>23.947393420988998</v>
      </c>
      <c r="V22" s="14">
        <f>raw_data!$H46</f>
        <v>23.941540546024601</v>
      </c>
      <c r="W22" s="14">
        <f>raw_data!$H47</f>
        <v>24.3635787649131</v>
      </c>
      <c r="X22" s="14">
        <f>raw_data!$H48</f>
        <v>23.622001191924198</v>
      </c>
      <c r="Y22" s="14">
        <f>raw_data!$H49</f>
        <v>24.230775901504501</v>
      </c>
    </row>
    <row r="23" spans="1:25" x14ac:dyDescent="0.2">
      <c r="A23" s="1" t="s">
        <v>407</v>
      </c>
      <c r="B23" s="13">
        <f>raw_data!$H50</f>
        <v>19.124078980411198</v>
      </c>
      <c r="C23" s="13">
        <f>raw_data!$H51</f>
        <v>21.366893956711099</v>
      </c>
      <c r="D23" s="13">
        <f>raw_data!$H52</f>
        <v>21.233327531731302</v>
      </c>
      <c r="E23" s="13">
        <f>raw_data!$H53</f>
        <v>21.1537544505982</v>
      </c>
      <c r="F23" s="13">
        <f>raw_data!$H54</f>
        <v>21.062294127780898</v>
      </c>
      <c r="G23" s="13">
        <f>raw_data!$H55</f>
        <v>21.879732206223899</v>
      </c>
      <c r="H23" s="13">
        <f>raw_data!$H56</f>
        <v>21.6698896011339</v>
      </c>
      <c r="I23" s="13">
        <f>raw_data!$H57</f>
        <v>21.335066259694202</v>
      </c>
      <c r="J23" s="13">
        <f>raw_data!$H58</f>
        <v>21.516039495737999</v>
      </c>
      <c r="K23" s="13">
        <f>raw_data!$H59</f>
        <v>21.266758117062501</v>
      </c>
      <c r="L23" s="13">
        <f>raw_data!$H60</f>
        <v>21.321724587874499</v>
      </c>
      <c r="M23" s="20">
        <f>raw_data!$H61</f>
        <v>0</v>
      </c>
      <c r="N23" s="20">
        <f>raw_data!$H62</f>
        <v>0</v>
      </c>
      <c r="O23" s="14">
        <f>raw_data!$H63</f>
        <v>21.3334378284009</v>
      </c>
      <c r="P23" s="14">
        <f>raw_data!$H64</f>
        <v>23.887339757464499</v>
      </c>
      <c r="Q23" s="14">
        <f>raw_data!$H65</f>
        <v>23.973451885824499</v>
      </c>
      <c r="R23" s="14">
        <f>raw_data!$H66</f>
        <v>23.845811997039899</v>
      </c>
      <c r="S23" s="14">
        <f>raw_data!$H67</f>
        <v>23.6881845704089</v>
      </c>
      <c r="T23" s="14">
        <f>raw_data!$H68</f>
        <v>23.721686266083601</v>
      </c>
      <c r="U23" s="14">
        <f>raw_data!$H69</f>
        <v>23.7224052512444</v>
      </c>
      <c r="V23" s="14">
        <f>raw_data!$H70</f>
        <v>23.680926206415499</v>
      </c>
      <c r="W23" s="14">
        <f>raw_data!$H71</f>
        <v>24.099982819335999</v>
      </c>
      <c r="X23" s="14">
        <f>raw_data!$H72</f>
        <v>23.340651197603599</v>
      </c>
      <c r="Y23" s="14">
        <f>raw_data!$H73</f>
        <v>23.889031753718299</v>
      </c>
    </row>
    <row r="24" spans="1:25" x14ac:dyDescent="0.2">
      <c r="A24" s="1" t="s">
        <v>409</v>
      </c>
      <c r="B24" s="13">
        <f>raw_data!$H74</f>
        <v>19.578778068178899</v>
      </c>
      <c r="C24" s="13">
        <f>raw_data!$H75</f>
        <v>21.685169303520901</v>
      </c>
      <c r="D24" s="13">
        <f>raw_data!$H76</f>
        <v>21.917948000452601</v>
      </c>
      <c r="E24" s="13">
        <f>raw_data!$H77</f>
        <v>22.344784347747598</v>
      </c>
      <c r="F24" s="13">
        <f>raw_data!$H78</f>
        <v>21.559197845242402</v>
      </c>
      <c r="G24" s="13">
        <f>raw_data!$H79</f>
        <v>21.154155300969599</v>
      </c>
      <c r="H24" s="13">
        <f>raw_data!$H80</f>
        <v>23.103409143346699</v>
      </c>
      <c r="I24" s="13">
        <f>raw_data!$H81</f>
        <v>21.373999595199301</v>
      </c>
      <c r="J24" s="13">
        <f>raw_data!$H82</f>
        <v>21.877430190252099</v>
      </c>
      <c r="K24" s="13">
        <f>raw_data!$H83</f>
        <v>21.637180481886901</v>
      </c>
      <c r="L24" s="13">
        <f>raw_data!$H84</f>
        <v>21.171307813951199</v>
      </c>
      <c r="M24" s="20">
        <f>raw_data!$H85</f>
        <v>0</v>
      </c>
      <c r="N24" s="20">
        <f>raw_data!$H86</f>
        <v>0</v>
      </c>
      <c r="O24" s="14">
        <f>raw_data!$H87</f>
        <v>23.0327002292942</v>
      </c>
      <c r="P24" s="14">
        <f>raw_data!$H88</f>
        <v>24.129160061367301</v>
      </c>
      <c r="Q24" s="14">
        <f>raw_data!$H89</f>
        <v>25.0224678137435</v>
      </c>
      <c r="R24" s="14">
        <f>raw_data!$H90</f>
        <v>25.111857934031299</v>
      </c>
      <c r="S24" s="14">
        <f>raw_data!$H91</f>
        <v>24.0205857711438</v>
      </c>
      <c r="T24" s="14">
        <f>raw_data!$H92</f>
        <v>23.637738191784798</v>
      </c>
      <c r="U24" s="14">
        <f>raw_data!$H93</f>
        <v>24.8543780778799</v>
      </c>
      <c r="V24" s="14">
        <f>raw_data!$H94</f>
        <v>24.065307782750001</v>
      </c>
      <c r="W24" s="14">
        <f>raw_data!$H95</f>
        <v>24.869947525596501</v>
      </c>
      <c r="X24" s="14">
        <f>raw_data!$H96</f>
        <v>24.1428851292834</v>
      </c>
      <c r="Y24" s="14">
        <f>raw_data!$H97</f>
        <v>24.106243738554099</v>
      </c>
    </row>
    <row r="25" spans="1:25" x14ac:dyDescent="0.2">
      <c r="A25" s="1" t="s">
        <v>411</v>
      </c>
      <c r="B25" s="13">
        <f>raw_data!$H98</f>
        <v>19.653393837855599</v>
      </c>
      <c r="C25" s="13">
        <f>raw_data!$H99</f>
        <v>21.449541488543399</v>
      </c>
      <c r="D25" s="13">
        <f>raw_data!$H100</f>
        <v>21.968201732032298</v>
      </c>
      <c r="E25" s="13">
        <f>raw_data!$H101</f>
        <v>22.146790913764701</v>
      </c>
      <c r="F25" s="13">
        <f>raw_data!$H102</f>
        <v>21.848963934903601</v>
      </c>
      <c r="G25" s="13">
        <f>raw_data!$H103</f>
        <v>21.3661966771617</v>
      </c>
      <c r="H25" s="13">
        <f>raw_data!$H104</f>
        <v>21.853472070088898</v>
      </c>
      <c r="I25" s="13">
        <f>raw_data!$H105</f>
        <v>21.4255094865158</v>
      </c>
      <c r="J25" s="13">
        <f>raw_data!$H106</f>
        <v>21.867745403232</v>
      </c>
      <c r="K25" s="13">
        <f>raw_data!$H107</f>
        <v>21.630332871870799</v>
      </c>
      <c r="L25" s="13">
        <f>raw_data!$H108</f>
        <v>21.194647282349202</v>
      </c>
      <c r="M25" s="20">
        <f>raw_data!$H109</f>
        <v>0</v>
      </c>
      <c r="N25" s="20">
        <f>raw_data!$H110</f>
        <v>0</v>
      </c>
      <c r="O25" s="14">
        <f>raw_data!$H111</f>
        <v>22.425413735110599</v>
      </c>
      <c r="P25" s="14">
        <f>raw_data!$H112</f>
        <v>24.295820083059699</v>
      </c>
      <c r="Q25" s="14">
        <f>raw_data!$H113</f>
        <v>25.099559141711101</v>
      </c>
      <c r="R25" s="14">
        <f>raw_data!$H114</f>
        <v>24.873129665631801</v>
      </c>
      <c r="S25" s="14">
        <f>raw_data!$H115</f>
        <v>23.841126028261399</v>
      </c>
      <c r="T25" s="14">
        <f>raw_data!$H116</f>
        <v>23.7007715633193</v>
      </c>
      <c r="U25" s="14">
        <f>raw_data!$H117</f>
        <v>24.608558415319902</v>
      </c>
      <c r="V25" s="14">
        <f>raw_data!$H118</f>
        <v>23.937873671208798</v>
      </c>
      <c r="W25" s="14">
        <f>raw_data!$H119</f>
        <v>24.006534400589299</v>
      </c>
      <c r="X25" s="14">
        <f>raw_data!$H120</f>
        <v>24.3966751580069</v>
      </c>
      <c r="Y25" s="14">
        <f>raw_data!$H121</f>
        <v>24.000426984024099</v>
      </c>
    </row>
    <row r="26" spans="1:25" x14ac:dyDescent="0.2">
      <c r="A26" s="1" t="s">
        <v>413</v>
      </c>
      <c r="B26" s="13">
        <f>raw_data!$H122</f>
        <v>19.668282069577</v>
      </c>
      <c r="C26" s="13">
        <f>raw_data!$H123</f>
        <v>21.438807899310401</v>
      </c>
      <c r="D26" s="13">
        <f>raw_data!$H124</f>
        <v>22.0869809118084</v>
      </c>
      <c r="E26" s="13">
        <f>raw_data!$H125</f>
        <v>22.1030690478241</v>
      </c>
      <c r="F26" s="13">
        <f>raw_data!$H126</f>
        <v>21.782407210283498</v>
      </c>
      <c r="G26" s="13">
        <f>raw_data!$H127</f>
        <v>21.650815884993701</v>
      </c>
      <c r="H26" s="13">
        <f>raw_data!$H128</f>
        <v>22.452074217241702</v>
      </c>
      <c r="I26" s="13">
        <f>raw_data!$H129</f>
        <v>21.1637423469898</v>
      </c>
      <c r="J26" s="13">
        <f>raw_data!$H130</f>
        <v>21.983997219639701</v>
      </c>
      <c r="K26" s="13">
        <f>raw_data!$H131</f>
        <v>21.783643831169901</v>
      </c>
      <c r="L26" s="13">
        <f>raw_data!$H132</f>
        <v>21.131090311883799</v>
      </c>
      <c r="M26" s="20">
        <f>raw_data!$H133</f>
        <v>0</v>
      </c>
      <c r="N26" s="20">
        <f>raw_data!$H134</f>
        <v>0</v>
      </c>
      <c r="O26" s="14">
        <f>raw_data!$H135</f>
        <v>22.589225454493501</v>
      </c>
      <c r="P26" s="14">
        <f>raw_data!$H136</f>
        <v>24.311522719027199</v>
      </c>
      <c r="Q26" s="14">
        <f>raw_data!$H137</f>
        <v>24.8368706528011</v>
      </c>
      <c r="R26" s="14">
        <f>raw_data!$H138</f>
        <v>24.831463756912001</v>
      </c>
      <c r="S26" s="14">
        <f>raw_data!$H139</f>
        <v>23.586597131660898</v>
      </c>
      <c r="T26" s="14">
        <f>raw_data!$H140</f>
        <v>23.471838042220799</v>
      </c>
      <c r="U26" s="14">
        <f>raw_data!$H141</f>
        <v>24.608681036955399</v>
      </c>
      <c r="V26" s="14">
        <f>raw_data!$H142</f>
        <v>23.9713042247738</v>
      </c>
      <c r="W26" s="14">
        <f>raw_data!$H143</f>
        <v>23.876575869041499</v>
      </c>
      <c r="X26" s="14">
        <f>raw_data!$H144</f>
        <v>24.172669532192799</v>
      </c>
      <c r="Y26" s="14">
        <f>raw_data!$H145</f>
        <v>23.893723162272799</v>
      </c>
    </row>
    <row r="27" spans="1:25" x14ac:dyDescent="0.2">
      <c r="A27" s="1" t="s">
        <v>415</v>
      </c>
      <c r="B27" s="13">
        <f>raw_data!$H146</f>
        <v>20.9380612772128</v>
      </c>
      <c r="C27" s="13">
        <f>raw_data!$H147</f>
        <v>21.177164414876</v>
      </c>
      <c r="D27" s="13">
        <f>raw_data!$H148</f>
        <v>20.585933743754801</v>
      </c>
      <c r="E27" s="13">
        <f>raw_data!$H149</f>
        <v>21.0937944393546</v>
      </c>
      <c r="F27" s="13">
        <f>raw_data!$H150</f>
        <v>21.1947595485757</v>
      </c>
      <c r="G27" s="13">
        <f>raw_data!$H151</f>
        <v>21.826846710192399</v>
      </c>
      <c r="H27" s="13">
        <f>raw_data!$H152</f>
        <v>22.165643520724799</v>
      </c>
      <c r="I27" s="13">
        <f>raw_data!$H153</f>
        <v>21.964369768238601</v>
      </c>
      <c r="J27" s="13">
        <f>raw_data!$H154</f>
        <v>21.904178715797102</v>
      </c>
      <c r="K27" s="13">
        <f>raw_data!$H155</f>
        <v>21.868509758967601</v>
      </c>
      <c r="L27" s="13">
        <f>raw_data!$H156</f>
        <v>21.1457209083229</v>
      </c>
      <c r="M27" s="20">
        <f>raw_data!$H157</f>
        <v>0</v>
      </c>
      <c r="N27" s="20">
        <f>raw_data!$H158</f>
        <v>0</v>
      </c>
      <c r="O27" s="14">
        <f>raw_data!$H159</f>
        <v>23.850196317835699</v>
      </c>
      <c r="P27" s="14">
        <f>raw_data!$H160</f>
        <v>24.204484311071901</v>
      </c>
      <c r="Q27" s="14">
        <f>raw_data!$H161</f>
        <v>24.216618829502298</v>
      </c>
      <c r="R27" s="14">
        <f>raw_data!$H162</f>
        <v>23.949567612814899</v>
      </c>
      <c r="S27" s="14">
        <f>raw_data!$H163</f>
        <v>23.893319405513001</v>
      </c>
      <c r="T27" s="14">
        <f>raw_data!$H164</f>
        <v>24.611559395435599</v>
      </c>
      <c r="U27" s="14">
        <f>raw_data!$H165</f>
        <v>24.671199992399099</v>
      </c>
      <c r="V27" s="14">
        <f>raw_data!$H166</f>
        <v>24.1152161406334</v>
      </c>
      <c r="W27" s="14">
        <f>raw_data!$H167</f>
        <v>24.160796225092501</v>
      </c>
      <c r="X27" s="14">
        <f>raw_data!$H168</f>
        <v>24.513626291135601</v>
      </c>
      <c r="Y27" s="14">
        <f>raw_data!$H169</f>
        <v>24.540771990749899</v>
      </c>
    </row>
    <row r="28" spans="1:25" x14ac:dyDescent="0.2">
      <c r="A28" s="1" t="s">
        <v>417</v>
      </c>
      <c r="B28" s="13">
        <f>raw_data!$H170</f>
        <v>20.773733648029399</v>
      </c>
      <c r="C28" s="13">
        <f>raw_data!$H171</f>
        <v>21.433633928653499</v>
      </c>
      <c r="D28" s="13">
        <f>raw_data!$H172</f>
        <v>20.896981909052499</v>
      </c>
      <c r="E28" s="13">
        <f>raw_data!$H173</f>
        <v>21.260280565369101</v>
      </c>
      <c r="F28" s="13">
        <f>raw_data!$H174</f>
        <v>21.3389044521263</v>
      </c>
      <c r="G28" s="13">
        <f>raw_data!$H175</f>
        <v>21.761509943769699</v>
      </c>
      <c r="H28" s="13">
        <f>raw_data!$H176</f>
        <v>22.124254272645199</v>
      </c>
      <c r="I28" s="13">
        <f>raw_data!$H177</f>
        <v>22.577832981271101</v>
      </c>
      <c r="J28" s="13">
        <f>raw_data!$H178</f>
        <v>22.031557195062199</v>
      </c>
      <c r="K28" s="13">
        <f>raw_data!$H179</f>
        <v>21.7609748767666</v>
      </c>
      <c r="L28" s="13">
        <f>raw_data!$H180</f>
        <v>21.072043298459</v>
      </c>
      <c r="M28" s="20">
        <f>raw_data!$H181</f>
        <v>0</v>
      </c>
      <c r="N28" s="20">
        <f>raw_data!$H182</f>
        <v>0</v>
      </c>
      <c r="O28" s="14">
        <f>raw_data!$H183</f>
        <v>23.7310348197461</v>
      </c>
      <c r="P28" s="14">
        <f>raw_data!$H184</f>
        <v>24.165509965692699</v>
      </c>
      <c r="Q28" s="14">
        <f>raw_data!$H185</f>
        <v>24.2615172101623</v>
      </c>
      <c r="R28" s="14">
        <f>raw_data!$H186</f>
        <v>23.844375140044701</v>
      </c>
      <c r="S28" s="14">
        <f>raw_data!$H187</f>
        <v>23.593823424491099</v>
      </c>
      <c r="T28" s="14">
        <f>raw_data!$H188</f>
        <v>24.382135652752702</v>
      </c>
      <c r="U28" s="14">
        <f>raw_data!$H189</f>
        <v>25.0239058328963</v>
      </c>
      <c r="V28" s="14">
        <f>raw_data!$H190</f>
        <v>24.028230780010901</v>
      </c>
      <c r="W28" s="14">
        <f>raw_data!$H191</f>
        <v>24.343827277063099</v>
      </c>
      <c r="X28" s="14">
        <f>raw_data!$H192</f>
        <v>24.843290987411802</v>
      </c>
      <c r="Y28" s="14">
        <f>raw_data!$H193</f>
        <v>24.515768496507398</v>
      </c>
    </row>
    <row r="29" spans="1:25" x14ac:dyDescent="0.2">
      <c r="A29" s="1" t="s">
        <v>419</v>
      </c>
      <c r="B29" s="13">
        <f>raw_data!$H194</f>
        <v>21.1636228892954</v>
      </c>
      <c r="C29" s="13">
        <f>raw_data!$H195</f>
        <v>21.651731673953599</v>
      </c>
      <c r="D29" s="13">
        <f>raw_data!$H196</f>
        <v>20.750369889703499</v>
      </c>
      <c r="E29" s="13">
        <f>raw_data!$H197</f>
        <v>21.298518454753701</v>
      </c>
      <c r="F29" s="13">
        <f>raw_data!$H198</f>
        <v>21.1339652732471</v>
      </c>
      <c r="G29" s="13">
        <f>raw_data!$H199</f>
        <v>21.698530962324401</v>
      </c>
      <c r="H29" s="13">
        <f>raw_data!$H200</f>
        <v>22.2215262400148</v>
      </c>
      <c r="I29" s="13">
        <f>raw_data!$H201</f>
        <v>21.751794772692801</v>
      </c>
      <c r="J29" s="13">
        <f>raw_data!$H202</f>
        <v>22.008143917229599</v>
      </c>
      <c r="K29" s="13">
        <f>raw_data!$H203</f>
        <v>21.697469233160302</v>
      </c>
      <c r="L29" s="13">
        <f>raw_data!$H204</f>
        <v>21.039228179919501</v>
      </c>
      <c r="M29" s="20">
        <f>raw_data!$H205</f>
        <v>0</v>
      </c>
      <c r="N29" s="20">
        <f>raw_data!$H206</f>
        <v>0</v>
      </c>
      <c r="O29" s="14">
        <f>raw_data!$H207</f>
        <v>23.644043819300801</v>
      </c>
      <c r="P29" s="14">
        <f>raw_data!$H208</f>
        <v>24.0986443005396</v>
      </c>
      <c r="Q29" s="14">
        <f>raw_data!$H209</f>
        <v>24.054765833045</v>
      </c>
      <c r="R29" s="14">
        <f>raw_data!$H210</f>
        <v>23.706681001665</v>
      </c>
      <c r="S29" s="14">
        <f>raw_data!$H211</f>
        <v>23.527865246490101</v>
      </c>
      <c r="T29" s="14">
        <f>raw_data!$H212</f>
        <v>24.376065959183698</v>
      </c>
      <c r="U29" s="14">
        <f>raw_data!$H213</f>
        <v>24.693571343524699</v>
      </c>
      <c r="V29" s="14">
        <f>raw_data!$H214</f>
        <v>23.804085016461801</v>
      </c>
      <c r="W29" s="14">
        <f>raw_data!$H215</f>
        <v>24.0587875009032</v>
      </c>
      <c r="X29" s="14">
        <f>raw_data!$H216</f>
        <v>24.842218667254699</v>
      </c>
      <c r="Y29" s="14">
        <f>raw_data!$H217</f>
        <v>24.3289433082705</v>
      </c>
    </row>
    <row r="30" spans="1:25" x14ac:dyDescent="0.2">
      <c r="A30" s="1" t="s">
        <v>421</v>
      </c>
      <c r="B30" s="13">
        <f>raw_data!$H218</f>
        <v>22.1814242103721</v>
      </c>
      <c r="C30" s="13">
        <f>raw_data!$H219</f>
        <v>21.664690562676402</v>
      </c>
      <c r="D30" s="13">
        <f>raw_data!$H220</f>
        <v>21.208804158598699</v>
      </c>
      <c r="E30" s="13">
        <f>raw_data!$H221</f>
        <v>20.731116963119401</v>
      </c>
      <c r="F30" s="13">
        <f>raw_data!$H222</f>
        <v>21.230669801218799</v>
      </c>
      <c r="G30" s="13">
        <f>raw_data!$H223</f>
        <v>21.534721382502799</v>
      </c>
      <c r="H30" s="13">
        <f>raw_data!$H224</f>
        <v>22.076950423767499</v>
      </c>
      <c r="I30" s="13">
        <f>raw_data!$H225</f>
        <v>22.1731582958015</v>
      </c>
      <c r="J30" s="13">
        <f>raw_data!$H226</f>
        <v>22.377716548225202</v>
      </c>
      <c r="K30" s="13">
        <f>raw_data!$H227</f>
        <v>20.7316714589425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24.993087257471601</v>
      </c>
      <c r="P30" s="14">
        <f>raw_data!$H232</f>
        <v>24.2824140801801</v>
      </c>
      <c r="Q30" s="14">
        <f>raw_data!$H233</f>
        <v>23.604651505095202</v>
      </c>
      <c r="R30" s="14">
        <f>raw_data!$H234</f>
        <v>23.501821750038399</v>
      </c>
      <c r="S30" s="14">
        <f>raw_data!$H235</f>
        <v>24.062081162845502</v>
      </c>
      <c r="T30" s="14">
        <f>raw_data!$H236</f>
        <v>24.273450031006899</v>
      </c>
      <c r="U30" s="14">
        <f>raw_data!$H237</f>
        <v>24.2395352446575</v>
      </c>
      <c r="V30" s="14">
        <f>raw_data!$H238</f>
        <v>24.238108308398701</v>
      </c>
      <c r="W30" s="14">
        <f>raw_data!$H239</f>
        <v>24.928852423032101</v>
      </c>
      <c r="X30" s="14">
        <f>raw_data!$H240</f>
        <v>23.821155432017498</v>
      </c>
      <c r="Y30" s="20">
        <f>raw_data!$H241</f>
        <v>0</v>
      </c>
    </row>
    <row r="31" spans="1:25" x14ac:dyDescent="0.2">
      <c r="A31" s="1" t="s">
        <v>423</v>
      </c>
      <c r="B31" s="13">
        <f>raw_data!$H242</f>
        <v>21.939483954885102</v>
      </c>
      <c r="C31" s="13">
        <f>raw_data!$H243</f>
        <v>21.742600989483499</v>
      </c>
      <c r="D31" s="13">
        <f>raw_data!$H244</f>
        <v>22.015599076318502</v>
      </c>
      <c r="E31" s="13">
        <f>raw_data!$H245</f>
        <v>20.836757710277599</v>
      </c>
      <c r="F31" s="13">
        <f>raw_data!$H246</f>
        <v>21.0360669552174</v>
      </c>
      <c r="G31" s="13">
        <f>raw_data!$H247</f>
        <v>21.621186071458599</v>
      </c>
      <c r="H31" s="13">
        <f>raw_data!$H248</f>
        <v>22.072760866934001</v>
      </c>
      <c r="I31" s="13">
        <f>raw_data!$H249</f>
        <v>22.091916405664001</v>
      </c>
      <c r="J31" s="13">
        <f>raw_data!$H250</f>
        <v>22.623867640436298</v>
      </c>
      <c r="K31" s="13">
        <f>raw_data!$H251</f>
        <v>20.802345315067502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24.891663920354599</v>
      </c>
      <c r="P31" s="14">
        <f>raw_data!$H256</f>
        <v>24.220173755810599</v>
      </c>
      <c r="Q31" s="14">
        <f>raw_data!$H257</f>
        <v>23.651179304055599</v>
      </c>
      <c r="R31" s="14">
        <f>raw_data!$H258</f>
        <v>23.533719988501598</v>
      </c>
      <c r="S31" s="14">
        <f>raw_data!$H259</f>
        <v>23.888197769208801</v>
      </c>
      <c r="T31" s="14">
        <f>raw_data!$H260</f>
        <v>24.244664175174901</v>
      </c>
      <c r="U31" s="14">
        <f>raw_data!$H261</f>
        <v>23.9117380791775</v>
      </c>
      <c r="V31" s="14">
        <f>raw_data!$H262</f>
        <v>24.2771050032799</v>
      </c>
      <c r="W31" s="14">
        <f>raw_data!$H263</f>
        <v>24.945293677259802</v>
      </c>
      <c r="X31" s="14">
        <f>raw_data!$H264</f>
        <v>23.986880342799399</v>
      </c>
      <c r="Y31" s="20">
        <f>raw_data!$H265</f>
        <v>0</v>
      </c>
    </row>
    <row r="32" spans="1:25" x14ac:dyDescent="0.2">
      <c r="A32" s="1" t="s">
        <v>425</v>
      </c>
      <c r="B32" s="13">
        <f>raw_data!$H266</f>
        <v>22.212028732958199</v>
      </c>
      <c r="C32" s="13">
        <f>raw_data!$H267</f>
        <v>21.539154871607899</v>
      </c>
      <c r="D32" s="13">
        <f>raw_data!$H268</f>
        <v>21.2159072888503</v>
      </c>
      <c r="E32" s="13">
        <f>raw_data!$H269</f>
        <v>20.7697945364311</v>
      </c>
      <c r="F32" s="13">
        <f>raw_data!$H270</f>
        <v>21.014025713539901</v>
      </c>
      <c r="G32" s="13">
        <f>raw_data!$H271</f>
        <v>21.598733717668601</v>
      </c>
      <c r="H32" s="13">
        <f>raw_data!$H272</f>
        <v>21.879515155551601</v>
      </c>
      <c r="I32" s="13">
        <f>raw_data!$H273</f>
        <v>22.029850521296002</v>
      </c>
      <c r="J32" s="13">
        <f>raw_data!$H274</f>
        <v>22.568317504847201</v>
      </c>
      <c r="K32" s="13">
        <f>raw_data!$H275</f>
        <v>20.805358401825298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24.830527683196699</v>
      </c>
      <c r="P32" s="14">
        <f>raw_data!$H280</f>
        <v>24.232580360948202</v>
      </c>
      <c r="Q32" s="14">
        <f>raw_data!$H281</f>
        <v>23.5902222721529</v>
      </c>
      <c r="R32" s="14">
        <f>raw_data!$H282</f>
        <v>23.473971169257901</v>
      </c>
      <c r="S32" s="14">
        <f>raw_data!$H283</f>
        <v>23.516613035175101</v>
      </c>
      <c r="T32" s="14">
        <f>raw_data!$H284</f>
        <v>24.0949624431804</v>
      </c>
      <c r="U32" s="14">
        <f>raw_data!$H285</f>
        <v>23.947087933133599</v>
      </c>
      <c r="V32" s="14">
        <f>raw_data!$H286</f>
        <v>24.240234706899901</v>
      </c>
      <c r="W32" s="14">
        <f>raw_data!$H287</f>
        <v>24.658364153697399</v>
      </c>
      <c r="X32" s="14">
        <f>raw_data!$H288</f>
        <v>23.8674489008378</v>
      </c>
      <c r="Y32" s="20">
        <f>raw_data!$H289</f>
        <v>0</v>
      </c>
    </row>
    <row r="33" spans="1:25" x14ac:dyDescent="0.2">
      <c r="A33" s="1" t="s">
        <v>427</v>
      </c>
      <c r="B33" s="13">
        <f>raw_data!$H290</f>
        <v>22.686951191527498</v>
      </c>
      <c r="C33" s="13">
        <f>raw_data!$H291</f>
        <v>21.4927659103592</v>
      </c>
      <c r="D33" s="13">
        <f>raw_data!$H292</f>
        <v>21.4525019786307</v>
      </c>
      <c r="E33" s="13">
        <f>raw_data!$H293</f>
        <v>20.971271936276501</v>
      </c>
      <c r="F33" s="13">
        <f>raw_data!$H294</f>
        <v>20.877251090010802</v>
      </c>
      <c r="G33" s="13">
        <f>raw_data!$H295</f>
        <v>21.672584749905599</v>
      </c>
      <c r="H33" s="13">
        <f>raw_data!$H296</f>
        <v>22.098683469168801</v>
      </c>
      <c r="I33" s="13">
        <f>raw_data!$H297</f>
        <v>21.810500335873801</v>
      </c>
      <c r="J33" s="13">
        <f>raw_data!$H298</f>
        <v>21.046482644018798</v>
      </c>
      <c r="K33" s="13">
        <f>raw_data!$H299</f>
        <v>20.956472086877401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25.6802962903649</v>
      </c>
      <c r="P33" s="14">
        <f>raw_data!$H304</f>
        <v>23.9093648515471</v>
      </c>
      <c r="Q33" s="14">
        <f>raw_data!$H305</f>
        <v>23.590432698800502</v>
      </c>
      <c r="R33" s="14">
        <f>raw_data!$H306</f>
        <v>24.286071354858201</v>
      </c>
      <c r="S33" s="14">
        <f>raw_data!$H307</f>
        <v>23.868537148346999</v>
      </c>
      <c r="T33" s="14">
        <f>raw_data!$H308</f>
        <v>24.170561544337399</v>
      </c>
      <c r="U33" s="14">
        <f>raw_data!$H309</f>
        <v>24.270778617654901</v>
      </c>
      <c r="V33" s="14">
        <f>raw_data!$H310</f>
        <v>24.701485211809199</v>
      </c>
      <c r="W33" s="14">
        <f>raw_data!$H311</f>
        <v>24.162035445991499</v>
      </c>
      <c r="X33" s="14">
        <f>raw_data!$H312</f>
        <v>23.680624027729898</v>
      </c>
      <c r="Y33" s="20">
        <f>raw_data!$H313</f>
        <v>0</v>
      </c>
    </row>
    <row r="34" spans="1:25" x14ac:dyDescent="0.2">
      <c r="A34" s="1" t="s">
        <v>429</v>
      </c>
      <c r="B34" s="13">
        <f>raw_data!$H314</f>
        <v>22.883131911464702</v>
      </c>
      <c r="C34" s="13">
        <f>raw_data!$H315</f>
        <v>21.337445948680902</v>
      </c>
      <c r="D34" s="13">
        <f>raw_data!$H316</f>
        <v>21.343563256001399</v>
      </c>
      <c r="E34" s="13">
        <f>raw_data!$H317</f>
        <v>20.8191798357987</v>
      </c>
      <c r="F34" s="13">
        <f>raw_data!$H318</f>
        <v>21.038103447554001</v>
      </c>
      <c r="G34" s="13">
        <f>raw_data!$H319</f>
        <v>22.089302676452601</v>
      </c>
      <c r="H34" s="13">
        <f>raw_data!$H320</f>
        <v>22.0282669052188</v>
      </c>
      <c r="I34" s="13">
        <f>raw_data!$H321</f>
        <v>22.008381566443699</v>
      </c>
      <c r="J34" s="13">
        <f>raw_data!$H322</f>
        <v>21.122052455032399</v>
      </c>
      <c r="K34" s="13">
        <f>raw_data!$H323</f>
        <v>21.1909560615731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25.6765072739978</v>
      </c>
      <c r="P34" s="14">
        <f>raw_data!$H328</f>
        <v>24.0570783633543</v>
      </c>
      <c r="Q34" s="14">
        <f>raw_data!$H329</f>
        <v>23.417583791708601</v>
      </c>
      <c r="R34" s="14">
        <f>raw_data!$H330</f>
        <v>24.128256411545099</v>
      </c>
      <c r="S34" s="14">
        <f>raw_data!$H331</f>
        <v>23.9727656881184</v>
      </c>
      <c r="T34" s="14">
        <f>raw_data!$H332</f>
        <v>24.105707862292</v>
      </c>
      <c r="U34" s="14">
        <f>raw_data!$H333</f>
        <v>24.168261943817999</v>
      </c>
      <c r="V34" s="14">
        <f>raw_data!$H334</f>
        <v>24.558524234225001</v>
      </c>
      <c r="W34" s="14">
        <f>raw_data!$H335</f>
        <v>24.143046554022</v>
      </c>
      <c r="X34" s="14">
        <f>raw_data!$H336</f>
        <v>23.799826886106001</v>
      </c>
      <c r="Y34" s="20">
        <f>raw_data!$H337</f>
        <v>0</v>
      </c>
    </row>
    <row r="35" spans="1:25" x14ac:dyDescent="0.2">
      <c r="A35" s="1" t="s">
        <v>431</v>
      </c>
      <c r="B35" s="13">
        <f>raw_data!$H338</f>
        <v>22.696059139079399</v>
      </c>
      <c r="C35" s="13">
        <f>raw_data!$H339</f>
        <v>21.333230121734498</v>
      </c>
      <c r="D35" s="13">
        <f>raw_data!$H340</f>
        <v>21.3598928372773</v>
      </c>
      <c r="E35" s="13">
        <f>raw_data!$H341</f>
        <v>21.129628409877501</v>
      </c>
      <c r="F35" s="13">
        <f>raw_data!$H342</f>
        <v>20.9815159420355</v>
      </c>
      <c r="G35" s="13">
        <f>raw_data!$H343</f>
        <v>22.016719426426601</v>
      </c>
      <c r="H35" s="13">
        <f>raw_data!$H344</f>
        <v>22.083591602467099</v>
      </c>
      <c r="I35" s="13">
        <f>raw_data!$H345</f>
        <v>21.9020319328651</v>
      </c>
      <c r="J35" s="13">
        <f>raw_data!$H346</f>
        <v>21.0984322326774</v>
      </c>
      <c r="K35" s="13">
        <f>raw_data!$H347</f>
        <v>20.975669407643199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25.4806402185067</v>
      </c>
      <c r="P35" s="14">
        <f>raw_data!$H352</f>
        <v>23.793786928333699</v>
      </c>
      <c r="Q35" s="14">
        <f>raw_data!$H353</f>
        <v>23.388864074632501</v>
      </c>
      <c r="R35" s="14">
        <f>raw_data!$H354</f>
        <v>24.1493601501268</v>
      </c>
      <c r="S35" s="14">
        <f>raw_data!$H355</f>
        <v>23.758639129061599</v>
      </c>
      <c r="T35" s="14">
        <f>raw_data!$H356</f>
        <v>24.2462415378657</v>
      </c>
      <c r="U35" s="14">
        <f>raw_data!$H357</f>
        <v>24.08260454953</v>
      </c>
      <c r="V35" s="14">
        <f>raw_data!$H358</f>
        <v>24.2448098078745</v>
      </c>
      <c r="W35" s="14">
        <f>raw_data!$H359</f>
        <v>24.060225761001298</v>
      </c>
      <c r="X35" s="14">
        <f>raw_data!$H360</f>
        <v>23.881809779229201</v>
      </c>
      <c r="Y35" s="20">
        <f>raw_data!$H361</f>
        <v>0</v>
      </c>
    </row>
    <row r="36" spans="1:25" x14ac:dyDescent="0.2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">
      <c r="H38" s="16"/>
      <c r="I38" s="16"/>
      <c r="J38" s="16"/>
      <c r="K38" s="16"/>
    </row>
    <row r="39" spans="1:25" x14ac:dyDescent="0.2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">
      <c r="A40" s="1" t="str">
        <f>F40</f>
        <v>Psd95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zoomScale="150" zoomScaleNormal="150" workbookViewId="0">
      <selection activeCell="Q13" sqref="Q13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11.33203125" bestFit="1" customWidth="1"/>
    <col min="4" max="6" width="12.1640625" bestFit="1" customWidth="1"/>
    <col min="7" max="7" width="11.5" bestFit="1" customWidth="1"/>
    <col min="8" max="8" width="14.5" customWidth="1"/>
    <col min="9" max="9" width="7.33203125" bestFit="1" customWidth="1"/>
    <col min="10" max="10" width="8.33203125" bestFit="1" customWidth="1"/>
    <col min="11" max="11" width="11.33203125" bestFit="1" customWidth="1"/>
    <col min="12" max="14" width="12.1640625" bestFit="1" customWidth="1"/>
    <col min="15" max="16" width="11.5" bestFit="1" customWidth="1"/>
    <col min="17" max="17" width="11" customWidth="1"/>
    <col min="18" max="18" width="30.83203125" bestFit="1" customWidth="1"/>
    <col min="19" max="19" width="14.83203125" bestFit="1" customWidth="1"/>
    <col min="20" max="20" width="13" bestFit="1" customWidth="1"/>
    <col min="21" max="21" width="15.5" bestFit="1" customWidth="1"/>
  </cols>
  <sheetData>
    <row r="1" spans="1:24" x14ac:dyDescent="0.2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">
      <c r="J2" s="16"/>
      <c r="K2" s="16"/>
      <c r="L2" s="16"/>
      <c r="M2" s="16"/>
      <c r="N2" s="16"/>
      <c r="O2" s="16"/>
      <c r="P2" s="16"/>
      <c r="R2" s="11"/>
      <c r="S2" s="11" t="str">
        <f>D3</f>
        <v>Psd95</v>
      </c>
      <c r="T2" s="11">
        <f>D20</f>
        <v>18.78460809393318</v>
      </c>
      <c r="U2" s="11"/>
      <c r="V2" s="11"/>
    </row>
    <row r="3" spans="1:24" x14ac:dyDescent="0.2">
      <c r="A3" s="1" t="s">
        <v>4</v>
      </c>
      <c r="B3" s="1" t="s">
        <v>455</v>
      </c>
      <c r="C3" s="1" t="s">
        <v>456</v>
      </c>
      <c r="D3" s="2" t="str">
        <f>Plate!A40</f>
        <v>Psd95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">
      <c r="A4" s="1" t="s">
        <v>403</v>
      </c>
      <c r="B4" s="6">
        <v>1</v>
      </c>
      <c r="C4" s="1">
        <f>LOG(B4,2)</f>
        <v>0</v>
      </c>
      <c r="D4" s="2">
        <f>Plate!$B21</f>
        <v>18.698359903835701</v>
      </c>
      <c r="E4" s="1">
        <f>AVERAGE(D4:D6)</f>
        <v>18.8176597650343</v>
      </c>
      <c r="F4" s="7">
        <f>STDEV(D4:D6)</f>
        <v>0.26752462049529491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21.8604506330521</v>
      </c>
      <c r="M4" s="1">
        <f>AVERAGE(L4:L6)</f>
        <v>21.654986841225604</v>
      </c>
      <c r="N4" s="1">
        <f>STDEV(L4:L6)</f>
        <v>0.2820327249934515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18.630540410856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21.771072062223801</v>
      </c>
      <c r="O5" s="8"/>
      <c r="P5" s="16"/>
    </row>
    <row r="6" spans="1:24" x14ac:dyDescent="0.2">
      <c r="A6" s="1" t="s">
        <v>416</v>
      </c>
      <c r="B6" s="6">
        <v>1</v>
      </c>
      <c r="C6" s="1">
        <f t="shared" si="0"/>
        <v>0</v>
      </c>
      <c r="D6" s="2">
        <f>Plate!$B23</f>
        <v>19.124078980411198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21.3334378284009</v>
      </c>
      <c r="O6" s="8"/>
      <c r="P6" s="16"/>
    </row>
    <row r="7" spans="1:24" x14ac:dyDescent="0.2">
      <c r="A7" s="1" t="s">
        <v>410</v>
      </c>
      <c r="B7" s="6">
        <v>0.5</v>
      </c>
      <c r="C7" s="1">
        <f t="shared" si="0"/>
        <v>-1</v>
      </c>
      <c r="D7" s="2">
        <f>Plate!$B24</f>
        <v>19.578778068178899</v>
      </c>
      <c r="E7" s="1">
        <f>AVERAGE(D7:D9)</f>
        <v>19.633484658537167</v>
      </c>
      <c r="F7" s="7">
        <f>STDEV(D7:D9)</f>
        <v>4.7958556404649744E-2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23.0327002292942</v>
      </c>
      <c r="M7" s="1">
        <f>AVERAGE(L7:L9)</f>
        <v>22.682446472966102</v>
      </c>
      <c r="N7" s="1">
        <f>STDEV(L7:L9)</f>
        <v>0.31419236180762516</v>
      </c>
      <c r="O7" s="8"/>
      <c r="P7" s="16"/>
    </row>
    <row r="8" spans="1:24" x14ac:dyDescent="0.2">
      <c r="A8" s="1" t="s">
        <v>412</v>
      </c>
      <c r="B8" s="6">
        <v>0.5</v>
      </c>
      <c r="C8" s="1">
        <f t="shared" si="0"/>
        <v>-1</v>
      </c>
      <c r="D8" s="2">
        <f>Plate!$B25</f>
        <v>19.653393837855599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22.425413735110599</v>
      </c>
      <c r="O8" s="8"/>
      <c r="P8" s="16"/>
    </row>
    <row r="9" spans="1:24" x14ac:dyDescent="0.2">
      <c r="A9" s="1" t="s">
        <v>414</v>
      </c>
      <c r="B9" s="6">
        <v>0.5</v>
      </c>
      <c r="C9" s="1">
        <f t="shared" si="0"/>
        <v>-1</v>
      </c>
      <c r="D9" s="2">
        <f>Plate!$B26</f>
        <v>19.668282069577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22.589225454493501</v>
      </c>
      <c r="O9" s="8"/>
      <c r="P9" s="16"/>
    </row>
    <row r="10" spans="1:24" x14ac:dyDescent="0.2">
      <c r="A10" s="1" t="s">
        <v>416</v>
      </c>
      <c r="B10" s="6">
        <v>0.25</v>
      </c>
      <c r="C10" s="1">
        <f t="shared" si="0"/>
        <v>-2</v>
      </c>
      <c r="D10" s="2">
        <f>Plate!$B27</f>
        <v>20.9380612772128</v>
      </c>
      <c r="E10" s="1">
        <f>AVERAGE(D10,D12)</f>
        <v>21.0508420832541</v>
      </c>
      <c r="F10" s="1">
        <f>STDEV(D10,D12)</f>
        <v>0.15949614547897631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23.850196317835699</v>
      </c>
      <c r="M10" s="1">
        <f>AVERAGE(L10:L12)</f>
        <v>23.741758318960866</v>
      </c>
      <c r="N10" s="1">
        <f>STDEV(L10:L12)</f>
        <v>0.10349375942346538</v>
      </c>
      <c r="O10" s="8"/>
      <c r="P10" s="16"/>
    </row>
    <row r="11" spans="1:24" x14ac:dyDescent="0.2">
      <c r="A11" s="1" t="s">
        <v>418</v>
      </c>
      <c r="B11" s="6">
        <v>0.25</v>
      </c>
      <c r="C11" s="1">
        <f t="shared" si="0"/>
        <v>-2</v>
      </c>
      <c r="D11" s="2">
        <f>Plate!$B28</f>
        <v>20.773733648029399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23.7310348197461</v>
      </c>
      <c r="O11" s="8"/>
      <c r="P11" s="16"/>
    </row>
    <row r="12" spans="1:24" x14ac:dyDescent="0.2">
      <c r="A12" s="1" t="s">
        <v>420</v>
      </c>
      <c r="B12" s="6">
        <v>0.25</v>
      </c>
      <c r="C12" s="1">
        <f t="shared" si="0"/>
        <v>-2</v>
      </c>
      <c r="D12" s="2">
        <f>Plate!$B29</f>
        <v>21.1636228892954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23.644043819300801</v>
      </c>
      <c r="O12" s="8"/>
      <c r="P12" s="16"/>
    </row>
    <row r="13" spans="1:24" x14ac:dyDescent="0.2">
      <c r="A13" s="1" t="s">
        <v>422</v>
      </c>
      <c r="B13" s="6">
        <v>0.125</v>
      </c>
      <c r="C13" s="1">
        <f t="shared" si="0"/>
        <v>-3</v>
      </c>
      <c r="D13" s="2">
        <f>Plate!$B30</f>
        <v>22.1814242103721</v>
      </c>
      <c r="E13" s="1">
        <f>AVERAGE(D13:D15)</f>
        <v>22.110978966071801</v>
      </c>
      <c r="F13" s="7">
        <f>STDEV(D13:D15)</f>
        <v>0.14930526898648006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24.993087257471601</v>
      </c>
      <c r="M13" s="1">
        <f>AVERAGE(L13:L15)</f>
        <v>24.905092953674302</v>
      </c>
      <c r="N13" s="1">
        <f>STDEV(L13:L15)</f>
        <v>8.2107600129558714E-2</v>
      </c>
      <c r="O13" s="8"/>
      <c r="P13" s="16"/>
    </row>
    <row r="14" spans="1:24" x14ac:dyDescent="0.2">
      <c r="A14" s="1" t="s">
        <v>424</v>
      </c>
      <c r="B14" s="6">
        <v>0.125</v>
      </c>
      <c r="C14" s="1">
        <f t="shared" si="0"/>
        <v>-3</v>
      </c>
      <c r="D14" s="2">
        <f>Plate!$B31</f>
        <v>21.939483954885102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24.891663920354599</v>
      </c>
      <c r="O14" s="8"/>
      <c r="P14" s="16"/>
    </row>
    <row r="15" spans="1:24" x14ac:dyDescent="0.2">
      <c r="A15" s="1" t="s">
        <v>426</v>
      </c>
      <c r="B15" s="6">
        <v>0.125</v>
      </c>
      <c r="C15" s="1">
        <f t="shared" si="0"/>
        <v>-3</v>
      </c>
      <c r="D15" s="2">
        <f>Plate!$B32</f>
        <v>22.212028732958199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24.830527683196699</v>
      </c>
      <c r="O15" s="8"/>
      <c r="P15" s="16"/>
    </row>
    <row r="16" spans="1:24" x14ac:dyDescent="0.2">
      <c r="A16" s="1" t="s">
        <v>428</v>
      </c>
      <c r="B16" s="6">
        <v>6.25E-2</v>
      </c>
      <c r="C16" s="1">
        <f t="shared" si="0"/>
        <v>-4</v>
      </c>
      <c r="D16" s="2">
        <f>Plate!$B33</f>
        <v>22.686951191527498</v>
      </c>
      <c r="E16" s="1">
        <f>AVERAGE(D16:D18)</f>
        <v>22.755380747357197</v>
      </c>
      <c r="F16" s="7">
        <f>STDEV(D16:D18)</f>
        <v>0.11072943883750375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25.6802962903649</v>
      </c>
      <c r="M16" s="1">
        <f>AVERAGE(L16:L18)</f>
        <v>25.612481260956468</v>
      </c>
      <c r="N16" s="1">
        <f>STDEV(L16:L18)</f>
        <v>0.1141934083777974</v>
      </c>
      <c r="O16" s="8"/>
      <c r="P16" s="16"/>
    </row>
    <row r="17" spans="1:16" x14ac:dyDescent="0.2">
      <c r="A17" s="1" t="s">
        <v>430</v>
      </c>
      <c r="B17" s="6">
        <v>6.25E-2</v>
      </c>
      <c r="C17" s="1">
        <f t="shared" si="0"/>
        <v>-4</v>
      </c>
      <c r="D17" s="2">
        <f>Plate!$B34</f>
        <v>22.883131911464702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25.6765072739978</v>
      </c>
      <c r="O17" s="8"/>
      <c r="P17" s="16"/>
    </row>
    <row r="18" spans="1:16" x14ac:dyDescent="0.2">
      <c r="A18" s="1" t="s">
        <v>432</v>
      </c>
      <c r="B18" s="6">
        <v>6.25E-2</v>
      </c>
      <c r="C18" s="1">
        <f t="shared" si="0"/>
        <v>-4</v>
      </c>
      <c r="D18" s="2">
        <f>Plate!$B35</f>
        <v>22.696059139079399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25.4806402185067</v>
      </c>
      <c r="O18" s="8"/>
      <c r="P18" s="16"/>
    </row>
    <row r="19" spans="1:16" x14ac:dyDescent="0.2">
      <c r="C19" t="s">
        <v>460</v>
      </c>
      <c r="D19" s="23">
        <f>SLOPE(D4:D18,C4:C18)</f>
        <v>-1.0352936272180433</v>
      </c>
      <c r="J19" s="16"/>
      <c r="K19" s="16" t="s">
        <v>460</v>
      </c>
      <c r="L19" s="21">
        <f>SLOPE(L4:L18,K4:K18)</f>
        <v>-1.0137635320169933</v>
      </c>
      <c r="M19" s="16"/>
      <c r="N19" s="16"/>
      <c r="O19" s="16"/>
      <c r="P19" s="16"/>
    </row>
    <row r="20" spans="1:16" x14ac:dyDescent="0.2">
      <c r="A20" s="16"/>
      <c r="B20" s="16" t="str">
        <f>D3</f>
        <v>Psd95</v>
      </c>
      <c r="C20" s="16" t="s">
        <v>461</v>
      </c>
      <c r="D20" s="21">
        <f>INTERCEPT(D4:D18,C4:C18)</f>
        <v>18.78460809393318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21.691826105522683</v>
      </c>
      <c r="M20" s="16"/>
      <c r="N20" s="16"/>
      <c r="O20" s="16"/>
      <c r="P20" s="16"/>
    </row>
    <row r="21" spans="1:16" x14ac:dyDescent="0.2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">
      <c r="J36" s="16"/>
      <c r="K36" s="16"/>
      <c r="L36" s="16"/>
      <c r="M36" s="16"/>
      <c r="N36" s="16"/>
      <c r="O36" s="16"/>
      <c r="P36" s="16"/>
    </row>
    <row r="37" spans="1:16" x14ac:dyDescent="0.2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Y1" zoomScale="150" zoomScaleNormal="150" workbookViewId="0">
      <selection activeCell="Z22" sqref="Z22"/>
    </sheetView>
  </sheetViews>
  <sheetFormatPr baseColWidth="10" defaultColWidth="11" defaultRowHeight="16" x14ac:dyDescent="0.2"/>
  <cols>
    <col min="1" max="1" width="9.33203125" bestFit="1" customWidth="1"/>
    <col min="2" max="2" width="14.1640625" bestFit="1" customWidth="1"/>
    <col min="3" max="4" width="14.5" bestFit="1" customWidth="1"/>
    <col min="5" max="5" width="9.8320312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640625" bestFit="1" customWidth="1"/>
    <col min="18" max="18" width="11" customWidth="1"/>
    <col min="19" max="19" width="20.1640625" bestFit="1" customWidth="1"/>
    <col min="20" max="20" width="18.6640625" customWidth="1"/>
    <col min="21" max="21" width="13.6640625" customWidth="1"/>
    <col min="22" max="22" width="14.83203125" bestFit="1" customWidth="1"/>
    <col min="23" max="23" width="13.6640625" customWidth="1"/>
    <col min="24" max="24" width="13.33203125" bestFit="1" customWidth="1"/>
    <col min="25" max="26" width="12.6640625" bestFit="1" customWidth="1"/>
    <col min="27" max="27" width="22.83203125" bestFit="1" customWidth="1"/>
    <col min="28" max="28" width="13" bestFit="1" customWidth="1"/>
    <col min="30" max="30" width="13.1640625" bestFit="1" customWidth="1"/>
    <col min="31" max="32" width="12.5" bestFit="1" customWidth="1"/>
    <col min="36" max="37" width="14" bestFit="1" customWidth="1"/>
    <col min="38" max="38" width="13.33203125" bestFit="1" customWidth="1"/>
    <col min="40" max="40" width="10.5" bestFit="1" customWidth="1"/>
    <col min="41" max="41" width="13.1640625" bestFit="1" customWidth="1"/>
    <col min="42" max="43" width="11.6640625" bestFit="1" customWidth="1"/>
  </cols>
  <sheetData>
    <row r="1" spans="1:38" x14ac:dyDescent="0.2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">
      <c r="A2" s="11"/>
      <c r="B2" s="11" t="str">
        <f>SDGraphs!D3</f>
        <v>Psd95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Psd95</v>
      </c>
      <c r="K2" s="11" t="str">
        <f t="shared" si="0"/>
        <v>HPRT</v>
      </c>
      <c r="M2" t="str">
        <f>B2</f>
        <v>Psd95</v>
      </c>
      <c r="N2" t="str">
        <f>C2</f>
        <v>HPRT</v>
      </c>
      <c r="P2" t="str">
        <f>M2</f>
        <v>Psd95</v>
      </c>
      <c r="Q2" t="str">
        <f>N2</f>
        <v>HPRT</v>
      </c>
      <c r="S2" t="s">
        <v>439</v>
      </c>
      <c r="T2" t="str">
        <f>J2</f>
        <v>Psd95</v>
      </c>
    </row>
    <row r="3" spans="1:38" x14ac:dyDescent="0.2">
      <c r="A3" t="s">
        <v>460</v>
      </c>
      <c r="B3">
        <f>SDGraphs!D19</f>
        <v>-1.0352936272180433</v>
      </c>
      <c r="C3">
        <f>SDGraphs!L19</f>
        <v>-1.0137635320169933</v>
      </c>
      <c r="I3" s="25" t="str">
        <f>Plate!C2</f>
        <v>9300-A1.1</v>
      </c>
      <c r="J3" s="15">
        <f>Plate!$C21</f>
        <v>22.137846236170599</v>
      </c>
      <c r="K3">
        <f>Plate!$P21</f>
        <v>23.781367979790598</v>
      </c>
      <c r="L3" s="12" t="str">
        <f t="shared" ref="L3:L52" si="1">I3</f>
        <v>9300-A1.1</v>
      </c>
      <c r="M3">
        <f>(J3-$B$4)/$B$3</f>
        <v>-3.2389247398807695</v>
      </c>
      <c r="N3">
        <f>(K3-$C$4)/$C$3</f>
        <v>-2.0611728556762579</v>
      </c>
      <c r="O3" s="12" t="str">
        <f>I3</f>
        <v>9300-A1.1</v>
      </c>
      <c r="P3">
        <f>2^M3</f>
        <v>0.10592207979131298</v>
      </c>
      <c r="Q3" s="26">
        <f>2^N3</f>
        <v>0.23962114783327554</v>
      </c>
      <c r="R3" s="24" t="str">
        <f>I3</f>
        <v>9300-A1.1</v>
      </c>
      <c r="S3">
        <f>AVERAGE(Q3:Q5)</f>
        <v>0.22248745800667699</v>
      </c>
      <c r="T3">
        <f>P3/$S$3</f>
        <v>0.47608112718036533</v>
      </c>
      <c r="V3" t="s">
        <v>610</v>
      </c>
      <c r="W3" t="s">
        <v>611</v>
      </c>
      <c r="X3" s="15"/>
    </row>
    <row r="4" spans="1:38" x14ac:dyDescent="0.2">
      <c r="A4" t="s">
        <v>461</v>
      </c>
      <c r="B4">
        <f>SDGraphs!D20</f>
        <v>18.78460809393318</v>
      </c>
      <c r="C4">
        <f>SDGraphs!L20</f>
        <v>21.691826105522683</v>
      </c>
      <c r="I4" s="25" t="str">
        <f>Plate!C3</f>
        <v>9300-A1.2</v>
      </c>
      <c r="J4" s="15">
        <f>Plate!$C22</f>
        <v>21.697358848917801</v>
      </c>
      <c r="K4">
        <f>Plate!$P22</f>
        <v>24.0098250060597</v>
      </c>
      <c r="L4" s="12" t="str">
        <f t="shared" si="1"/>
        <v>9300-A1.2</v>
      </c>
      <c r="M4">
        <f t="shared" ref="M4:M67" si="2">(J4-$B$4)/$B$3</f>
        <v>-2.8134537665527102</v>
      </c>
      <c r="N4">
        <f t="shared" ref="N4:N67" si="3">(K4-$C$4)/$C$3</f>
        <v>-2.2865281964967754</v>
      </c>
      <c r="O4" s="12" t="str">
        <f t="shared" ref="O4:O67" si="4">I4</f>
        <v>9300-A1.2</v>
      </c>
      <c r="P4">
        <f t="shared" ref="P4:P67" si="5">2^M4</f>
        <v>0.14225450371396467</v>
      </c>
      <c r="Q4" s="26">
        <f t="shared" ref="Q4:Q67" si="6">2^N4</f>
        <v>0.2049681715412017</v>
      </c>
      <c r="R4" s="24" t="str">
        <f t="shared" ref="R4:R67" si="7">I4</f>
        <v>9300-A1.2</v>
      </c>
      <c r="T4">
        <f>P4/$S$3</f>
        <v>0.63938212512498349</v>
      </c>
      <c r="V4">
        <v>9300</v>
      </c>
      <c r="W4" t="s">
        <v>612</v>
      </c>
      <c r="X4" s="15">
        <f>AVERAGE(T3:T5)</f>
        <v>0.63772685832691001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">
      <c r="G5" s="15"/>
      <c r="H5" s="15"/>
      <c r="I5" s="25" t="str">
        <f>Plate!C4</f>
        <v>9300-A1.3</v>
      </c>
      <c r="J5" s="15">
        <f>Plate!$C23</f>
        <v>21.366893956711099</v>
      </c>
      <c r="K5">
        <f>Plate!$P23</f>
        <v>23.887339757464499</v>
      </c>
      <c r="L5" s="12" t="str">
        <f t="shared" si="1"/>
        <v>9300-A1.3</v>
      </c>
      <c r="M5">
        <f t="shared" si="2"/>
        <v>-2.4942545717361626</v>
      </c>
      <c r="N5">
        <f t="shared" si="3"/>
        <v>-2.165705889591039</v>
      </c>
      <c r="O5" s="12" t="str">
        <f t="shared" si="4"/>
        <v>9300-A1.3</v>
      </c>
      <c r="P5">
        <f t="shared" si="5"/>
        <v>0.17748209932993769</v>
      </c>
      <c r="Q5" s="26">
        <f t="shared" si="6"/>
        <v>0.22287305464555376</v>
      </c>
      <c r="R5" s="24" t="str">
        <f t="shared" si="7"/>
        <v>9300-A1.3</v>
      </c>
      <c r="T5">
        <f>P5/$S$3</f>
        <v>0.79771732267538131</v>
      </c>
      <c r="W5" t="s">
        <v>613</v>
      </c>
      <c r="X5" s="15">
        <f>AVERAGE(T6:T8)</f>
        <v>0.91655154451563836</v>
      </c>
      <c r="Z5" t="s">
        <v>624</v>
      </c>
      <c r="AA5">
        <f>X4</f>
        <v>0.63772685832691001</v>
      </c>
      <c r="AB5">
        <f>X5</f>
        <v>0.91655154451563836</v>
      </c>
      <c r="AC5">
        <f>X6</f>
        <v>0.93051882586655699</v>
      </c>
      <c r="AD5">
        <f>X7</f>
        <v>0.84325417632690314</v>
      </c>
      <c r="AF5" t="s">
        <v>612</v>
      </c>
      <c r="AG5">
        <f>AVERAGE(AA5:AA10)</f>
        <v>0.67086831636184951</v>
      </c>
      <c r="AH5">
        <f>STDEV(AA5:AA10)</f>
        <v>0.12800491449670229</v>
      </c>
      <c r="AJ5" t="s">
        <v>612</v>
      </c>
      <c r="AK5">
        <f>_xlfn.T.TEST(AA5:AA10,AA12:AA17,2,2)</f>
        <v>0.80162544616548004</v>
      </c>
      <c r="AL5" t="str">
        <f>IF(AK5&lt;0.05,"Significant","Not Significant")</f>
        <v>Not Significant</v>
      </c>
    </row>
    <row r="6" spans="1:38" x14ac:dyDescent="0.2">
      <c r="I6" s="25" t="str">
        <f>Plate!C5</f>
        <v>9300-B1.1</v>
      </c>
      <c r="J6" s="15">
        <f>Plate!$C24</f>
        <v>21.685169303520901</v>
      </c>
      <c r="K6">
        <f>Plate!$P24</f>
        <v>24.129160061367301</v>
      </c>
      <c r="L6" s="12" t="str">
        <f t="shared" si="1"/>
        <v>9300-B1.1</v>
      </c>
      <c r="M6">
        <f t="shared" si="2"/>
        <v>-2.8016797682623364</v>
      </c>
      <c r="N6">
        <f t="shared" si="3"/>
        <v>-2.4042430792467706</v>
      </c>
      <c r="O6" s="12" t="str">
        <f t="shared" si="4"/>
        <v>9300-B1.1</v>
      </c>
      <c r="P6">
        <f t="shared" si="5"/>
        <v>0.14342020915309944</v>
      </c>
      <c r="Q6">
        <f t="shared" si="6"/>
        <v>0.18890815927988652</v>
      </c>
      <c r="R6" s="12" t="str">
        <f t="shared" si="7"/>
        <v>9300-B1.1</v>
      </c>
      <c r="S6">
        <f>AVERAGE(Q6:Q8)</f>
        <v>0.1747446730680704</v>
      </c>
      <c r="T6">
        <f>P6/$S$6</f>
        <v>0.82074152324649829</v>
      </c>
      <c r="W6" t="s">
        <v>614</v>
      </c>
      <c r="X6" s="15">
        <f>AVERAGE(T9:T11)</f>
        <v>0.93051882586655699</v>
      </c>
      <c r="Z6" t="s">
        <v>619</v>
      </c>
      <c r="AA6">
        <f>X8</f>
        <v>0.80184687780235608</v>
      </c>
      <c r="AB6">
        <f>X9</f>
        <v>1.0588135145265722</v>
      </c>
      <c r="AC6">
        <f>X10</f>
        <v>1.1096368609138361</v>
      </c>
      <c r="AD6">
        <f>X11</f>
        <v>1.475891383546956</v>
      </c>
      <c r="AF6" t="s">
        <v>613</v>
      </c>
      <c r="AG6">
        <f>AVERAGE(AB5:AB10)</f>
        <v>0.81264757184813952</v>
      </c>
      <c r="AH6">
        <f>STDEV(AB5:AB10)</f>
        <v>0.17914383458600408</v>
      </c>
      <c r="AJ6" t="s">
        <v>613</v>
      </c>
      <c r="AK6">
        <f>_xlfn.T.TEST(AB5:AB10,AB12:AB17,2,2)</f>
        <v>0.36914687816287139</v>
      </c>
      <c r="AL6" t="str">
        <f t="shared" ref="AL6:AL8" si="8">IF(AK6&lt;0.05,"Significant","Not Significant")</f>
        <v>Not Significant</v>
      </c>
    </row>
    <row r="7" spans="1:38" x14ac:dyDescent="0.2">
      <c r="I7" s="25" t="str">
        <f>Plate!C6</f>
        <v>9300-B1.2</v>
      </c>
      <c r="J7" s="15">
        <f>Plate!$C25</f>
        <v>21.449541488543399</v>
      </c>
      <c r="K7">
        <f>Plate!$P25</f>
        <v>24.295820083059699</v>
      </c>
      <c r="L7" s="12" t="str">
        <f t="shared" si="1"/>
        <v>9300-B1.2</v>
      </c>
      <c r="M7">
        <f t="shared" si="2"/>
        <v>-2.5740846118904561</v>
      </c>
      <c r="N7">
        <f t="shared" si="3"/>
        <v>-2.5686404129729201</v>
      </c>
      <c r="O7" s="12" t="str">
        <f t="shared" si="4"/>
        <v>9300-B1.2</v>
      </c>
      <c r="P7">
        <f t="shared" si="5"/>
        <v>0.16792807919752029</v>
      </c>
      <c r="Q7">
        <f t="shared" si="6"/>
        <v>0.16856297500265993</v>
      </c>
      <c r="R7" s="12" t="str">
        <f t="shared" si="7"/>
        <v>9300-B1.2</v>
      </c>
      <c r="T7">
        <f>P7/$S$6</f>
        <v>0.96099112063979908</v>
      </c>
      <c r="W7" t="s">
        <v>615</v>
      </c>
      <c r="X7" s="15">
        <f>AVERAGE(T12:T14)</f>
        <v>0.84325417632690314</v>
      </c>
      <c r="Z7" t="s">
        <v>620</v>
      </c>
      <c r="AA7">
        <f>X12</f>
        <v>0.63150541807276062</v>
      </c>
      <c r="AB7">
        <f>X13</f>
        <v>0.58876721466457382</v>
      </c>
      <c r="AC7">
        <f>X14</f>
        <v>0.94453975707393967</v>
      </c>
      <c r="AD7">
        <f>X15</f>
        <v>0.93571848723944162</v>
      </c>
      <c r="AF7" t="s">
        <v>614</v>
      </c>
      <c r="AG7">
        <f>AVERAGE(AC5:AC10)</f>
        <v>1.0109971168616403</v>
      </c>
      <c r="AH7">
        <f>STDEV(AC5:AC10)</f>
        <v>0.15121222416948729</v>
      </c>
      <c r="AJ7" t="s">
        <v>614</v>
      </c>
      <c r="AK7">
        <f>_xlfn.T.TEST(AC5:AC10,AC12:AC17,2,2)</f>
        <v>9.7164947927457584E-2</v>
      </c>
      <c r="AL7" t="str">
        <f t="shared" si="8"/>
        <v>Not Significant</v>
      </c>
    </row>
    <row r="8" spans="1:38" x14ac:dyDescent="0.2">
      <c r="I8" s="25" t="str">
        <f>Plate!C7</f>
        <v>9300-B1.3</v>
      </c>
      <c r="J8" s="15">
        <f>Plate!$C26</f>
        <v>21.438807899310401</v>
      </c>
      <c r="K8">
        <f>Plate!$P26</f>
        <v>24.311522719027199</v>
      </c>
      <c r="L8" s="12" t="str">
        <f t="shared" si="1"/>
        <v>9300-B1.3</v>
      </c>
      <c r="M8">
        <f t="shared" si="2"/>
        <v>-2.5637169355609486</v>
      </c>
      <c r="N8">
        <f t="shared" si="3"/>
        <v>-2.5841298594479358</v>
      </c>
      <c r="O8" s="12" t="str">
        <f t="shared" si="4"/>
        <v>9300-B1.3</v>
      </c>
      <c r="P8">
        <f t="shared" si="5"/>
        <v>0.16913921163864079</v>
      </c>
      <c r="Q8">
        <f t="shared" si="6"/>
        <v>0.16676288492166474</v>
      </c>
      <c r="R8" s="12" t="str">
        <f t="shared" si="7"/>
        <v>9300-B1.3</v>
      </c>
      <c r="T8">
        <f>P8/$S$6</f>
        <v>0.96792198966061727</v>
      </c>
      <c r="V8">
        <v>9301</v>
      </c>
      <c r="W8" t="s">
        <v>612</v>
      </c>
      <c r="X8" s="15">
        <f>AVERAGE(T15:T17)</f>
        <v>0.80184687780235608</v>
      </c>
      <c r="Z8" t="s">
        <v>621</v>
      </c>
      <c r="AA8">
        <f>X16</f>
        <v>0.84785663085298324</v>
      </c>
      <c r="AB8">
        <f>X17</f>
        <v>0.90786404858355585</v>
      </c>
      <c r="AC8">
        <f>X18</f>
        <v>1.2759741311777952</v>
      </c>
      <c r="AD8">
        <f>X19</f>
        <v>1.1340973028633459</v>
      </c>
      <c r="AF8" t="s">
        <v>615</v>
      </c>
      <c r="AG8">
        <f>AVERAGE(AD5:AD10)</f>
        <v>1.0448475660840335</v>
      </c>
      <c r="AH8">
        <f>STDEV(AD5:AD10)</f>
        <v>0.23797383448512749</v>
      </c>
      <c r="AJ8" t="s">
        <v>615</v>
      </c>
      <c r="AK8">
        <f>_xlfn.T.TEST(AD5:AD10,AD12:AD17,2,2)</f>
        <v>0.70679007840568542</v>
      </c>
      <c r="AL8" t="str">
        <f t="shared" si="8"/>
        <v>Not Significant</v>
      </c>
    </row>
    <row r="9" spans="1:38" x14ac:dyDescent="0.2">
      <c r="I9" s="25" t="str">
        <f>Plate!C8</f>
        <v>9300-C1.1</v>
      </c>
      <c r="J9">
        <f>Plate!$C27</f>
        <v>21.177164414876</v>
      </c>
      <c r="K9">
        <f>Plate!$P27</f>
        <v>24.204484311071901</v>
      </c>
      <c r="L9" s="12" t="str">
        <f t="shared" si="1"/>
        <v>9300-C1.1</v>
      </c>
      <c r="M9">
        <f t="shared" si="2"/>
        <v>-2.3109929956508108</v>
      </c>
      <c r="N9">
        <f t="shared" si="3"/>
        <v>-2.4785446765381374</v>
      </c>
      <c r="O9" s="12" t="str">
        <f t="shared" si="4"/>
        <v>9300-C1.1</v>
      </c>
      <c r="P9">
        <f t="shared" si="5"/>
        <v>0.20152168626770042</v>
      </c>
      <c r="Q9" s="26">
        <f t="shared" si="6"/>
        <v>0.17942531062652203</v>
      </c>
      <c r="R9" s="24" t="str">
        <f t="shared" si="7"/>
        <v>9300-C1.1</v>
      </c>
      <c r="S9">
        <f>AVERAGE(Q9:Q11)</f>
        <v>0.18552911432002775</v>
      </c>
      <c r="T9">
        <f>P9/$S$9</f>
        <v>1.0861997967612045</v>
      </c>
      <c r="W9" t="s">
        <v>613</v>
      </c>
      <c r="X9" s="15">
        <f>AVERAGE(T18:T20)</f>
        <v>1.0588135145265722</v>
      </c>
      <c r="Z9" t="s">
        <v>622</v>
      </c>
      <c r="AA9">
        <f>X20</f>
        <v>0.59236045888830102</v>
      </c>
      <c r="AB9">
        <f>X21</f>
        <v>0.75376131115279443</v>
      </c>
      <c r="AC9">
        <f>X22</f>
        <v>0.90533791395363716</v>
      </c>
      <c r="AD9">
        <f>X23</f>
        <v>1.0263301251267434</v>
      </c>
      <c r="AG9" t="s">
        <v>617</v>
      </c>
    </row>
    <row r="10" spans="1:38" x14ac:dyDescent="0.2">
      <c r="I10" s="25" t="str">
        <f>Plate!C9</f>
        <v>9300-C1.2</v>
      </c>
      <c r="J10">
        <f>Plate!$C28</f>
        <v>21.433633928653499</v>
      </c>
      <c r="K10">
        <f>Plate!$P28</f>
        <v>24.165509965692699</v>
      </c>
      <c r="L10" s="12" t="str">
        <f t="shared" si="1"/>
        <v>9300-C1.2</v>
      </c>
      <c r="M10">
        <f t="shared" si="2"/>
        <v>-2.5587193478999439</v>
      </c>
      <c r="N10">
        <f t="shared" si="3"/>
        <v>-2.4400994729494285</v>
      </c>
      <c r="O10" s="12" t="str">
        <f t="shared" si="4"/>
        <v>9300-C1.2</v>
      </c>
      <c r="P10">
        <f t="shared" si="5"/>
        <v>0.16972613664422159</v>
      </c>
      <c r="Q10" s="26">
        <f t="shared" si="6"/>
        <v>0.18427094635320015</v>
      </c>
      <c r="R10" s="24" t="str">
        <f t="shared" si="7"/>
        <v>9300-C1.2</v>
      </c>
      <c r="T10">
        <f>P10/$S$9</f>
        <v>0.91482211439576611</v>
      </c>
      <c r="W10" t="s">
        <v>614</v>
      </c>
      <c r="X10" s="15">
        <f>AVERAGE(T21:T23)</f>
        <v>1.1096368609138361</v>
      </c>
      <c r="Z10" t="s">
        <v>623</v>
      </c>
      <c r="AA10">
        <f>X24</f>
        <v>0.51391365422778534</v>
      </c>
      <c r="AB10">
        <f>X25</f>
        <v>0.65012779764570217</v>
      </c>
      <c r="AC10">
        <f>X26</f>
        <v>0.89997521218407728</v>
      </c>
      <c r="AD10">
        <f>X27</f>
        <v>0.8537939214008109</v>
      </c>
      <c r="AF10" t="s">
        <v>612</v>
      </c>
      <c r="AG10">
        <f>AVERAGE(AA12:AA17)</f>
        <v>0.68954197879017931</v>
      </c>
      <c r="AH10">
        <f>STDEV(AA12:AA17)</f>
        <v>0.12264708529786408</v>
      </c>
    </row>
    <row r="11" spans="1:38" x14ac:dyDescent="0.2">
      <c r="I11" s="25" t="str">
        <f>Plate!C10</f>
        <v>9300-C1.3</v>
      </c>
      <c r="J11">
        <f>Plate!$C29</f>
        <v>21.651731673953599</v>
      </c>
      <c r="K11">
        <f>Plate!$P29</f>
        <v>24.0986443005396</v>
      </c>
      <c r="L11" s="12" t="str">
        <f t="shared" si="1"/>
        <v>9300-C1.3</v>
      </c>
      <c r="M11">
        <f t="shared" si="2"/>
        <v>-2.7693820425850775</v>
      </c>
      <c r="N11">
        <f t="shared" si="3"/>
        <v>-2.3741416208060766</v>
      </c>
      <c r="O11" s="12" t="str">
        <f t="shared" si="4"/>
        <v>9300-C1.3</v>
      </c>
      <c r="P11">
        <f t="shared" si="5"/>
        <v>0.14666717795148132</v>
      </c>
      <c r="Q11" s="26">
        <f t="shared" si="6"/>
        <v>0.19289108598036112</v>
      </c>
      <c r="R11" s="24" t="str">
        <f t="shared" si="7"/>
        <v>9300-C1.3</v>
      </c>
      <c r="T11">
        <f>P11/$S$9</f>
        <v>0.79053456644270037</v>
      </c>
      <c r="W11" t="s">
        <v>615</v>
      </c>
      <c r="X11" s="15">
        <f>AVERAGE(T24:T26)</f>
        <v>1.475891383546956</v>
      </c>
      <c r="AF11" t="s">
        <v>613</v>
      </c>
      <c r="AG11">
        <f>AVERAGE(AB12:AB17)</f>
        <v>0.72587475892298847</v>
      </c>
      <c r="AH11">
        <f>STDEV(AB12:AB17)</f>
        <v>0.13779209529031552</v>
      </c>
    </row>
    <row r="12" spans="1:38" x14ac:dyDescent="0.2">
      <c r="I12" s="25" t="str">
        <f>Plate!C11</f>
        <v>9300-D1.1</v>
      </c>
      <c r="J12">
        <f>Plate!$C30</f>
        <v>21.664690562676402</v>
      </c>
      <c r="K12">
        <f>Plate!$P30</f>
        <v>24.2824140801801</v>
      </c>
      <c r="L12" s="12" t="str">
        <f t="shared" si="1"/>
        <v>9300-D1.1</v>
      </c>
      <c r="M12">
        <f t="shared" si="2"/>
        <v>-2.7818991569399927</v>
      </c>
      <c r="N12">
        <f t="shared" si="3"/>
        <v>-2.5554164189583339</v>
      </c>
      <c r="O12" s="12" t="str">
        <f t="shared" si="4"/>
        <v>9300-D1.1</v>
      </c>
      <c r="P12">
        <f t="shared" si="5"/>
        <v>0.14540016817666898</v>
      </c>
      <c r="Q12">
        <f t="shared" si="6"/>
        <v>0.17011515550035067</v>
      </c>
      <c r="R12" s="12" t="str">
        <f t="shared" si="7"/>
        <v>9300-D1.1</v>
      </c>
      <c r="S12">
        <f>AVERAGE(Q12:Q14)</f>
        <v>0.17454579040641857</v>
      </c>
      <c r="T12">
        <f>P12/$S$12</f>
        <v>0.83302019394517679</v>
      </c>
      <c r="V12">
        <v>9302</v>
      </c>
      <c r="W12" s="29" t="s">
        <v>612</v>
      </c>
      <c r="X12" s="15">
        <f>AVERAGE(T27:T29)</f>
        <v>0.63150541807276062</v>
      </c>
      <c r="Z12" t="s">
        <v>625</v>
      </c>
      <c r="AA12">
        <f>X28</f>
        <v>0.67080613568850456</v>
      </c>
      <c r="AB12">
        <f>X29</f>
        <v>0.68788880890560866</v>
      </c>
      <c r="AC12">
        <f>X30</f>
        <v>0.69578595508244456</v>
      </c>
      <c r="AD12">
        <f>X31</f>
        <v>0.86082524164019103</v>
      </c>
      <c r="AF12" t="s">
        <v>614</v>
      </c>
      <c r="AG12">
        <f>AVERAGE(AC12:AC17)</f>
        <v>0.85111442472068699</v>
      </c>
      <c r="AH12">
        <f>STDEV(AC12:AC17)</f>
        <v>0.15142664287433669</v>
      </c>
    </row>
    <row r="13" spans="1:38" x14ac:dyDescent="0.2">
      <c r="I13" s="25" t="str">
        <f>Plate!C12</f>
        <v>9300-D1.2</v>
      </c>
      <c r="J13">
        <f>Plate!$C31</f>
        <v>21.742600989483499</v>
      </c>
      <c r="K13">
        <f>Plate!$P31</f>
        <v>24.220173755810599</v>
      </c>
      <c r="L13" s="12" t="str">
        <f t="shared" si="1"/>
        <v>9300-D1.2</v>
      </c>
      <c r="M13">
        <f t="shared" si="2"/>
        <v>-2.8571535821183374</v>
      </c>
      <c r="N13">
        <f t="shared" si="3"/>
        <v>-2.4940211108772989</v>
      </c>
      <c r="O13" s="12" t="str">
        <f t="shared" si="4"/>
        <v>9300-D1.2</v>
      </c>
      <c r="P13">
        <f t="shared" si="5"/>
        <v>0.13801016323972048</v>
      </c>
      <c r="Q13">
        <f t="shared" si="6"/>
        <v>0.17751082229281023</v>
      </c>
      <c r="R13" s="12" t="str">
        <f t="shared" si="7"/>
        <v>9300-D1.2</v>
      </c>
      <c r="T13">
        <f>P13/$S$12</f>
        <v>0.79068170546177452</v>
      </c>
      <c r="W13" s="29" t="s">
        <v>613</v>
      </c>
      <c r="X13" s="15">
        <f>AVERAGE(T30:T32)</f>
        <v>0.58876721466457382</v>
      </c>
      <c r="Z13" t="s">
        <v>626</v>
      </c>
      <c r="AA13">
        <f>X32</f>
        <v>0.57025052403682031</v>
      </c>
      <c r="AB13">
        <f>X33</f>
        <v>0.60419999795898305</v>
      </c>
      <c r="AC13">
        <f>X34</f>
        <v>0.81005153773528582</v>
      </c>
      <c r="AD13">
        <f>X35</f>
        <v>0.88372601131081063</v>
      </c>
      <c r="AF13" t="s">
        <v>615</v>
      </c>
      <c r="AG13">
        <f>AVERAGE(AD12:AD17)</f>
        <v>1.0947114891194212</v>
      </c>
      <c r="AH13">
        <f>STDEV(AD12:AD17)</f>
        <v>0.20718351841818949</v>
      </c>
    </row>
    <row r="14" spans="1:38" x14ac:dyDescent="0.2">
      <c r="I14" s="25" t="str">
        <f>Plate!C13</f>
        <v>9300-D1.3</v>
      </c>
      <c r="J14">
        <f>Plate!$C32</f>
        <v>21.539154871607899</v>
      </c>
      <c r="K14">
        <f>Plate!$P32</f>
        <v>24.232580360948202</v>
      </c>
      <c r="L14" s="12" t="str">
        <f t="shared" si="1"/>
        <v>9300-D1.3</v>
      </c>
      <c r="M14">
        <f t="shared" si="2"/>
        <v>-2.6606430342631513</v>
      </c>
      <c r="N14">
        <f t="shared" si="3"/>
        <v>-2.506259275642329</v>
      </c>
      <c r="O14" s="12" t="str">
        <f t="shared" si="4"/>
        <v>9300-D1.3</v>
      </c>
      <c r="P14">
        <f t="shared" si="5"/>
        <v>0.15814906874508886</v>
      </c>
      <c r="Q14">
        <f t="shared" si="6"/>
        <v>0.17601139342609473</v>
      </c>
      <c r="R14" s="12" t="str">
        <f t="shared" si="7"/>
        <v>9300-D1.3</v>
      </c>
      <c r="T14">
        <f>P14/$S$12</f>
        <v>0.90606062957375821</v>
      </c>
      <c r="W14" s="29" t="s">
        <v>614</v>
      </c>
      <c r="X14" s="15">
        <f>AVERAGE(T33:T35)</f>
        <v>0.94453975707393967</v>
      </c>
      <c r="Z14" t="s">
        <v>627</v>
      </c>
      <c r="AA14">
        <f>X36</f>
        <v>0.62655020028428565</v>
      </c>
      <c r="AB14">
        <f>X37</f>
        <v>0.62655020028428565</v>
      </c>
      <c r="AC14">
        <f>X38</f>
        <v>0.838194754869655</v>
      </c>
      <c r="AD14">
        <f>X39</f>
        <v>1.0941952432034263</v>
      </c>
    </row>
    <row r="15" spans="1:38" x14ac:dyDescent="0.2">
      <c r="I15" s="25" t="str">
        <f>Plate!C14</f>
        <v>9301-A1.1</v>
      </c>
      <c r="J15">
        <f>Plate!$C33</f>
        <v>21.4927659103592</v>
      </c>
      <c r="K15">
        <f>Plate!$P33</f>
        <v>23.9093648515471</v>
      </c>
      <c r="L15" s="12" t="str">
        <f t="shared" si="1"/>
        <v>9301-A1.1</v>
      </c>
      <c r="M15">
        <f t="shared" si="2"/>
        <v>-2.6158354936494308</v>
      </c>
      <c r="N15">
        <f t="shared" si="3"/>
        <v>-2.1874319562594455</v>
      </c>
      <c r="O15" s="12" t="str">
        <f t="shared" si="4"/>
        <v>9301-A1.1</v>
      </c>
      <c r="P15">
        <f t="shared" si="5"/>
        <v>0.16313796955228718</v>
      </c>
      <c r="Q15" s="26">
        <f t="shared" si="6"/>
        <v>0.21954187434721806</v>
      </c>
      <c r="R15" s="24" t="str">
        <f t="shared" si="7"/>
        <v>9301-A1.1</v>
      </c>
      <c r="S15">
        <f>AVERAGE(Q15:Q17)</f>
        <v>0.21852955546716255</v>
      </c>
      <c r="T15">
        <f>P15/$S$15</f>
        <v>0.7465258838949187</v>
      </c>
      <c r="W15" s="29" t="s">
        <v>615</v>
      </c>
      <c r="X15" s="15">
        <f>AVERAGE(T36:T38)</f>
        <v>0.93571848723944162</v>
      </c>
      <c r="Z15" t="s">
        <v>628</v>
      </c>
      <c r="AA15">
        <f>X40</f>
        <v>0.68120644971433819</v>
      </c>
      <c r="AB15">
        <f>X41</f>
        <v>0.6465061827792119</v>
      </c>
      <c r="AC15">
        <f>X42</f>
        <v>0.7051453857556379</v>
      </c>
      <c r="AD15">
        <f>X43</f>
        <v>1.1256741128221115</v>
      </c>
      <c r="AG15" t="s">
        <v>612</v>
      </c>
      <c r="AH15" t="s">
        <v>618</v>
      </c>
    </row>
    <row r="16" spans="1:38" x14ac:dyDescent="0.2">
      <c r="I16" s="25" t="str">
        <f>Plate!C15</f>
        <v>9301-A1.2</v>
      </c>
      <c r="J16">
        <f>Plate!$C34</f>
        <v>21.337445948680902</v>
      </c>
      <c r="K16">
        <f>Plate!$P34</f>
        <v>24.0570783633543</v>
      </c>
      <c r="L16" s="12" t="str">
        <f t="shared" si="1"/>
        <v>9301-A1.2</v>
      </c>
      <c r="M16">
        <f t="shared" si="2"/>
        <v>-2.4658104595963755</v>
      </c>
      <c r="N16">
        <f t="shared" si="3"/>
        <v>-2.3331400105956557</v>
      </c>
      <c r="O16" s="12" t="str">
        <f t="shared" si="4"/>
        <v>9301-A1.2</v>
      </c>
      <c r="P16">
        <f t="shared" si="5"/>
        <v>0.18101605176491034</v>
      </c>
      <c r="Q16" s="26">
        <f t="shared" si="6"/>
        <v>0.19845172246557821</v>
      </c>
      <c r="R16" s="24" t="str">
        <f t="shared" si="7"/>
        <v>9301-A1.2</v>
      </c>
      <c r="T16">
        <f>P16/$S$15</f>
        <v>0.82833670428671513</v>
      </c>
      <c r="V16">
        <v>9305</v>
      </c>
      <c r="W16" s="29" t="s">
        <v>612</v>
      </c>
      <c r="X16" s="15">
        <f>AVERAGE(T39:T41)</f>
        <v>0.84785663085298324</v>
      </c>
      <c r="Z16" t="s">
        <v>629</v>
      </c>
      <c r="AA16">
        <f>X44</f>
        <v>0.66254177003963144</v>
      </c>
      <c r="AB16">
        <f>X45</f>
        <v>0.84367451533652293</v>
      </c>
      <c r="AC16">
        <f>X46</f>
        <v>1.0748587199243917</v>
      </c>
      <c r="AD16">
        <f>X47</f>
        <v>1.1823953629669264</v>
      </c>
      <c r="AF16" t="s">
        <v>616</v>
      </c>
      <c r="AG16">
        <f>AG5</f>
        <v>0.67086831636184951</v>
      </c>
      <c r="AH16">
        <f>AH5</f>
        <v>0.12800491449670229</v>
      </c>
    </row>
    <row r="17" spans="9:34" x14ac:dyDescent="0.2">
      <c r="I17" s="25" t="str">
        <f>Plate!C16</f>
        <v>9301-A1.3</v>
      </c>
      <c r="J17">
        <f>Plate!$C35</f>
        <v>21.333230121734498</v>
      </c>
      <c r="K17">
        <f>Plate!$P35</f>
        <v>23.793786928333699</v>
      </c>
      <c r="L17" s="12" t="str">
        <f t="shared" si="1"/>
        <v>9301-A1.3</v>
      </c>
      <c r="M17">
        <f t="shared" si="2"/>
        <v>-2.4617383520941476</v>
      </c>
      <c r="N17">
        <f t="shared" si="3"/>
        <v>-2.0734231962644536</v>
      </c>
      <c r="O17" s="12" t="str">
        <f t="shared" si="4"/>
        <v>9301-A1.3</v>
      </c>
      <c r="P17">
        <f t="shared" si="5"/>
        <v>0.18152770395944581</v>
      </c>
      <c r="Q17" s="26">
        <f t="shared" si="6"/>
        <v>0.23759506958869137</v>
      </c>
      <c r="R17" s="24" t="str">
        <f t="shared" si="7"/>
        <v>9301-A1.3</v>
      </c>
      <c r="T17">
        <f>P17/$S$15</f>
        <v>0.83067804522543476</v>
      </c>
      <c r="W17" s="29" t="s">
        <v>613</v>
      </c>
      <c r="X17" s="15">
        <f>AVERAGE(T42:T44)</f>
        <v>0.90786404858355585</v>
      </c>
      <c r="Z17" t="s">
        <v>630</v>
      </c>
      <c r="AA17">
        <f>X48</f>
        <v>0.92589679297749605</v>
      </c>
      <c r="AB17">
        <f>X49</f>
        <v>0.94642884827331908</v>
      </c>
      <c r="AC17">
        <f>X50</f>
        <v>0.98265019495670691</v>
      </c>
      <c r="AD17">
        <f>X51</f>
        <v>1.421452962773061</v>
      </c>
      <c r="AF17" t="s">
        <v>617</v>
      </c>
      <c r="AG17">
        <f>AG10</f>
        <v>0.68954197879017931</v>
      </c>
      <c r="AH17">
        <f>AH10</f>
        <v>0.12264708529786408</v>
      </c>
    </row>
    <row r="18" spans="9:34" x14ac:dyDescent="0.2">
      <c r="I18" s="24" t="str">
        <f>Plate!D2</f>
        <v>9301-B1.1</v>
      </c>
      <c r="J18">
        <f>Plate!$D21</f>
        <v>20.895478282597299</v>
      </c>
      <c r="K18">
        <f>Plate!$Q21</f>
        <v>24.012951640448399</v>
      </c>
      <c r="L18" s="12" t="str">
        <f t="shared" si="1"/>
        <v>9301-B1.1</v>
      </c>
      <c r="M18">
        <f t="shared" si="2"/>
        <v>-2.0389096708112437</v>
      </c>
      <c r="N18">
        <f t="shared" si="3"/>
        <v>-2.289612381604992</v>
      </c>
      <c r="O18" s="12" t="str">
        <f t="shared" si="4"/>
        <v>9301-B1.1</v>
      </c>
      <c r="P18">
        <f t="shared" si="5"/>
        <v>0.24334757940069546</v>
      </c>
      <c r="Q18">
        <f t="shared" si="6"/>
        <v>0.20453045980592752</v>
      </c>
      <c r="R18" s="12" t="str">
        <f t="shared" si="7"/>
        <v>9301-B1.1</v>
      </c>
      <c r="S18">
        <f>AVERAGE(Q18:Q20)</f>
        <v>0.20480036876624599</v>
      </c>
      <c r="T18">
        <f>P18/$S$18</f>
        <v>1.1882184630167647</v>
      </c>
      <c r="W18" s="29" t="s">
        <v>614</v>
      </c>
      <c r="X18" s="15">
        <f>AVERAGE(T45:T47)</f>
        <v>1.2759741311777952</v>
      </c>
      <c r="AG18" t="s">
        <v>613</v>
      </c>
      <c r="AH18" t="s">
        <v>618</v>
      </c>
    </row>
    <row r="19" spans="9:34" x14ac:dyDescent="0.2">
      <c r="I19" s="24" t="str">
        <f>Plate!D3</f>
        <v>9301-B1.2</v>
      </c>
      <c r="J19">
        <f>Plate!$D22</f>
        <v>21.093697175202902</v>
      </c>
      <c r="K19">
        <f>Plate!$Q22</f>
        <v>24.047606800107399</v>
      </c>
      <c r="L19" s="12" t="str">
        <f t="shared" si="1"/>
        <v>9301-B1.2</v>
      </c>
      <c r="M19">
        <f t="shared" si="2"/>
        <v>-2.2303711918661353</v>
      </c>
      <c r="N19">
        <f t="shared" si="3"/>
        <v>-2.3237970396287908</v>
      </c>
      <c r="O19" s="12" t="str">
        <f t="shared" si="4"/>
        <v>9301-B1.2</v>
      </c>
      <c r="P19">
        <f t="shared" si="5"/>
        <v>0.21310388626201981</v>
      </c>
      <c r="Q19">
        <f t="shared" si="6"/>
        <v>0.19974107699197619</v>
      </c>
      <c r="R19" s="12" t="str">
        <f t="shared" si="7"/>
        <v>9301-B1.2</v>
      </c>
      <c r="T19">
        <f>P19/$S$18</f>
        <v>1.0405444460173372</v>
      </c>
      <c r="W19" s="29" t="s">
        <v>615</v>
      </c>
      <c r="X19" s="15">
        <f>AVERAGE(T48:T50)</f>
        <v>1.1340973028633459</v>
      </c>
      <c r="AF19" t="s">
        <v>616</v>
      </c>
      <c r="AG19">
        <f>AG6</f>
        <v>0.81264757184813952</v>
      </c>
      <c r="AH19">
        <f>AH6</f>
        <v>0.17914383458600408</v>
      </c>
    </row>
    <row r="20" spans="9:34" x14ac:dyDescent="0.2">
      <c r="I20" s="24" t="str">
        <f>Plate!D4</f>
        <v>9301-B1.3</v>
      </c>
      <c r="J20">
        <f>Plate!$D23</f>
        <v>21.233327531731302</v>
      </c>
      <c r="K20">
        <f>Plate!$Q23</f>
        <v>23.973451885824499</v>
      </c>
      <c r="L20" s="12" t="str">
        <f t="shared" si="1"/>
        <v>9301-B1.3</v>
      </c>
      <c r="M20">
        <f t="shared" si="2"/>
        <v>-2.365241486493181</v>
      </c>
      <c r="N20">
        <f t="shared" si="3"/>
        <v>-2.2506489020790403</v>
      </c>
      <c r="O20" s="12" t="str">
        <f t="shared" si="4"/>
        <v>9301-B1.3</v>
      </c>
      <c r="P20">
        <f t="shared" si="5"/>
        <v>0.19408472902646565</v>
      </c>
      <c r="Q20">
        <f t="shared" si="6"/>
        <v>0.21012956950083433</v>
      </c>
      <c r="R20" s="12" t="str">
        <f t="shared" si="7"/>
        <v>9301-B1.3</v>
      </c>
      <c r="T20">
        <f>P20/$S$18</f>
        <v>0.94767763454561493</v>
      </c>
      <c r="V20">
        <v>9306</v>
      </c>
      <c r="W20" s="29" t="s">
        <v>612</v>
      </c>
      <c r="X20" s="15">
        <f>AVERAGE(T51:T53)</f>
        <v>0.59236045888830102</v>
      </c>
      <c r="AF20" t="s">
        <v>617</v>
      </c>
      <c r="AG20">
        <f>AG11</f>
        <v>0.72587475892298847</v>
      </c>
      <c r="AH20">
        <f>AH11</f>
        <v>0.13779209529031552</v>
      </c>
    </row>
    <row r="21" spans="9:34" x14ac:dyDescent="0.2">
      <c r="I21" s="24" t="str">
        <f>Plate!D5</f>
        <v>9301-C1.1</v>
      </c>
      <c r="J21">
        <f>Plate!$D24</f>
        <v>21.917948000452601</v>
      </c>
      <c r="K21">
        <f>Plate!$Q24</f>
        <v>25.0224678137435</v>
      </c>
      <c r="L21" s="12" t="str">
        <f t="shared" si="1"/>
        <v>9301-C1.1</v>
      </c>
      <c r="M21">
        <f t="shared" si="2"/>
        <v>-3.0265229343090585</v>
      </c>
      <c r="N21">
        <f t="shared" si="3"/>
        <v>-3.2854226878670034</v>
      </c>
      <c r="O21" s="12" t="str">
        <f t="shared" si="4"/>
        <v>9301-C1.1</v>
      </c>
      <c r="P21">
        <f t="shared" si="5"/>
        <v>0.12272295790019633</v>
      </c>
      <c r="Q21" s="26">
        <f t="shared" si="6"/>
        <v>0.10256264739156049</v>
      </c>
      <c r="R21" s="24" t="str">
        <f t="shared" si="7"/>
        <v>9301-C1.1</v>
      </c>
      <c r="S21">
        <f>AVERAGE(Q21:Q23)</f>
        <v>0.10543296281277004</v>
      </c>
      <c r="T21">
        <f>P21/$S$21</f>
        <v>1.1639904127339209</v>
      </c>
      <c r="W21" s="29" t="s">
        <v>613</v>
      </c>
      <c r="X21" s="15">
        <f>AVERAGE(T54:T56)</f>
        <v>0.75376131115279443</v>
      </c>
      <c r="AG21" t="s">
        <v>614</v>
      </c>
      <c r="AH21" t="s">
        <v>618</v>
      </c>
    </row>
    <row r="22" spans="9:34" x14ac:dyDescent="0.2">
      <c r="I22" s="24" t="str">
        <f>Plate!D6</f>
        <v>9301-C1.2</v>
      </c>
      <c r="J22">
        <f>Plate!$D25</f>
        <v>21.968201732032298</v>
      </c>
      <c r="K22">
        <f>Plate!$Q25</f>
        <v>25.099559141711101</v>
      </c>
      <c r="L22" s="12" t="str">
        <f t="shared" si="1"/>
        <v>9301-C1.2</v>
      </c>
      <c r="M22">
        <f t="shared" si="2"/>
        <v>-3.0750634934881345</v>
      </c>
      <c r="N22">
        <f t="shared" si="3"/>
        <v>-3.3614673723845252</v>
      </c>
      <c r="O22" s="12" t="str">
        <f t="shared" si="4"/>
        <v>9301-C1.2</v>
      </c>
      <c r="P22">
        <f t="shared" si="5"/>
        <v>0.11866254262596325</v>
      </c>
      <c r="Q22" s="26">
        <f t="shared" si="6"/>
        <v>9.7296561291715752E-2</v>
      </c>
      <c r="R22" s="24" t="str">
        <f t="shared" si="7"/>
        <v>9301-C1.2</v>
      </c>
      <c r="T22">
        <f>P22/$S$21</f>
        <v>1.1254785928446929</v>
      </c>
      <c r="W22" s="29" t="s">
        <v>614</v>
      </c>
      <c r="X22" s="15">
        <f>AVERAGE(T57:T59)</f>
        <v>0.90533791395363716</v>
      </c>
      <c r="AF22" t="s">
        <v>616</v>
      </c>
      <c r="AG22">
        <f>AG7</f>
        <v>1.0109971168616403</v>
      </c>
      <c r="AH22">
        <f>AH7</f>
        <v>0.15121222416948729</v>
      </c>
    </row>
    <row r="23" spans="9:34" x14ac:dyDescent="0.2">
      <c r="I23" s="24" t="str">
        <f>Plate!D7</f>
        <v>9301-C1.3</v>
      </c>
      <c r="J23">
        <f>Plate!$D26</f>
        <v>22.0869809118084</v>
      </c>
      <c r="K23">
        <f>Plate!$Q26</f>
        <v>24.8368706528011</v>
      </c>
      <c r="L23" s="12" t="str">
        <f t="shared" si="1"/>
        <v>9301-C1.3</v>
      </c>
      <c r="M23">
        <f t="shared" si="2"/>
        <v>-3.1897934373933001</v>
      </c>
      <c r="N23">
        <f t="shared" si="3"/>
        <v>-3.1023453181640961</v>
      </c>
      <c r="O23" s="12" t="str">
        <f t="shared" si="4"/>
        <v>9301-C1.3</v>
      </c>
      <c r="P23">
        <f t="shared" si="5"/>
        <v>0.10959140515106247</v>
      </c>
      <c r="Q23" s="26">
        <f t="shared" si="6"/>
        <v>0.11643967975503389</v>
      </c>
      <c r="R23" s="24" t="str">
        <f t="shared" si="7"/>
        <v>9301-C1.3</v>
      </c>
      <c r="T23">
        <f>P23/$S$21</f>
        <v>1.0394415771628942</v>
      </c>
      <c r="W23" s="29" t="s">
        <v>615</v>
      </c>
      <c r="X23" s="15">
        <f>AVERAGE(T60:T62)</f>
        <v>1.0263301251267434</v>
      </c>
      <c r="AF23" t="s">
        <v>617</v>
      </c>
      <c r="AG23">
        <f>AG12</f>
        <v>0.85111442472068699</v>
      </c>
      <c r="AH23">
        <f>AH12</f>
        <v>0.15142664287433669</v>
      </c>
    </row>
    <row r="24" spans="9:34" x14ac:dyDescent="0.2">
      <c r="I24" s="24" t="str">
        <f>Plate!D8</f>
        <v>9301-D1.1</v>
      </c>
      <c r="J24">
        <f>Plate!$D27</f>
        <v>20.585933743754801</v>
      </c>
      <c r="K24">
        <f>Plate!$Q27</f>
        <v>24.216618829502298</v>
      </c>
      <c r="L24" s="12" t="str">
        <f t="shared" si="1"/>
        <v>9301-D1.1</v>
      </c>
      <c r="M24">
        <f t="shared" si="2"/>
        <v>-1.7399176450665463</v>
      </c>
      <c r="N24">
        <f t="shared" si="3"/>
        <v>-2.4905144486271511</v>
      </c>
      <c r="O24" s="12" t="str">
        <f t="shared" si="4"/>
        <v>9301-D1.1</v>
      </c>
      <c r="P24">
        <f t="shared" si="5"/>
        <v>0.29938676588801899</v>
      </c>
      <c r="Q24">
        <f t="shared" si="6"/>
        <v>0.17794281075457416</v>
      </c>
      <c r="R24" s="12" t="str">
        <f t="shared" si="7"/>
        <v>9301-D1.1</v>
      </c>
      <c r="S24">
        <f>AVERAGE(Q24:Q26)</f>
        <v>0.18309058858677177</v>
      </c>
      <c r="T24">
        <f>P24/$S$24</f>
        <v>1.6351838081842813</v>
      </c>
      <c r="V24">
        <v>9307</v>
      </c>
      <c r="W24" s="29" t="s">
        <v>612</v>
      </c>
      <c r="X24">
        <f>AVERAGE(T63:T65)</f>
        <v>0.51391365422778534</v>
      </c>
      <c r="AG24" t="s">
        <v>615</v>
      </c>
      <c r="AH24" t="s">
        <v>618</v>
      </c>
    </row>
    <row r="25" spans="9:34" x14ac:dyDescent="0.2">
      <c r="I25" s="24" t="str">
        <f>Plate!D9</f>
        <v>9301-D1.2</v>
      </c>
      <c r="J25">
        <f>Plate!$D28</f>
        <v>20.896981909052499</v>
      </c>
      <c r="K25">
        <f>Plate!$Q28</f>
        <v>24.2615172101623</v>
      </c>
      <c r="L25" s="12" t="str">
        <f t="shared" si="1"/>
        <v>9301-D1.2</v>
      </c>
      <c r="M25">
        <f t="shared" si="2"/>
        <v>-2.0403620379616538</v>
      </c>
      <c r="N25">
        <f t="shared" si="3"/>
        <v>-2.5348032588299318</v>
      </c>
      <c r="O25" s="12" t="str">
        <f t="shared" si="4"/>
        <v>9301-D1.2</v>
      </c>
      <c r="P25">
        <f t="shared" si="5"/>
        <v>0.24310272364090094</v>
      </c>
      <c r="Q25">
        <f t="shared" si="6"/>
        <v>0.17256320011502982</v>
      </c>
      <c r="R25" s="12" t="str">
        <f t="shared" si="7"/>
        <v>9301-D1.2</v>
      </c>
      <c r="T25">
        <f t="shared" ref="T25:T26" si="9">P25/$S$24</f>
        <v>1.327772910215359</v>
      </c>
      <c r="W25" s="29" t="s">
        <v>613</v>
      </c>
      <c r="X25">
        <f>AVERAGE(T66:T68)</f>
        <v>0.65012779764570217</v>
      </c>
      <c r="AF25" t="s">
        <v>616</v>
      </c>
      <c r="AG25">
        <f>AG8</f>
        <v>1.0448475660840335</v>
      </c>
      <c r="AH25">
        <f>AH8</f>
        <v>0.23797383448512749</v>
      </c>
    </row>
    <row r="26" spans="9:34" x14ac:dyDescent="0.2">
      <c r="I26" s="24" t="str">
        <f>Plate!D10</f>
        <v>9301-D1.3</v>
      </c>
      <c r="J26">
        <f>Plate!$D29</f>
        <v>20.750369889703499</v>
      </c>
      <c r="K26">
        <f>Plate!$Q29</f>
        <v>24.054765833045</v>
      </c>
      <c r="L26" s="12" t="str">
        <f t="shared" si="1"/>
        <v>9301-D1.3</v>
      </c>
      <c r="M26">
        <f t="shared" si="2"/>
        <v>-1.8987480885519932</v>
      </c>
      <c r="N26">
        <f t="shared" si="3"/>
        <v>-2.3308588767451419</v>
      </c>
      <c r="O26" s="12" t="str">
        <f t="shared" si="4"/>
        <v>9301-D1.3</v>
      </c>
      <c r="P26">
        <f t="shared" si="5"/>
        <v>0.26817597678235139</v>
      </c>
      <c r="Q26">
        <f t="shared" si="6"/>
        <v>0.19876575489071133</v>
      </c>
      <c r="R26" s="12" t="str">
        <f t="shared" si="7"/>
        <v>9301-D1.3</v>
      </c>
      <c r="T26">
        <f t="shared" si="9"/>
        <v>1.4647174322412277</v>
      </c>
      <c r="W26" s="29" t="s">
        <v>614</v>
      </c>
      <c r="X26">
        <f>AVERAGE(T69:T71)</f>
        <v>0.89997521218407728</v>
      </c>
      <c r="AF26" t="s">
        <v>617</v>
      </c>
      <c r="AG26">
        <f>AG13</f>
        <v>1.0947114891194212</v>
      </c>
      <c r="AH26">
        <f>AH13</f>
        <v>0.20718351841818949</v>
      </c>
    </row>
    <row r="27" spans="9:34" x14ac:dyDescent="0.2">
      <c r="I27" s="24" t="str">
        <f>Plate!D11</f>
        <v>9302-A1.1</v>
      </c>
      <c r="J27">
        <f>Plate!$D30</f>
        <v>21.208804158598699</v>
      </c>
      <c r="K27">
        <f>Plate!$Q30</f>
        <v>23.604651505095202</v>
      </c>
      <c r="L27" s="12" t="str">
        <f t="shared" si="1"/>
        <v>9302-A1.1</v>
      </c>
      <c r="M27">
        <f t="shared" si="2"/>
        <v>-2.3415541262237087</v>
      </c>
      <c r="N27">
        <f t="shared" si="3"/>
        <v>-1.8868556020818226</v>
      </c>
      <c r="O27" s="12" t="str">
        <f t="shared" si="4"/>
        <v>9302-A1.1</v>
      </c>
      <c r="P27">
        <f t="shared" si="5"/>
        <v>0.19729767685216743</v>
      </c>
      <c r="Q27" s="26">
        <f t="shared" si="6"/>
        <v>0.2703957531597681</v>
      </c>
      <c r="R27" s="24" t="str">
        <f t="shared" si="7"/>
        <v>9302-A1.1</v>
      </c>
      <c r="S27">
        <f>AVERAGE(Q27:Q29)</f>
        <v>0.2684671614626552</v>
      </c>
      <c r="T27">
        <f>P27/$S$27</f>
        <v>0.73490432042882192</v>
      </c>
      <c r="W27" s="29" t="s">
        <v>615</v>
      </c>
      <c r="X27">
        <f>AVERAGE(T72:T74)</f>
        <v>0.8537939214008109</v>
      </c>
    </row>
    <row r="28" spans="9:34" x14ac:dyDescent="0.2">
      <c r="I28" s="24" t="str">
        <f>Plate!D12</f>
        <v>9302-A1.2</v>
      </c>
      <c r="J28">
        <f>Plate!$D31</f>
        <v>22.015599076318502</v>
      </c>
      <c r="K28">
        <f>Plate!$Q31</f>
        <v>23.651179304055599</v>
      </c>
      <c r="L28" s="12" t="str">
        <f t="shared" si="1"/>
        <v>9302-A1.2</v>
      </c>
      <c r="M28">
        <f t="shared" si="2"/>
        <v>-3.1208450409062958</v>
      </c>
      <c r="N28">
        <f t="shared" si="3"/>
        <v>-1.9327517085119141</v>
      </c>
      <c r="O28" s="12" t="str">
        <f t="shared" si="4"/>
        <v>9302-A1.2</v>
      </c>
      <c r="P28">
        <f t="shared" si="5"/>
        <v>0.11495610247863357</v>
      </c>
      <c r="Q28" s="26">
        <f t="shared" si="6"/>
        <v>0.26192910656192425</v>
      </c>
      <c r="R28" s="24" t="str">
        <f t="shared" si="7"/>
        <v>9302-A1.2</v>
      </c>
      <c r="T28">
        <f>P28/$S$27</f>
        <v>0.42819427840758245</v>
      </c>
      <c r="V28">
        <v>9309</v>
      </c>
      <c r="W28" s="29" t="s">
        <v>612</v>
      </c>
      <c r="X28">
        <f>AVERAGE(T75:T77)</f>
        <v>0.67080613568850456</v>
      </c>
    </row>
    <row r="29" spans="9:34" x14ac:dyDescent="0.2">
      <c r="I29" s="24" t="str">
        <f>Plate!D13</f>
        <v>9302-A1.3</v>
      </c>
      <c r="J29">
        <f>Plate!$D32</f>
        <v>21.2159072888503</v>
      </c>
      <c r="K29">
        <f>Plate!$Q32</f>
        <v>23.5902222721529</v>
      </c>
      <c r="L29" s="12" t="str">
        <f t="shared" si="1"/>
        <v>9302-A1.3</v>
      </c>
      <c r="M29">
        <f t="shared" si="2"/>
        <v>-2.3484151075577553</v>
      </c>
      <c r="N29">
        <f t="shared" si="3"/>
        <v>-1.8726222700605046</v>
      </c>
      <c r="O29" s="12" t="str">
        <f t="shared" si="4"/>
        <v>9302-A1.3</v>
      </c>
      <c r="P29">
        <f t="shared" si="5"/>
        <v>0.19636162178404318</v>
      </c>
      <c r="Q29" s="26">
        <f t="shared" si="6"/>
        <v>0.27307662466627319</v>
      </c>
      <c r="R29" s="24" t="str">
        <f t="shared" si="7"/>
        <v>9302-A1.3</v>
      </c>
      <c r="T29">
        <f>P29/$S$27</f>
        <v>0.73141765538187742</v>
      </c>
      <c r="W29" s="29" t="s">
        <v>613</v>
      </c>
      <c r="X29">
        <f>AVERAGE(T78:T80)</f>
        <v>0.68788880890560866</v>
      </c>
    </row>
    <row r="30" spans="9:34" x14ac:dyDescent="0.2">
      <c r="I30" s="24" t="str">
        <f>Plate!D14</f>
        <v>9302-B1.1</v>
      </c>
      <c r="J30">
        <f>Plate!$D33</f>
        <v>21.4525019786307</v>
      </c>
      <c r="K30">
        <f>Plate!$Q33</f>
        <v>23.590432698800502</v>
      </c>
      <c r="L30" s="12" t="str">
        <f t="shared" si="1"/>
        <v>9302-B1.1</v>
      </c>
      <c r="M30">
        <f t="shared" si="2"/>
        <v>-2.5769441775339303</v>
      </c>
      <c r="N30">
        <f t="shared" si="3"/>
        <v>-1.8728298398151426</v>
      </c>
      <c r="O30" s="12" t="str">
        <f t="shared" si="4"/>
        <v>9302-B1.1</v>
      </c>
      <c r="P30">
        <f t="shared" si="5"/>
        <v>0.16759555862803449</v>
      </c>
      <c r="Q30">
        <f t="shared" si="6"/>
        <v>0.27303733821353338</v>
      </c>
      <c r="R30" s="12" t="str">
        <f t="shared" si="7"/>
        <v>9302-B1.1</v>
      </c>
      <c r="S30">
        <f>AVERAGE(Q30:Q32)</f>
        <v>0.29790366086444164</v>
      </c>
      <c r="T30">
        <f>P30/$S$30</f>
        <v>0.56258307850838174</v>
      </c>
      <c r="W30" s="29" t="s">
        <v>614</v>
      </c>
      <c r="X30">
        <f>AVERAGE(T81:T83)</f>
        <v>0.69578595508244456</v>
      </c>
    </row>
    <row r="31" spans="9:34" x14ac:dyDescent="0.2">
      <c r="I31" s="24" t="str">
        <f>Plate!D15</f>
        <v>9302-B1.2</v>
      </c>
      <c r="J31">
        <f>Plate!$D34</f>
        <v>21.343563256001399</v>
      </c>
      <c r="K31">
        <f>Plate!$Q34</f>
        <v>23.417583791708601</v>
      </c>
      <c r="L31" s="12" t="str">
        <f t="shared" si="1"/>
        <v>9302-B1.2</v>
      </c>
      <c r="M31">
        <f t="shared" si="2"/>
        <v>-2.4717192251481692</v>
      </c>
      <c r="N31">
        <f t="shared" si="3"/>
        <v>-1.70232764513864</v>
      </c>
      <c r="O31" s="12" t="str">
        <f t="shared" si="4"/>
        <v>9302-B1.2</v>
      </c>
      <c r="P31">
        <f t="shared" si="5"/>
        <v>0.18027619056383626</v>
      </c>
      <c r="Q31">
        <f t="shared" si="6"/>
        <v>0.30728992141012695</v>
      </c>
      <c r="R31" s="12" t="str">
        <f t="shared" si="7"/>
        <v>9302-B1.2</v>
      </c>
      <c r="T31">
        <f>P31/$S$30</f>
        <v>0.60514929571768272</v>
      </c>
      <c r="W31" s="29" t="s">
        <v>615</v>
      </c>
      <c r="X31">
        <f>AVERAGE(T84:T86)</f>
        <v>0.86082524164019103</v>
      </c>
    </row>
    <row r="32" spans="9:34" x14ac:dyDescent="0.2">
      <c r="I32" s="24" t="str">
        <f>Plate!D16</f>
        <v>9302-B1.3</v>
      </c>
      <c r="J32">
        <f>Plate!$D35</f>
        <v>21.3598928372773</v>
      </c>
      <c r="K32">
        <f>Plate!$Q35</f>
        <v>23.388864074632501</v>
      </c>
      <c r="L32" s="12" t="str">
        <f t="shared" si="1"/>
        <v>9302-B1.3</v>
      </c>
      <c r="M32">
        <f t="shared" si="2"/>
        <v>-2.4874921236250782</v>
      </c>
      <c r="N32">
        <f t="shared" si="3"/>
        <v>-1.6739978461578466</v>
      </c>
      <c r="O32" s="12" t="str">
        <f t="shared" si="4"/>
        <v>9302-B1.3</v>
      </c>
      <c r="P32">
        <f t="shared" si="5"/>
        <v>0.17831597674474053</v>
      </c>
      <c r="Q32">
        <f t="shared" si="6"/>
        <v>0.3133837229696646</v>
      </c>
      <c r="R32" s="12" t="str">
        <f t="shared" si="7"/>
        <v>9302-B1.3</v>
      </c>
      <c r="T32">
        <f>P32/$S$30</f>
        <v>0.5985692697676569</v>
      </c>
      <c r="V32">
        <v>9310</v>
      </c>
      <c r="W32" s="29" t="s">
        <v>612</v>
      </c>
      <c r="X32">
        <f>AVERAGE(T87:T89)</f>
        <v>0.57025052403682031</v>
      </c>
    </row>
    <row r="33" spans="9:24" x14ac:dyDescent="0.2">
      <c r="I33" s="25" t="str">
        <f>Plate!E2</f>
        <v>9302-C1.1</v>
      </c>
      <c r="J33">
        <f>Plate!$E21</f>
        <v>20.9395256370819</v>
      </c>
      <c r="K33">
        <f>Plate!$R21</f>
        <v>23.660228545295698</v>
      </c>
      <c r="L33" s="12" t="str">
        <f t="shared" si="1"/>
        <v>9302-C1.1</v>
      </c>
      <c r="M33">
        <f t="shared" si="2"/>
        <v>-2.0814554310927607</v>
      </c>
      <c r="N33">
        <f t="shared" si="3"/>
        <v>-1.9416780911981157</v>
      </c>
      <c r="O33" s="12" t="str">
        <f t="shared" si="4"/>
        <v>9302-C1.1</v>
      </c>
      <c r="P33">
        <f t="shared" si="5"/>
        <v>0.23627592964421859</v>
      </c>
      <c r="Q33" s="26">
        <f t="shared" si="6"/>
        <v>0.26031347673389604</v>
      </c>
      <c r="R33" s="24" t="str">
        <f t="shared" si="7"/>
        <v>9302-C1.1</v>
      </c>
      <c r="S33">
        <f>AVERAGE(Q33:Q35)</f>
        <v>0.23465968261947726</v>
      </c>
      <c r="T33">
        <f>P33/$S$33</f>
        <v>1.0068876212850004</v>
      </c>
      <c r="W33" s="29" t="s">
        <v>613</v>
      </c>
      <c r="X33">
        <f>AVERAGE(T90:T92)</f>
        <v>0.60419999795898305</v>
      </c>
    </row>
    <row r="34" spans="9:24" x14ac:dyDescent="0.2">
      <c r="I34" s="25" t="str">
        <f>Plate!E3</f>
        <v>9302-C1.2</v>
      </c>
      <c r="J34">
        <f>Plate!$E22</f>
        <v>21.019515179076301</v>
      </c>
      <c r="K34">
        <f>Plate!$R22</f>
        <v>23.944207123357</v>
      </c>
      <c r="L34" s="12" t="str">
        <f t="shared" si="1"/>
        <v>9302-C1.2</v>
      </c>
      <c r="M34">
        <f t="shared" si="2"/>
        <v>-2.1587180934828907</v>
      </c>
      <c r="N34">
        <f t="shared" si="3"/>
        <v>-2.2218011860743885</v>
      </c>
      <c r="O34" s="12" t="str">
        <f t="shared" si="4"/>
        <v>9302-C1.2</v>
      </c>
      <c r="P34">
        <f t="shared" si="5"/>
        <v>0.2239551746949357</v>
      </c>
      <c r="Q34" s="26">
        <f t="shared" si="6"/>
        <v>0.21437354936566855</v>
      </c>
      <c r="R34" s="24" t="str">
        <f t="shared" si="7"/>
        <v>9302-C1.2</v>
      </c>
      <c r="T34">
        <f>P34/$S$33</f>
        <v>0.95438284154717823</v>
      </c>
      <c r="W34" s="29" t="s">
        <v>614</v>
      </c>
      <c r="X34">
        <f>AVERAGE(T93:T95)</f>
        <v>0.81005153773528582</v>
      </c>
    </row>
    <row r="35" spans="9:24" x14ac:dyDescent="0.2">
      <c r="I35" s="25" t="str">
        <f>Plate!E4</f>
        <v>9302-C1.3</v>
      </c>
      <c r="J35">
        <f>Plate!$E23</f>
        <v>21.1537544505982</v>
      </c>
      <c r="K35">
        <f>Plate!$R23</f>
        <v>23.845811997039899</v>
      </c>
      <c r="L35" s="12" t="str">
        <f t="shared" si="1"/>
        <v>9302-C1.3</v>
      </c>
      <c r="M35">
        <f t="shared" si="2"/>
        <v>-2.2883810876255435</v>
      </c>
      <c r="N35">
        <f t="shared" si="3"/>
        <v>-2.124741937828071</v>
      </c>
      <c r="O35" s="12" t="str">
        <f t="shared" si="4"/>
        <v>9302-C1.3</v>
      </c>
      <c r="P35">
        <f t="shared" si="5"/>
        <v>0.20470509451019214</v>
      </c>
      <c r="Q35" s="26">
        <f t="shared" si="6"/>
        <v>0.22929202175886715</v>
      </c>
      <c r="R35" s="24" t="str">
        <f t="shared" si="7"/>
        <v>9302-C1.3</v>
      </c>
      <c r="T35">
        <f>P35/$S$33</f>
        <v>0.87234880838964013</v>
      </c>
      <c r="W35" s="29" t="s">
        <v>615</v>
      </c>
      <c r="X35">
        <f>AVERAGE(T96:T98)</f>
        <v>0.88372601131081063</v>
      </c>
    </row>
    <row r="36" spans="9:24" x14ac:dyDescent="0.2">
      <c r="I36" s="25" t="str">
        <f>Plate!E5</f>
        <v>9302-D1.1</v>
      </c>
      <c r="J36">
        <f>Plate!$E24</f>
        <v>22.344784347747598</v>
      </c>
      <c r="K36">
        <f>Plate!$R24</f>
        <v>25.111857934031299</v>
      </c>
      <c r="L36" s="12" t="str">
        <f t="shared" si="1"/>
        <v>9302-D1.1</v>
      </c>
      <c r="M36">
        <f t="shared" si="2"/>
        <v>-3.4388082377953335</v>
      </c>
      <c r="N36">
        <f t="shared" si="3"/>
        <v>-3.3735991880710969</v>
      </c>
      <c r="O36" s="12" t="str">
        <f t="shared" si="4"/>
        <v>9302-D1.1</v>
      </c>
      <c r="P36">
        <f t="shared" si="5"/>
        <v>9.2217972813600266E-2</v>
      </c>
      <c r="Q36">
        <f t="shared" si="6"/>
        <v>9.6481811955067984E-2</v>
      </c>
      <c r="R36" s="12" t="str">
        <f t="shared" si="7"/>
        <v>9302-D1.1</v>
      </c>
      <c r="S36">
        <f>AVERAGE(Q36:Q38)</f>
        <v>0.10898039837430192</v>
      </c>
      <c r="T36">
        <f>P36/$S$36</f>
        <v>0.84618861913929</v>
      </c>
      <c r="V36">
        <v>9311</v>
      </c>
      <c r="W36" s="29" t="s">
        <v>612</v>
      </c>
      <c r="X36">
        <f>AVERAGE(T102:T104)</f>
        <v>0.62655020028428565</v>
      </c>
    </row>
    <row r="37" spans="9:24" x14ac:dyDescent="0.2">
      <c r="I37" s="25" t="str">
        <f>Plate!E6</f>
        <v>9302-D1.2</v>
      </c>
      <c r="J37">
        <f>Plate!$E25</f>
        <v>22.146790913764701</v>
      </c>
      <c r="K37">
        <f>Plate!$R25</f>
        <v>24.873129665631801</v>
      </c>
      <c r="L37" s="12" t="str">
        <f t="shared" si="1"/>
        <v>9302-D1.2</v>
      </c>
      <c r="M37">
        <f t="shared" si="2"/>
        <v>-3.2475644893768973</v>
      </c>
      <c r="N37">
        <f t="shared" si="3"/>
        <v>-3.1381120543758039</v>
      </c>
      <c r="O37" s="12" t="str">
        <f t="shared" si="4"/>
        <v>9302-D1.2</v>
      </c>
      <c r="P37">
        <f t="shared" si="5"/>
        <v>0.10528964850205895</v>
      </c>
      <c r="Q37">
        <f t="shared" si="6"/>
        <v>0.11358844177932401</v>
      </c>
      <c r="R37" s="12" t="str">
        <f t="shared" si="7"/>
        <v>9302-D1.2</v>
      </c>
      <c r="T37">
        <f>P37/$S$36</f>
        <v>0.96613381922529973</v>
      </c>
      <c r="W37" s="29" t="s">
        <v>613</v>
      </c>
      <c r="X37">
        <f>AVERAGE(T102:T104)</f>
        <v>0.62655020028428565</v>
      </c>
    </row>
    <row r="38" spans="9:24" x14ac:dyDescent="0.2">
      <c r="I38" s="25" t="str">
        <f>Plate!E7</f>
        <v>9302-D1.3</v>
      </c>
      <c r="J38">
        <f>Plate!$E26</f>
        <v>22.1030690478241</v>
      </c>
      <c r="K38">
        <f>Plate!$R26</f>
        <v>24.831463756912001</v>
      </c>
      <c r="L38" s="12" t="str">
        <f t="shared" si="1"/>
        <v>9302-D1.3</v>
      </c>
      <c r="M38">
        <f t="shared" si="2"/>
        <v>-3.2053331215879477</v>
      </c>
      <c r="N38">
        <f t="shared" si="3"/>
        <v>-3.0970118299113265</v>
      </c>
      <c r="O38" s="12" t="str">
        <f t="shared" si="4"/>
        <v>9302-D1.3</v>
      </c>
      <c r="P38">
        <f t="shared" si="5"/>
        <v>0.10841729920100125</v>
      </c>
      <c r="Q38">
        <f t="shared" si="6"/>
        <v>0.11687094138851381</v>
      </c>
      <c r="R38" s="12" t="str">
        <f t="shared" si="7"/>
        <v>9302-D1.3</v>
      </c>
      <c r="T38">
        <f>P38/$S$36</f>
        <v>0.99483302335373514</v>
      </c>
      <c r="W38" s="29" t="s">
        <v>614</v>
      </c>
      <c r="X38">
        <f>AVERAGE(T105:T107)</f>
        <v>0.838194754869655</v>
      </c>
    </row>
    <row r="39" spans="9:24" x14ac:dyDescent="0.2">
      <c r="I39" s="25" t="str">
        <f>Plate!E8</f>
        <v>9305-A1.1</v>
      </c>
      <c r="J39">
        <f>Plate!$E27</f>
        <v>21.0937944393546</v>
      </c>
      <c r="K39">
        <f>Plate!$R27</f>
        <v>23.949567612814899</v>
      </c>
      <c r="L39" s="12" t="str">
        <f t="shared" si="1"/>
        <v>9305-A1.1</v>
      </c>
      <c r="M39">
        <f t="shared" si="2"/>
        <v>-2.2304651402389846</v>
      </c>
      <c r="N39">
        <f t="shared" si="3"/>
        <v>-2.2270888979407188</v>
      </c>
      <c r="O39" s="12" t="str">
        <f t="shared" si="4"/>
        <v>9305-A1.1</v>
      </c>
      <c r="P39">
        <f t="shared" si="5"/>
        <v>0.21309000937817926</v>
      </c>
      <c r="Q39" s="26">
        <f t="shared" si="6"/>
        <v>0.21358927358323837</v>
      </c>
      <c r="R39" s="24" t="str">
        <f t="shared" si="7"/>
        <v>9305-A1.1</v>
      </c>
      <c r="S39">
        <f>AVERAGE(Q39:Q41)</f>
        <v>0.23176072901768072</v>
      </c>
      <c r="T39">
        <f>P39/$S$39</f>
        <v>0.91943967505350277</v>
      </c>
      <c r="W39" s="29" t="s">
        <v>615</v>
      </c>
      <c r="X39">
        <f>AVERAGE(T108:T110)</f>
        <v>1.0941952432034263</v>
      </c>
    </row>
    <row r="40" spans="9:24" x14ac:dyDescent="0.2">
      <c r="I40" s="25" t="str">
        <f>Plate!E9</f>
        <v>9305-A1.2</v>
      </c>
      <c r="J40">
        <f>Plate!$E28</f>
        <v>21.260280565369101</v>
      </c>
      <c r="K40">
        <f>Plate!$R28</f>
        <v>23.844375140044701</v>
      </c>
      <c r="L40" s="12" t="str">
        <f t="shared" si="1"/>
        <v>9305-A1.2</v>
      </c>
      <c r="M40">
        <f t="shared" si="2"/>
        <v>-2.3912756790441629</v>
      </c>
      <c r="N40">
        <f t="shared" si="3"/>
        <v>-2.1233245885648366</v>
      </c>
      <c r="O40" s="12" t="str">
        <f t="shared" si="4"/>
        <v>9305-A1.2</v>
      </c>
      <c r="P40">
        <f t="shared" si="5"/>
        <v>0.19061377952310035</v>
      </c>
      <c r="Q40" s="26">
        <f t="shared" si="6"/>
        <v>0.22951739618650271</v>
      </c>
      <c r="R40" s="24" t="str">
        <f t="shared" si="7"/>
        <v>9305-A1.2</v>
      </c>
      <c r="T40">
        <f>P40/$S$39</f>
        <v>0.82245935422717231</v>
      </c>
      <c r="V40">
        <v>9312</v>
      </c>
      <c r="W40" s="29" t="s">
        <v>612</v>
      </c>
      <c r="X40">
        <f>AVERAGE(T111:T113)</f>
        <v>0.68120644971433819</v>
      </c>
    </row>
    <row r="41" spans="9:24" x14ac:dyDescent="0.2">
      <c r="I41" s="25" t="str">
        <f>Plate!E10</f>
        <v>9305-A1.3</v>
      </c>
      <c r="J41">
        <f>Plate!$E29</f>
        <v>21.298518454753701</v>
      </c>
      <c r="K41">
        <f>Plate!$R29</f>
        <v>23.706681001665</v>
      </c>
      <c r="L41" s="12" t="str">
        <f t="shared" si="1"/>
        <v>9305-A1.3</v>
      </c>
      <c r="M41">
        <f t="shared" si="2"/>
        <v>-2.428210021514086</v>
      </c>
      <c r="N41">
        <f t="shared" si="3"/>
        <v>-1.98749987793854</v>
      </c>
      <c r="O41" s="12" t="str">
        <f t="shared" si="4"/>
        <v>9305-A1.3</v>
      </c>
      <c r="P41">
        <f t="shared" si="5"/>
        <v>0.18579582370560635</v>
      </c>
      <c r="Q41" s="26">
        <f t="shared" si="6"/>
        <v>0.25217551728330106</v>
      </c>
      <c r="R41" s="24" t="str">
        <f t="shared" si="7"/>
        <v>9305-A1.3</v>
      </c>
      <c r="T41">
        <f>P41/$S$39</f>
        <v>0.80167086327827453</v>
      </c>
      <c r="W41" s="29" t="s">
        <v>613</v>
      </c>
      <c r="X41">
        <f>AVERAGE(T114:T116)</f>
        <v>0.6465061827792119</v>
      </c>
    </row>
    <row r="42" spans="9:24" x14ac:dyDescent="0.2">
      <c r="I42" s="25" t="str">
        <f>Plate!E11</f>
        <v>9305-B1.1</v>
      </c>
      <c r="J42">
        <f>Plate!$E30</f>
        <v>20.731116963119401</v>
      </c>
      <c r="K42">
        <f>Plate!$R30</f>
        <v>23.501821750038399</v>
      </c>
      <c r="L42" s="12" t="str">
        <f t="shared" si="1"/>
        <v>9305-B1.1</v>
      </c>
      <c r="M42">
        <f t="shared" si="2"/>
        <v>-1.8801515029284217</v>
      </c>
      <c r="N42">
        <f t="shared" si="3"/>
        <v>-1.7854219325827712</v>
      </c>
      <c r="O42" s="12" t="str">
        <f t="shared" si="4"/>
        <v>9305-B1.1</v>
      </c>
      <c r="P42">
        <f t="shared" si="5"/>
        <v>0.27165518658261573</v>
      </c>
      <c r="Q42">
        <f t="shared" si="6"/>
        <v>0.29009112573744494</v>
      </c>
      <c r="R42" s="12" t="str">
        <f t="shared" si="7"/>
        <v>9305-B1.1</v>
      </c>
      <c r="S42">
        <f>AVERAGE(Q42:Q44)</f>
        <v>0.28986398928458018</v>
      </c>
      <c r="T42">
        <f>P42/$S$42</f>
        <v>0.93718156316379275</v>
      </c>
      <c r="W42" s="29" t="s">
        <v>614</v>
      </c>
      <c r="X42">
        <f>AVERAGE(T117:T119)</f>
        <v>0.7051453857556379</v>
      </c>
    </row>
    <row r="43" spans="9:24" x14ac:dyDescent="0.2">
      <c r="I43" s="25" t="str">
        <f>Plate!E12</f>
        <v>9305-B1.2</v>
      </c>
      <c r="J43">
        <f>Plate!$E31</f>
        <v>20.836757710277599</v>
      </c>
      <c r="K43">
        <f>Plate!$R31</f>
        <v>23.533719988501598</v>
      </c>
      <c r="L43" s="12" t="str">
        <f t="shared" si="1"/>
        <v>9305-B1.2</v>
      </c>
      <c r="M43">
        <f t="shared" si="2"/>
        <v>-1.982190909316025</v>
      </c>
      <c r="N43">
        <f t="shared" si="3"/>
        <v>-1.8168870992175723</v>
      </c>
      <c r="O43" s="12" t="str">
        <f t="shared" si="4"/>
        <v>9305-B1.2</v>
      </c>
      <c r="P43">
        <f t="shared" si="5"/>
        <v>0.25310520665138109</v>
      </c>
      <c r="Q43">
        <f t="shared" si="6"/>
        <v>0.28383273652587199</v>
      </c>
      <c r="R43" s="12" t="str">
        <f t="shared" si="7"/>
        <v>9305-B1.2</v>
      </c>
      <c r="T43">
        <f>P43/$S$42</f>
        <v>0.87318610109546801</v>
      </c>
      <c r="W43" s="29" t="s">
        <v>615</v>
      </c>
      <c r="X43">
        <f>AVERAGE(T120:T122)</f>
        <v>1.1256741128221115</v>
      </c>
    </row>
    <row r="44" spans="9:24" x14ac:dyDescent="0.2">
      <c r="I44" s="25" t="str">
        <f>Plate!E13</f>
        <v>9305-B1.3</v>
      </c>
      <c r="J44">
        <f>Plate!$E32</f>
        <v>20.7697945364311</v>
      </c>
      <c r="K44">
        <f>Plate!$R32</f>
        <v>23.473971169257901</v>
      </c>
      <c r="L44" s="12" t="str">
        <f t="shared" si="1"/>
        <v>9305-B1.3</v>
      </c>
      <c r="M44">
        <f t="shared" si="2"/>
        <v>-1.917510540301838</v>
      </c>
      <c r="N44">
        <f t="shared" si="3"/>
        <v>-1.7579494699216942</v>
      </c>
      <c r="O44" s="12" t="str">
        <f t="shared" si="4"/>
        <v>9305-B1.3</v>
      </c>
      <c r="P44">
        <f t="shared" si="5"/>
        <v>0.26471089131744141</v>
      </c>
      <c r="Q44">
        <f t="shared" si="6"/>
        <v>0.2956681055904235</v>
      </c>
      <c r="R44" s="12" t="str">
        <f t="shared" si="7"/>
        <v>9305-B1.3</v>
      </c>
      <c r="T44">
        <f>P44/$S$42</f>
        <v>0.91322448149140667</v>
      </c>
      <c r="V44">
        <v>9313</v>
      </c>
      <c r="W44" s="29" t="s">
        <v>612</v>
      </c>
      <c r="X44">
        <f>AVERAGE(T123:T125)</f>
        <v>0.66254177003963144</v>
      </c>
    </row>
    <row r="45" spans="9:24" x14ac:dyDescent="0.2">
      <c r="I45" s="25" t="str">
        <f>Plate!E14</f>
        <v>9305-C1.1</v>
      </c>
      <c r="J45">
        <f>Plate!$E33</f>
        <v>20.971271936276501</v>
      </c>
      <c r="K45">
        <f>Plate!$R33</f>
        <v>24.286071354858201</v>
      </c>
      <c r="L45" s="12" t="str">
        <f t="shared" si="1"/>
        <v>9305-C1.1</v>
      </c>
      <c r="M45">
        <f t="shared" si="2"/>
        <v>-2.1121194846134101</v>
      </c>
      <c r="N45">
        <f t="shared" si="3"/>
        <v>-2.5590240400283326</v>
      </c>
      <c r="O45" s="12" t="str">
        <f t="shared" si="4"/>
        <v>9305-C1.1</v>
      </c>
      <c r="P45">
        <f t="shared" si="5"/>
        <v>0.23130694927678819</v>
      </c>
      <c r="Q45" s="26">
        <f t="shared" si="6"/>
        <v>0.16969029486490883</v>
      </c>
      <c r="R45" s="24" t="str">
        <f t="shared" si="7"/>
        <v>9305-C1.1</v>
      </c>
      <c r="S45">
        <f>AVERAGE(Q45:Q47)</f>
        <v>0.1816773969455279</v>
      </c>
      <c r="T45">
        <f>P45/$S$45</f>
        <v>1.2731740610866451</v>
      </c>
      <c r="W45" s="29" t="s">
        <v>613</v>
      </c>
      <c r="X45">
        <f>AVERAGE(T126:T127)</f>
        <v>0.84367451533652293</v>
      </c>
    </row>
    <row r="46" spans="9:24" x14ac:dyDescent="0.2">
      <c r="I46" s="25" t="str">
        <f>Plate!E15</f>
        <v>9305-C1.2</v>
      </c>
      <c r="J46">
        <f>Plate!$E34</f>
        <v>20.8191798357987</v>
      </c>
      <c r="K46">
        <f>Plate!$R34</f>
        <v>24.128256411545099</v>
      </c>
      <c r="L46" s="12" t="str">
        <f t="shared" si="1"/>
        <v>9305-C1.2</v>
      </c>
      <c r="M46">
        <f t="shared" si="2"/>
        <v>-1.9652122725150498</v>
      </c>
      <c r="N46">
        <f t="shared" si="3"/>
        <v>-2.403351697979184</v>
      </c>
      <c r="O46" s="12" t="str">
        <f t="shared" si="4"/>
        <v>9305-C1.2</v>
      </c>
      <c r="P46">
        <f t="shared" si="5"/>
        <v>0.25610152120805424</v>
      </c>
      <c r="Q46" s="26">
        <f t="shared" si="6"/>
        <v>0.18902491384045403</v>
      </c>
      <c r="R46" s="24" t="str">
        <f t="shared" si="7"/>
        <v>9305-C1.2</v>
      </c>
      <c r="T46">
        <f>P46/$S$45</f>
        <v>1.4096498822296581</v>
      </c>
      <c r="W46" s="29" t="s">
        <v>614</v>
      </c>
      <c r="X46">
        <f>AVERAGE(T129:T131)</f>
        <v>1.0748587199243917</v>
      </c>
    </row>
    <row r="47" spans="9:24" x14ac:dyDescent="0.2">
      <c r="I47" s="25" t="str">
        <f>Plate!E16</f>
        <v>9305-C1.3</v>
      </c>
      <c r="J47">
        <f>Plate!$E35</f>
        <v>21.129628409877501</v>
      </c>
      <c r="K47">
        <f>Plate!$R35</f>
        <v>24.1493601501268</v>
      </c>
      <c r="L47" s="12" t="str">
        <f t="shared" si="1"/>
        <v>9305-C1.3</v>
      </c>
      <c r="M47">
        <f t="shared" si="2"/>
        <v>-2.265077514526646</v>
      </c>
      <c r="N47">
        <f t="shared" si="3"/>
        <v>-2.4241689180854475</v>
      </c>
      <c r="O47" s="12" t="str">
        <f t="shared" si="4"/>
        <v>9305-C1.3</v>
      </c>
      <c r="P47">
        <f t="shared" si="5"/>
        <v>0.20803850568179766</v>
      </c>
      <c r="Q47" s="26">
        <f t="shared" si="6"/>
        <v>0.18631698213122083</v>
      </c>
      <c r="R47" s="24" t="str">
        <f t="shared" si="7"/>
        <v>9305-C1.3</v>
      </c>
      <c r="T47">
        <f>P47/$S$45</f>
        <v>1.1450984502170822</v>
      </c>
      <c r="W47" s="29" t="s">
        <v>615</v>
      </c>
      <c r="X47">
        <f>AVERAGE(T132:T134)</f>
        <v>1.1823953629669264</v>
      </c>
    </row>
    <row r="48" spans="9:24" x14ac:dyDescent="0.2">
      <c r="I48" s="24" t="str">
        <f>Plate!F2</f>
        <v>9305-D1.1</v>
      </c>
      <c r="J48">
        <f>Plate!$F21</f>
        <v>20.499875797175001</v>
      </c>
      <c r="K48">
        <f>Plate!$S21</f>
        <v>23.777909509729199</v>
      </c>
      <c r="L48" s="12" t="str">
        <f t="shared" si="1"/>
        <v>9305-D1.1</v>
      </c>
      <c r="M48">
        <f t="shared" si="2"/>
        <v>-1.6567934527434007</v>
      </c>
      <c r="N48">
        <f t="shared" si="3"/>
        <v>-2.0577613401184642</v>
      </c>
      <c r="O48" s="12" t="str">
        <f t="shared" si="4"/>
        <v>9305-D1.1</v>
      </c>
      <c r="P48">
        <f t="shared" si="5"/>
        <v>0.31714325123492043</v>
      </c>
      <c r="Q48">
        <f t="shared" si="6"/>
        <v>0.24018844621780747</v>
      </c>
      <c r="R48" s="12" t="str">
        <f t="shared" si="7"/>
        <v>9305-D1.1</v>
      </c>
      <c r="S48">
        <f>AVERAGE(Q48:Q50)</f>
        <v>0.23924182134831282</v>
      </c>
      <c r="T48">
        <f>P48/$S$48</f>
        <v>1.3256179435834954</v>
      </c>
      <c r="V48">
        <v>9315</v>
      </c>
      <c r="W48" s="29" t="s">
        <v>612</v>
      </c>
      <c r="X48">
        <f>AVERAGE(T135:T137)</f>
        <v>0.92589679297749605</v>
      </c>
    </row>
    <row r="49" spans="9:24" x14ac:dyDescent="0.2">
      <c r="I49" s="24" t="str">
        <f>Plate!F3</f>
        <v>9305-D1.2</v>
      </c>
      <c r="J49">
        <f>Plate!$F22</f>
        <v>20.690224028976999</v>
      </c>
      <c r="K49">
        <f>Plate!$S22</f>
        <v>23.892078754941199</v>
      </c>
      <c r="L49" s="12" t="str">
        <f t="shared" si="1"/>
        <v>9305-D1.2</v>
      </c>
      <c r="M49">
        <f t="shared" si="2"/>
        <v>-1.8406526273753228</v>
      </c>
      <c r="N49">
        <f t="shared" si="3"/>
        <v>-2.1703805472671451</v>
      </c>
      <c r="O49" s="12" t="str">
        <f t="shared" si="4"/>
        <v>9305-D1.2</v>
      </c>
      <c r="P49">
        <f t="shared" si="5"/>
        <v>0.2791954571844959</v>
      </c>
      <c r="Q49">
        <f t="shared" si="6"/>
        <v>0.2221520643428754</v>
      </c>
      <c r="R49" s="12" t="str">
        <f t="shared" si="7"/>
        <v>9305-D1.2</v>
      </c>
      <c r="T49">
        <f>P49/$S$48</f>
        <v>1.1670010519524279</v>
      </c>
      <c r="W49" s="29" t="s">
        <v>613</v>
      </c>
      <c r="X49">
        <f>AVERAGE(T138:T140)</f>
        <v>0.94642884827331908</v>
      </c>
    </row>
    <row r="50" spans="9:24" x14ac:dyDescent="0.2">
      <c r="I50" s="24" t="str">
        <f>Plate!F4</f>
        <v>9305-D1.3</v>
      </c>
      <c r="J50">
        <f>Plate!$F23</f>
        <v>21.062294127780898</v>
      </c>
      <c r="K50">
        <f>Plate!$S23</f>
        <v>23.6881845704089</v>
      </c>
      <c r="L50" s="12" t="str">
        <f t="shared" si="1"/>
        <v>9305-D1.3</v>
      </c>
      <c r="M50">
        <f t="shared" si="2"/>
        <v>-2.2000386885101677</v>
      </c>
      <c r="N50">
        <f t="shared" si="3"/>
        <v>-1.969254566609083</v>
      </c>
      <c r="O50" s="12" t="str">
        <f t="shared" si="4"/>
        <v>9305-D1.3</v>
      </c>
      <c r="P50">
        <f t="shared" si="5"/>
        <v>0.21763180455029171</v>
      </c>
      <c r="Q50">
        <f t="shared" si="6"/>
        <v>0.25538495348425549</v>
      </c>
      <c r="R50" s="12" t="str">
        <f t="shared" si="7"/>
        <v>9305-D1.3</v>
      </c>
      <c r="T50">
        <f>P50/$S$48</f>
        <v>0.90967291305411435</v>
      </c>
      <c r="W50" s="29" t="s">
        <v>614</v>
      </c>
      <c r="X50">
        <f>AVERAGE(T141:T143)</f>
        <v>0.98265019495670691</v>
      </c>
    </row>
    <row r="51" spans="9:24" x14ac:dyDescent="0.2">
      <c r="I51" s="24" t="str">
        <f>Plate!F5</f>
        <v>9306-A1.1</v>
      </c>
      <c r="J51">
        <f>Plate!$F24</f>
        <v>21.559197845242402</v>
      </c>
      <c r="K51">
        <f>Plate!$S24</f>
        <v>24.0205857711438</v>
      </c>
      <c r="L51" s="12" t="str">
        <f t="shared" si="1"/>
        <v>9306-A1.1</v>
      </c>
      <c r="M51">
        <f t="shared" si="2"/>
        <v>-2.6800027338764494</v>
      </c>
      <c r="N51">
        <f t="shared" si="3"/>
        <v>-2.2971428662340965</v>
      </c>
      <c r="O51" s="12" t="str">
        <f t="shared" si="4"/>
        <v>9306-A1.1</v>
      </c>
      <c r="P51">
        <f t="shared" si="5"/>
        <v>0.15604102291799832</v>
      </c>
      <c r="Q51" s="26">
        <f t="shared" si="6"/>
        <v>0.20346564661074812</v>
      </c>
      <c r="R51" s="24" t="str">
        <f t="shared" si="7"/>
        <v>9306-A1.1</v>
      </c>
      <c r="S51">
        <f>AVERAGE(Q51:Q53)</f>
        <v>0.23574927132805878</v>
      </c>
      <c r="T51">
        <f>P51/$S$51</f>
        <v>0.66189397761004398</v>
      </c>
      <c r="W51" s="29" t="s">
        <v>615</v>
      </c>
      <c r="X51">
        <f>AVERAGE(T144:T146)</f>
        <v>1.421452962773061</v>
      </c>
    </row>
    <row r="52" spans="9:24" x14ac:dyDescent="0.2">
      <c r="I52" s="24" t="str">
        <f>Plate!F6</f>
        <v>9306-A1.2</v>
      </c>
      <c r="J52">
        <f>Plate!$F25</f>
        <v>21.848963934903601</v>
      </c>
      <c r="K52">
        <f>Plate!$S25</f>
        <v>23.841126028261399</v>
      </c>
      <c r="L52" s="12" t="str">
        <f t="shared" si="1"/>
        <v>9306-A1.2</v>
      </c>
      <c r="M52">
        <f t="shared" si="2"/>
        <v>-2.9598905667030024</v>
      </c>
      <c r="N52">
        <f t="shared" si="3"/>
        <v>-2.1201195888970772</v>
      </c>
      <c r="O52" s="12" t="str">
        <f t="shared" si="4"/>
        <v>9306-A1.2</v>
      </c>
      <c r="P52">
        <f t="shared" si="5"/>
        <v>0.12852397694049683</v>
      </c>
      <c r="Q52" s="26">
        <f t="shared" si="6"/>
        <v>0.23002784423525705</v>
      </c>
      <c r="R52" s="24" t="str">
        <f t="shared" si="7"/>
        <v>9306-A1.2</v>
      </c>
      <c r="T52">
        <f>P52/$S$51</f>
        <v>0.54517231894917828</v>
      </c>
    </row>
    <row r="53" spans="9:24" x14ac:dyDescent="0.2">
      <c r="I53" s="24" t="str">
        <f>Plate!F7</f>
        <v>9306-A1.3</v>
      </c>
      <c r="J53">
        <f>Plate!$F26</f>
        <v>21.782407210283498</v>
      </c>
      <c r="K53">
        <f>Plate!$S26</f>
        <v>23.586597131660898</v>
      </c>
      <c r="L53" s="12" t="str">
        <f t="shared" ref="L53:L116" si="10">I53</f>
        <v>9306-A1.3</v>
      </c>
      <c r="M53">
        <f t="shared" si="2"/>
        <v>-2.8956027908775601</v>
      </c>
      <c r="N53">
        <f t="shared" si="3"/>
        <v>-1.8690463469013938</v>
      </c>
      <c r="O53" s="12" t="str">
        <f t="shared" si="4"/>
        <v>9306-A1.3</v>
      </c>
      <c r="P53">
        <f t="shared" si="5"/>
        <v>0.13438063978091933</v>
      </c>
      <c r="Q53" s="26">
        <f t="shared" si="6"/>
        <v>0.27375432313817116</v>
      </c>
      <c r="R53" s="24" t="str">
        <f t="shared" si="7"/>
        <v>9306-A1.3</v>
      </c>
      <c r="T53">
        <f>P53/$S$51</f>
        <v>0.57001508010568092</v>
      </c>
    </row>
    <row r="54" spans="9:24" x14ac:dyDescent="0.2">
      <c r="I54" s="24" t="str">
        <f>Plate!F8</f>
        <v>9306-B1.1</v>
      </c>
      <c r="J54">
        <f>Plate!$F27</f>
        <v>21.1947595485757</v>
      </c>
      <c r="K54">
        <f>Plate!$S27</f>
        <v>23.893319405513001</v>
      </c>
      <c r="L54" s="12" t="str">
        <f t="shared" si="10"/>
        <v>9306-B1.1</v>
      </c>
      <c r="M54">
        <f t="shared" si="2"/>
        <v>-2.3279883032979569</v>
      </c>
      <c r="N54">
        <f t="shared" si="3"/>
        <v>-2.1716043539366687</v>
      </c>
      <c r="O54" s="12" t="str">
        <f t="shared" si="4"/>
        <v>9306-B1.1</v>
      </c>
      <c r="P54">
        <f t="shared" si="5"/>
        <v>0.19916163877501478</v>
      </c>
      <c r="Q54">
        <f t="shared" si="6"/>
        <v>0.2219636975074053</v>
      </c>
      <c r="R54" s="12" t="str">
        <f t="shared" si="7"/>
        <v>9306-B1.1</v>
      </c>
      <c r="S54">
        <f>AVERAGE(Q54:Q56)</f>
        <v>0.25977999803961399</v>
      </c>
      <c r="T54">
        <f>P54/$S$54</f>
        <v>0.76665501685254656</v>
      </c>
    </row>
    <row r="55" spans="9:24" x14ac:dyDescent="0.2">
      <c r="I55" s="24" t="str">
        <f>Plate!F9</f>
        <v>9306-B1.2</v>
      </c>
      <c r="J55">
        <f>Plate!$F28</f>
        <v>21.3389044521263</v>
      </c>
      <c r="K55">
        <f>Plate!$S28</f>
        <v>23.593823424491099</v>
      </c>
      <c r="L55" s="12" t="str">
        <f t="shared" si="10"/>
        <v>9306-B1.2</v>
      </c>
      <c r="M55">
        <f t="shared" si="2"/>
        <v>-2.4672192420007621</v>
      </c>
      <c r="N55">
        <f t="shared" si="3"/>
        <v>-1.876174530745039</v>
      </c>
      <c r="O55" s="12" t="str">
        <f t="shared" si="4"/>
        <v>9306-B1.2</v>
      </c>
      <c r="P55">
        <f t="shared" si="5"/>
        <v>0.18083937703252895</v>
      </c>
      <c r="Q55">
        <f t="shared" si="6"/>
        <v>0.27240507172184064</v>
      </c>
      <c r="R55" s="12" t="str">
        <f t="shared" si="7"/>
        <v>9306-B1.2</v>
      </c>
      <c r="T55">
        <f>P55/$S$54</f>
        <v>0.69612509968897862</v>
      </c>
    </row>
    <row r="56" spans="9:24" x14ac:dyDescent="0.2">
      <c r="I56" s="24" t="str">
        <f>Plate!F10</f>
        <v>9306-B1.3</v>
      </c>
      <c r="J56">
        <f>Plate!$F29</f>
        <v>21.1339652732471</v>
      </c>
      <c r="K56">
        <f>Plate!$S29</f>
        <v>23.527865246490101</v>
      </c>
      <c r="L56" s="12" t="str">
        <f t="shared" si="10"/>
        <v>9306-B1.3</v>
      </c>
      <c r="M56">
        <f t="shared" si="2"/>
        <v>-2.2692665322657506</v>
      </c>
      <c r="N56">
        <f t="shared" si="3"/>
        <v>-1.8111118451010149</v>
      </c>
      <c r="O56" s="12" t="str">
        <f t="shared" si="4"/>
        <v>9306-B1.3</v>
      </c>
      <c r="P56">
        <f t="shared" si="5"/>
        <v>0.20743531999328563</v>
      </c>
      <c r="Q56">
        <f t="shared" si="6"/>
        <v>0.28497122488959598</v>
      </c>
      <c r="R56" s="12" t="str">
        <f t="shared" si="7"/>
        <v>9306-B1.3</v>
      </c>
      <c r="T56">
        <f>P56/$S$54</f>
        <v>0.7985038169168579</v>
      </c>
    </row>
    <row r="57" spans="9:24" x14ac:dyDescent="0.2">
      <c r="I57" s="24" t="str">
        <f>Plate!F11</f>
        <v>9306-C1.1</v>
      </c>
      <c r="J57">
        <f>Plate!$F30</f>
        <v>21.230669801218799</v>
      </c>
      <c r="K57">
        <f>Plate!$S30</f>
        <v>24.062081162845502</v>
      </c>
      <c r="L57" s="12" t="str">
        <f t="shared" si="10"/>
        <v>9306-C1.1</v>
      </c>
      <c r="M57">
        <f t="shared" si="2"/>
        <v>-2.3626743592138943</v>
      </c>
      <c r="N57">
        <f t="shared" si="3"/>
        <v>-2.3380748887336056</v>
      </c>
      <c r="O57" s="12" t="str">
        <f t="shared" si="4"/>
        <v>9306-C1.1</v>
      </c>
      <c r="P57">
        <f t="shared" si="5"/>
        <v>0.19443039026106862</v>
      </c>
      <c r="Q57" s="26">
        <f t="shared" si="6"/>
        <v>0.19777405879318427</v>
      </c>
      <c r="R57" s="24" t="str">
        <f t="shared" si="7"/>
        <v>9306-C1.1</v>
      </c>
      <c r="S57">
        <f>AVERAGE(Q57:Q59)</f>
        <v>0.23589617421263429</v>
      </c>
      <c r="T57">
        <f>P57/$S$57</f>
        <v>0.82422019309991501</v>
      </c>
    </row>
    <row r="58" spans="9:24" x14ac:dyDescent="0.2">
      <c r="I58" s="24" t="str">
        <f>Plate!F12</f>
        <v>9306-C1.2</v>
      </c>
      <c r="J58">
        <f>Plate!$F31</f>
        <v>21.0360669552174</v>
      </c>
      <c r="K58">
        <f>Plate!$S31</f>
        <v>23.888197769208801</v>
      </c>
      <c r="L58" s="12" t="str">
        <f t="shared" si="10"/>
        <v>9306-C1.2</v>
      </c>
      <c r="M58">
        <f t="shared" si="2"/>
        <v>-2.1747056121017159</v>
      </c>
      <c r="N58">
        <f t="shared" si="3"/>
        <v>-2.1665522523938074</v>
      </c>
      <c r="O58" s="12" t="str">
        <f t="shared" si="4"/>
        <v>9306-C1.2</v>
      </c>
      <c r="P58">
        <f t="shared" si="5"/>
        <v>0.2214870705188236</v>
      </c>
      <c r="Q58" s="26">
        <f t="shared" si="6"/>
        <v>0.2227423436234979</v>
      </c>
      <c r="R58" s="24" t="str">
        <f t="shared" si="7"/>
        <v>9306-C1.2</v>
      </c>
      <c r="T58">
        <f>P58/$S$57</f>
        <v>0.93891760329770135</v>
      </c>
    </row>
    <row r="59" spans="9:24" x14ac:dyDescent="0.2">
      <c r="I59" s="24" t="str">
        <f>Plate!F13</f>
        <v>9306-C1.3</v>
      </c>
      <c r="J59">
        <f>Plate!$F32</f>
        <v>21.014025713539901</v>
      </c>
      <c r="K59">
        <f>Plate!$S32</f>
        <v>23.516613035175101</v>
      </c>
      <c r="L59" s="12" t="str">
        <f t="shared" si="10"/>
        <v>9306-C1.3</v>
      </c>
      <c r="M59">
        <f t="shared" si="2"/>
        <v>-2.1534157663052853</v>
      </c>
      <c r="N59">
        <f t="shared" si="3"/>
        <v>-1.8000124013356504</v>
      </c>
      <c r="O59" s="12" t="str">
        <f t="shared" si="4"/>
        <v>9306-C1.3</v>
      </c>
      <c r="P59">
        <f t="shared" si="5"/>
        <v>0.22477979003403817</v>
      </c>
      <c r="Q59" s="26">
        <f t="shared" si="6"/>
        <v>0.28717212022122068</v>
      </c>
      <c r="R59" s="24" t="str">
        <f t="shared" si="7"/>
        <v>9306-C1.3</v>
      </c>
      <c r="T59">
        <f>P59/$S$57</f>
        <v>0.95287594546329557</v>
      </c>
    </row>
    <row r="60" spans="9:24" x14ac:dyDescent="0.2">
      <c r="I60" s="24" t="str">
        <f>Plate!F14</f>
        <v>9306-D1.1</v>
      </c>
      <c r="J60">
        <f>Plate!$F33</f>
        <v>20.877251090010802</v>
      </c>
      <c r="K60">
        <f>Plate!$S33</f>
        <v>23.868537148346999</v>
      </c>
      <c r="L60" s="12" t="str">
        <f t="shared" si="10"/>
        <v>9306-D1.1</v>
      </c>
      <c r="M60">
        <f t="shared" si="2"/>
        <v>-2.0213038514501451</v>
      </c>
      <c r="N60">
        <f t="shared" si="3"/>
        <v>-2.1471585572756906</v>
      </c>
      <c r="O60" s="12" t="str">
        <f t="shared" si="4"/>
        <v>9306-D1.1</v>
      </c>
      <c r="P60">
        <f t="shared" si="5"/>
        <v>0.24633544713228767</v>
      </c>
      <c r="Q60">
        <f t="shared" si="6"/>
        <v>0.22575681470392961</v>
      </c>
      <c r="R60" s="12" t="str">
        <f t="shared" si="7"/>
        <v>9306-D1.1</v>
      </c>
      <c r="S60">
        <f>AVERAGE(Q60:Q62)</f>
        <v>0.22645302422005265</v>
      </c>
      <c r="T60">
        <f>P60/$S$60</f>
        <v>1.0877993260664718</v>
      </c>
    </row>
    <row r="61" spans="9:24" x14ac:dyDescent="0.2">
      <c r="I61" s="24" t="str">
        <f>Plate!F15</f>
        <v>9306-D1.2</v>
      </c>
      <c r="J61">
        <f>Plate!$F34</f>
        <v>21.038103447554001</v>
      </c>
      <c r="K61">
        <f>Plate!$S34</f>
        <v>23.9727656881184</v>
      </c>
      <c r="L61" s="12" t="str">
        <f t="shared" si="10"/>
        <v>9306-D1.2</v>
      </c>
      <c r="M61">
        <f t="shared" si="2"/>
        <v>-2.1766726794950237</v>
      </c>
      <c r="N61">
        <f t="shared" si="3"/>
        <v>-2.2499720206521325</v>
      </c>
      <c r="O61" s="12" t="str">
        <f t="shared" si="4"/>
        <v>9306-D1.2</v>
      </c>
      <c r="P61">
        <f t="shared" si="5"/>
        <v>0.22118528594248033</v>
      </c>
      <c r="Q61">
        <f t="shared" si="6"/>
        <v>0.21022818089846801</v>
      </c>
      <c r="R61" s="12" t="str">
        <f t="shared" si="7"/>
        <v>9306-D1.2</v>
      </c>
      <c r="T61">
        <f>P61/$S$60</f>
        <v>0.97673805286674609</v>
      </c>
    </row>
    <row r="62" spans="9:24" x14ac:dyDescent="0.2">
      <c r="I62" s="24" t="str">
        <f>Plate!F16</f>
        <v>9306-D1.3</v>
      </c>
      <c r="J62">
        <f>Plate!$F35</f>
        <v>20.9815159420355</v>
      </c>
      <c r="K62">
        <f>Plate!$S35</f>
        <v>23.758639129061599</v>
      </c>
      <c r="L62" s="12" t="str">
        <f t="shared" si="10"/>
        <v>9306-D1.3</v>
      </c>
      <c r="M62">
        <f t="shared" si="2"/>
        <v>-2.1220142675906084</v>
      </c>
      <c r="N62">
        <f t="shared" si="3"/>
        <v>-2.0387525870325658</v>
      </c>
      <c r="O62" s="12" t="str">
        <f t="shared" si="4"/>
        <v>9306-D1.3</v>
      </c>
      <c r="P62">
        <f t="shared" si="5"/>
        <v>0.22972594897452028</v>
      </c>
      <c r="Q62">
        <f t="shared" si="6"/>
        <v>0.24337407705776032</v>
      </c>
      <c r="R62" s="12" t="str">
        <f t="shared" si="7"/>
        <v>9306-D1.3</v>
      </c>
      <c r="T62">
        <f>P62/$S$60</f>
        <v>1.0144529964470124</v>
      </c>
    </row>
    <row r="63" spans="9:24" x14ac:dyDescent="0.2">
      <c r="I63" s="25" t="str">
        <f>Plate!G2</f>
        <v>9307-A1.1</v>
      </c>
      <c r="J63">
        <f>Plate!$G21</f>
        <v>21.745719265846599</v>
      </c>
      <c r="K63">
        <f>Plate!$T21</f>
        <v>23.747293315671499</v>
      </c>
      <c r="L63" s="12" t="str">
        <f t="shared" si="10"/>
        <v>9307-A1.1</v>
      </c>
      <c r="M63">
        <f t="shared" si="2"/>
        <v>-2.860165555032224</v>
      </c>
      <c r="N63">
        <f t="shared" si="3"/>
        <v>-2.027560811996501</v>
      </c>
      <c r="O63" s="12" t="str">
        <f t="shared" si="4"/>
        <v>9307-A1.1</v>
      </c>
      <c r="P63">
        <f t="shared" si="5"/>
        <v>0.13772233438845902</v>
      </c>
      <c r="Q63" s="26">
        <f t="shared" si="6"/>
        <v>0.24526940501815392</v>
      </c>
      <c r="R63" s="24" t="str">
        <f t="shared" si="7"/>
        <v>9307-A1.1</v>
      </c>
      <c r="S63">
        <f>AVERAGE(Q63:Q65)</f>
        <v>0.23768914988577616</v>
      </c>
      <c r="T63">
        <f>P63/$S$63</f>
        <v>0.57942204957459276</v>
      </c>
    </row>
    <row r="64" spans="9:24" x14ac:dyDescent="0.2">
      <c r="I64" s="25" t="str">
        <f>Plate!G3</f>
        <v>9307-A1.2</v>
      </c>
      <c r="J64">
        <f>Plate!$G22</f>
        <v>22.1821072889168</v>
      </c>
      <c r="K64">
        <f>Plate!$T22</f>
        <v>23.918354869221901</v>
      </c>
      <c r="L64" s="12" t="str">
        <f t="shared" si="10"/>
        <v>9307-A1.2</v>
      </c>
      <c r="M64">
        <f t="shared" si="2"/>
        <v>-3.2816769133536572</v>
      </c>
      <c r="N64">
        <f t="shared" si="3"/>
        <v>-2.196299919439098</v>
      </c>
      <c r="O64" s="12" t="str">
        <f t="shared" si="4"/>
        <v>9307-A1.2</v>
      </c>
      <c r="P64">
        <f t="shared" si="5"/>
        <v>0.10282928427908727</v>
      </c>
      <c r="Q64" s="26">
        <f t="shared" si="6"/>
        <v>0.21819653255896582</v>
      </c>
      <c r="R64" s="24" t="str">
        <f t="shared" si="7"/>
        <v>9307-A1.2</v>
      </c>
      <c r="T64">
        <f>P64/$S$63</f>
        <v>0.43262085933877459</v>
      </c>
    </row>
    <row r="65" spans="9:20" x14ac:dyDescent="0.2">
      <c r="I65" s="25" t="str">
        <f>Plate!G4</f>
        <v>9307-A1.3</v>
      </c>
      <c r="J65">
        <f>Plate!$G23</f>
        <v>21.879732206223899</v>
      </c>
      <c r="K65">
        <f>Plate!$T23</f>
        <v>23.721686266083601</v>
      </c>
      <c r="L65" s="12" t="str">
        <f t="shared" si="10"/>
        <v>9307-A1.3</v>
      </c>
      <c r="M65">
        <f t="shared" si="2"/>
        <v>-2.9896099337611926</v>
      </c>
      <c r="N65">
        <f t="shared" si="3"/>
        <v>-2.0023014208474139</v>
      </c>
      <c r="O65" s="12" t="str">
        <f t="shared" si="4"/>
        <v>9307-A1.3</v>
      </c>
      <c r="P65">
        <f t="shared" si="5"/>
        <v>0.12590348009673874</v>
      </c>
      <c r="Q65" s="26">
        <f t="shared" si="6"/>
        <v>0.24960151208020878</v>
      </c>
      <c r="R65" s="24" t="str">
        <f t="shared" si="7"/>
        <v>9307-A1.3</v>
      </c>
      <c r="T65">
        <f>P65/$S$63</f>
        <v>0.52969805376998857</v>
      </c>
    </row>
    <row r="66" spans="9:20" x14ac:dyDescent="0.2">
      <c r="I66" s="25" t="str">
        <f>Plate!G5</f>
        <v>9307-B1.1</v>
      </c>
      <c r="J66">
        <f>Plate!$G24</f>
        <v>21.154155300969599</v>
      </c>
      <c r="K66">
        <f>Plate!$T24</f>
        <v>23.637738191784798</v>
      </c>
      <c r="L66" s="12" t="str">
        <f t="shared" si="10"/>
        <v>9307-B1.1</v>
      </c>
      <c r="M66">
        <f t="shared" si="2"/>
        <v>-2.2887682728267857</v>
      </c>
      <c r="N66">
        <f t="shared" si="3"/>
        <v>-1.919493081774712</v>
      </c>
      <c r="O66" s="12" t="str">
        <f t="shared" si="4"/>
        <v>9307-B1.1</v>
      </c>
      <c r="P66">
        <f t="shared" si="5"/>
        <v>0.20465016387944354</v>
      </c>
      <c r="Q66">
        <f t="shared" si="6"/>
        <v>0.26434737728146102</v>
      </c>
      <c r="R66" s="12" t="str">
        <f t="shared" si="7"/>
        <v>9307-B1.1</v>
      </c>
      <c r="S66">
        <f>AVERAGE(Q66:Q68)</f>
        <v>0.27121450732180369</v>
      </c>
      <c r="T66">
        <f>P66/$S$66</f>
        <v>0.75456938458170431</v>
      </c>
    </row>
    <row r="67" spans="9:20" x14ac:dyDescent="0.2">
      <c r="I67" s="25" t="str">
        <f>Plate!G6</f>
        <v>9307-B1.2</v>
      </c>
      <c r="J67">
        <f>Plate!$G25</f>
        <v>21.3661966771617</v>
      </c>
      <c r="K67">
        <f>Plate!$T25</f>
        <v>23.7007715633193</v>
      </c>
      <c r="L67" s="12" t="str">
        <f t="shared" si="10"/>
        <v>9307-B1.2</v>
      </c>
      <c r="M67">
        <f t="shared" si="2"/>
        <v>-2.4935810627614452</v>
      </c>
      <c r="N67">
        <f t="shared" si="3"/>
        <v>-1.9816706700818096</v>
      </c>
      <c r="O67" s="12" t="str">
        <f t="shared" si="4"/>
        <v>9307-B1.2</v>
      </c>
      <c r="P67">
        <f t="shared" si="5"/>
        <v>0.17756497456676743</v>
      </c>
      <c r="Q67">
        <f t="shared" si="6"/>
        <v>0.25319649344395334</v>
      </c>
      <c r="R67" s="12" t="str">
        <f t="shared" si="7"/>
        <v>9307-B1.2</v>
      </c>
      <c r="T67">
        <f>P67/$S$66</f>
        <v>0.65470308472872929</v>
      </c>
    </row>
    <row r="68" spans="9:20" x14ac:dyDescent="0.2">
      <c r="I68" s="25" t="str">
        <f>Plate!G7</f>
        <v>9307-B1.3</v>
      </c>
      <c r="J68">
        <f>Plate!$G26</f>
        <v>21.650815884993701</v>
      </c>
      <c r="K68">
        <f>Plate!$T26</f>
        <v>23.471838042220799</v>
      </c>
      <c r="L68" s="12" t="str">
        <f t="shared" si="10"/>
        <v>9307-B1.3</v>
      </c>
      <c r="M68">
        <f t="shared" ref="M68:M131" si="11">(J68-$B$4)/$B$3</f>
        <v>-2.7684974732843295</v>
      </c>
      <c r="N68">
        <f t="shared" ref="N68:N131" si="12">(K68-$C$4)/$C$3</f>
        <v>-1.7558453036445176</v>
      </c>
      <c r="O68" s="12" t="str">
        <f t="shared" ref="O68:O131" si="13">I68</f>
        <v>9307-B1.3</v>
      </c>
      <c r="P68">
        <f t="shared" ref="P68:P131" si="14">2^M68</f>
        <v>0.14675713255785416</v>
      </c>
      <c r="Q68" s="15">
        <f t="shared" ref="Q68:Q131" si="15">2^N68</f>
        <v>0.29609965123999682</v>
      </c>
      <c r="R68" s="28" t="str">
        <f t="shared" ref="R68:R131" si="16">I68</f>
        <v>9307-B1.3</v>
      </c>
      <c r="T68">
        <f>P68/$S$66</f>
        <v>0.54111092362667268</v>
      </c>
    </row>
    <row r="69" spans="9:20" x14ac:dyDescent="0.2">
      <c r="I69" s="25" t="str">
        <f>Plate!G8</f>
        <v>9307-C1.1</v>
      </c>
      <c r="J69">
        <f>Plate!$G27</f>
        <v>21.826846710192399</v>
      </c>
      <c r="K69">
        <f>Plate!$T27</f>
        <v>24.611559395435599</v>
      </c>
      <c r="L69" s="12" t="str">
        <f t="shared" si="10"/>
        <v>9307-C1.1</v>
      </c>
      <c r="M69">
        <f t="shared" si="11"/>
        <v>-2.9385273281687967</v>
      </c>
      <c r="N69">
        <f t="shared" si="12"/>
        <v>-2.8800930371837183</v>
      </c>
      <c r="O69" s="12" t="str">
        <f t="shared" si="13"/>
        <v>9307-C1.1</v>
      </c>
      <c r="P69">
        <f t="shared" si="14"/>
        <v>0.13044130382507574</v>
      </c>
      <c r="Q69" s="26">
        <f t="shared" si="15"/>
        <v>0.1358330978657892</v>
      </c>
      <c r="R69" s="24" t="str">
        <f t="shared" si="16"/>
        <v>9307-C1.1</v>
      </c>
      <c r="S69">
        <f>AVERAGE(Q69:Q71)</f>
        <v>0.15143313444231063</v>
      </c>
      <c r="T69">
        <f>P69/$S$69</f>
        <v>0.86137888055647516</v>
      </c>
    </row>
    <row r="70" spans="9:20" x14ac:dyDescent="0.2">
      <c r="I70" s="25" t="str">
        <f>Plate!G9</f>
        <v>9307-C1.2</v>
      </c>
      <c r="J70">
        <f>Plate!$G28</f>
        <v>21.761509943769699</v>
      </c>
      <c r="K70">
        <f>Plate!$T28</f>
        <v>24.382135652752702</v>
      </c>
      <c r="L70" s="12" t="str">
        <f t="shared" si="10"/>
        <v>9307-C1.2</v>
      </c>
      <c r="M70">
        <f t="shared" si="11"/>
        <v>-2.87541792161496</v>
      </c>
      <c r="N70">
        <f t="shared" si="12"/>
        <v>-2.6537841047382655</v>
      </c>
      <c r="O70" s="12" t="str">
        <f t="shared" si="13"/>
        <v>9307-C1.2</v>
      </c>
      <c r="P70">
        <f t="shared" si="14"/>
        <v>0.13627398485489953</v>
      </c>
      <c r="Q70" s="26">
        <f t="shared" si="15"/>
        <v>0.15890273873268795</v>
      </c>
      <c r="R70" s="24" t="str">
        <f t="shared" si="16"/>
        <v>9307-C1.2</v>
      </c>
      <c r="T70">
        <f>P70/$S$69</f>
        <v>0.89989542484715546</v>
      </c>
    </row>
    <row r="71" spans="9:20" x14ac:dyDescent="0.2">
      <c r="I71" s="25" t="str">
        <f>Plate!G10</f>
        <v>9307-C1.3</v>
      </c>
      <c r="J71">
        <f>Plate!$G29</f>
        <v>21.698530962324401</v>
      </c>
      <c r="K71">
        <f>Plate!$T29</f>
        <v>24.376065959183698</v>
      </c>
      <c r="L71" s="12" t="str">
        <f t="shared" si="10"/>
        <v>9307-C1.3</v>
      </c>
      <c r="M71">
        <f t="shared" si="11"/>
        <v>-2.814585922084035</v>
      </c>
      <c r="N71">
        <f t="shared" si="12"/>
        <v>-2.6477968173903701</v>
      </c>
      <c r="O71" s="12" t="str">
        <f t="shared" si="13"/>
        <v>9307-C1.3</v>
      </c>
      <c r="P71">
        <f t="shared" si="14"/>
        <v>0.14214291322427991</v>
      </c>
      <c r="Q71" s="26">
        <f t="shared" si="15"/>
        <v>0.15956356672845476</v>
      </c>
      <c r="R71" s="24" t="str">
        <f t="shared" si="16"/>
        <v>9307-C1.3</v>
      </c>
      <c r="T71">
        <f>P71/$S$69</f>
        <v>0.93865133114860089</v>
      </c>
    </row>
    <row r="72" spans="9:20" x14ac:dyDescent="0.2">
      <c r="I72" s="25" t="str">
        <f>Plate!G11</f>
        <v>9307-D1.1</v>
      </c>
      <c r="J72">
        <f>Plate!$G30</f>
        <v>21.534721382502799</v>
      </c>
      <c r="K72">
        <f>Plate!$T30</f>
        <v>24.273450031006899</v>
      </c>
      <c r="L72" s="12" t="str">
        <f t="shared" si="10"/>
        <v>9307-D1.1</v>
      </c>
      <c r="M72">
        <f t="shared" si="11"/>
        <v>-2.6563606848034977</v>
      </c>
      <c r="N72">
        <f t="shared" si="12"/>
        <v>-2.5465740717145278</v>
      </c>
      <c r="O72" s="12" t="str">
        <f t="shared" si="13"/>
        <v>9307-D1.1</v>
      </c>
      <c r="P72">
        <f t="shared" si="14"/>
        <v>0.15861919978079478</v>
      </c>
      <c r="Q72">
        <f t="shared" si="15"/>
        <v>0.17116100120977296</v>
      </c>
      <c r="R72" s="12" t="str">
        <f t="shared" si="16"/>
        <v>9307-D1.1</v>
      </c>
      <c r="S72">
        <f>AVERAGE(Q72:Q74)</f>
        <v>0.17970047986665452</v>
      </c>
      <c r="T72">
        <f>P72/$S$72</f>
        <v>0.88268656766246278</v>
      </c>
    </row>
    <row r="73" spans="9:20" x14ac:dyDescent="0.2">
      <c r="I73" s="25" t="str">
        <f>Plate!G12</f>
        <v>9307-D1.2</v>
      </c>
      <c r="J73">
        <f>Plate!$G31</f>
        <v>21.621186071458599</v>
      </c>
      <c r="K73">
        <f>Plate!$T31</f>
        <v>24.244664175174901</v>
      </c>
      <c r="L73" s="12" t="str">
        <f t="shared" si="10"/>
        <v>9307-D1.2</v>
      </c>
      <c r="M73">
        <f t="shared" si="11"/>
        <v>-2.7398777534713896</v>
      </c>
      <c r="N73">
        <f t="shared" si="12"/>
        <v>-2.5181790319218402</v>
      </c>
      <c r="O73" s="12" t="str">
        <f t="shared" si="13"/>
        <v>9307-D1.2</v>
      </c>
      <c r="P73">
        <f t="shared" si="14"/>
        <v>0.14969752213505116</v>
      </c>
      <c r="Q73">
        <f t="shared" si="15"/>
        <v>0.17456315271745548</v>
      </c>
      <c r="R73" s="12" t="str">
        <f t="shared" si="16"/>
        <v>9307-D1.2</v>
      </c>
      <c r="T73">
        <f>P73/$S$72</f>
        <v>0.83303907839385383</v>
      </c>
    </row>
    <row r="74" spans="9:20" x14ac:dyDescent="0.2">
      <c r="I74" s="25" t="str">
        <f>Plate!G13</f>
        <v>9307-D1.3</v>
      </c>
      <c r="J74">
        <f>Plate!$G32</f>
        <v>21.598733717668601</v>
      </c>
      <c r="K74">
        <f>Plate!$T32</f>
        <v>24.0949624431804</v>
      </c>
      <c r="L74" s="12" t="str">
        <f t="shared" si="10"/>
        <v>9307-D1.3</v>
      </c>
      <c r="M74">
        <f t="shared" si="11"/>
        <v>-2.7181908105600057</v>
      </c>
      <c r="N74">
        <f t="shared" si="12"/>
        <v>-2.3705097508059048</v>
      </c>
      <c r="O74" s="12" t="str">
        <f t="shared" si="13"/>
        <v>9307-D1.3</v>
      </c>
      <c r="P74">
        <f t="shared" si="14"/>
        <v>0.15196481023302938</v>
      </c>
      <c r="Q74">
        <f t="shared" si="15"/>
        <v>0.19337728567273513</v>
      </c>
      <c r="R74" s="12" t="str">
        <f t="shared" si="16"/>
        <v>9307-D1.3</v>
      </c>
      <c r="T74">
        <f>P74/$S$72</f>
        <v>0.84565611814611619</v>
      </c>
    </row>
    <row r="75" spans="9:20" x14ac:dyDescent="0.2">
      <c r="I75" s="25" t="str">
        <f>Plate!G14</f>
        <v>9309-A1.1</v>
      </c>
      <c r="J75">
        <f>Plate!$G33</f>
        <v>21.672584749905599</v>
      </c>
      <c r="K75">
        <f>Plate!$T33</f>
        <v>24.170561544337399</v>
      </c>
      <c r="L75" s="12" t="str">
        <f t="shared" si="10"/>
        <v>9309-A1.1</v>
      </c>
      <c r="M75">
        <f t="shared" si="11"/>
        <v>-2.7895242277620844</v>
      </c>
      <c r="N75">
        <f t="shared" si="12"/>
        <v>-2.4450824679824508</v>
      </c>
      <c r="O75" s="12" t="str">
        <f t="shared" si="13"/>
        <v>9309-A1.1</v>
      </c>
      <c r="P75">
        <f t="shared" si="14"/>
        <v>0.14463371245670245</v>
      </c>
      <c r="Q75" s="26">
        <f t="shared" si="15"/>
        <v>0.18363558180008899</v>
      </c>
      <c r="R75" s="24" t="str">
        <f t="shared" si="16"/>
        <v>9309-A1.1</v>
      </c>
      <c r="S75">
        <f>AVERAGE(Q75:Q77)</f>
        <v>0.18332410392525825</v>
      </c>
      <c r="T75">
        <f>P75/$S$75</f>
        <v>0.78895087639795591</v>
      </c>
    </row>
    <row r="76" spans="9:20" x14ac:dyDescent="0.2">
      <c r="I76" s="25" t="str">
        <f>Plate!G15</f>
        <v>9309-A1.2</v>
      </c>
      <c r="J76">
        <f>Plate!$G34</f>
        <v>22.089302676452601</v>
      </c>
      <c r="K76">
        <f>Plate!$T34</f>
        <v>24.105707862292</v>
      </c>
      <c r="L76" s="12" t="str">
        <f t="shared" si="10"/>
        <v>9309-A1.2</v>
      </c>
      <c r="M76">
        <f t="shared" si="11"/>
        <v>-3.1920360520324333</v>
      </c>
      <c r="N76">
        <f t="shared" si="12"/>
        <v>-2.3811092829179166</v>
      </c>
      <c r="O76" s="12" t="str">
        <f t="shared" si="13"/>
        <v>9309-A1.2</v>
      </c>
      <c r="P76">
        <f t="shared" si="14"/>
        <v>0.10942118181180663</v>
      </c>
      <c r="Q76" s="26">
        <f t="shared" si="15"/>
        <v>0.1919617422238945</v>
      </c>
      <c r="R76" s="24" t="str">
        <f t="shared" si="16"/>
        <v>9309-A1.2</v>
      </c>
      <c r="T76">
        <f>P76/$S$75</f>
        <v>0.59687285779080068</v>
      </c>
    </row>
    <row r="77" spans="9:20" x14ac:dyDescent="0.2">
      <c r="I77" s="25" t="str">
        <f>Plate!G16</f>
        <v>9309-A1.3</v>
      </c>
      <c r="J77">
        <f>Plate!$G35</f>
        <v>22.016719426426601</v>
      </c>
      <c r="K77">
        <f>Plate!$T35</f>
        <v>24.2462415378657</v>
      </c>
      <c r="L77" s="12" t="str">
        <f t="shared" si="10"/>
        <v>9309-A1.3</v>
      </c>
      <c r="M77">
        <f t="shared" si="11"/>
        <v>-3.121927197773338</v>
      </c>
      <c r="N77">
        <f t="shared" si="12"/>
        <v>-2.5197349792813402</v>
      </c>
      <c r="O77" s="12" t="str">
        <f t="shared" si="13"/>
        <v>9309-A1.3</v>
      </c>
      <c r="P77">
        <f t="shared" si="14"/>
        <v>0.11486990692947177</v>
      </c>
      <c r="Q77" s="26">
        <f t="shared" si="15"/>
        <v>0.17437498775179125</v>
      </c>
      <c r="R77" s="24" t="str">
        <f t="shared" si="16"/>
        <v>9309-A1.3</v>
      </c>
      <c r="T77">
        <f>P77/$S$75</f>
        <v>0.62659467287675685</v>
      </c>
    </row>
    <row r="78" spans="9:20" x14ac:dyDescent="0.2">
      <c r="I78" s="24" t="str">
        <f>Plate!H2</f>
        <v>9309-B1.1</v>
      </c>
      <c r="J78">
        <f>Plate!$H21</f>
        <v>21.564466611406701</v>
      </c>
      <c r="K78">
        <f>Plate!$U21</f>
        <v>24.057320813546198</v>
      </c>
      <c r="L78" s="12" t="str">
        <f t="shared" si="10"/>
        <v>9309-B1.1</v>
      </c>
      <c r="M78">
        <f t="shared" si="11"/>
        <v>-2.6850918854232013</v>
      </c>
      <c r="N78">
        <f t="shared" si="12"/>
        <v>-2.333379169121526</v>
      </c>
      <c r="O78" s="12" t="str">
        <f t="shared" si="13"/>
        <v>9309-B1.1</v>
      </c>
      <c r="P78">
        <f t="shared" si="14"/>
        <v>0.15549155307094231</v>
      </c>
      <c r="Q78">
        <f t="shared" si="15"/>
        <v>0.19841882744176179</v>
      </c>
      <c r="R78" s="12" t="str">
        <f t="shared" si="16"/>
        <v>9309-B1.1</v>
      </c>
      <c r="S78">
        <f>AVERAGE(Q78:Q80)</f>
        <v>0.22060156417350188</v>
      </c>
      <c r="T78">
        <f>P78/$S$78</f>
        <v>0.70485245040533384</v>
      </c>
    </row>
    <row r="79" spans="9:20" x14ac:dyDescent="0.2">
      <c r="I79" s="24" t="str">
        <f>Plate!H3</f>
        <v>9309-B1.2</v>
      </c>
      <c r="J79">
        <f>Plate!$H22</f>
        <v>21.570530495140801</v>
      </c>
      <c r="K79">
        <f>Plate!$U22</f>
        <v>23.947393420988998</v>
      </c>
      <c r="L79" s="12" t="str">
        <f t="shared" si="10"/>
        <v>9309-B1.2</v>
      </c>
      <c r="M79">
        <f t="shared" si="11"/>
        <v>-2.6909490486227803</v>
      </c>
      <c r="N79">
        <f t="shared" si="12"/>
        <v>-2.2249442243977922</v>
      </c>
      <c r="O79" s="12" t="str">
        <f t="shared" si="13"/>
        <v>9309-B1.2</v>
      </c>
      <c r="P79">
        <f t="shared" si="14"/>
        <v>0.15486155634156185</v>
      </c>
      <c r="Q79">
        <f t="shared" si="15"/>
        <v>0.21390702605645939</v>
      </c>
      <c r="R79" s="12" t="str">
        <f t="shared" si="16"/>
        <v>9309-B1.2</v>
      </c>
      <c r="T79">
        <f>P79/$S$78</f>
        <v>0.70199663779248689</v>
      </c>
    </row>
    <row r="80" spans="9:20" x14ac:dyDescent="0.2">
      <c r="I80" s="24" t="str">
        <f>Plate!H4</f>
        <v>9309-B1.3</v>
      </c>
      <c r="J80">
        <f>Plate!$H23</f>
        <v>21.6698896011339</v>
      </c>
      <c r="K80">
        <f>Plate!$U23</f>
        <v>23.7224052512444</v>
      </c>
      <c r="L80" s="12" t="str">
        <f t="shared" si="10"/>
        <v>9309-B1.3</v>
      </c>
      <c r="M80">
        <f t="shared" si="11"/>
        <v>-2.7869209578289524</v>
      </c>
      <c r="N80">
        <f t="shared" si="12"/>
        <v>-2.0030106445845983</v>
      </c>
      <c r="O80" s="12" t="str">
        <f t="shared" si="13"/>
        <v>9309-B1.3</v>
      </c>
      <c r="P80">
        <f t="shared" si="14"/>
        <v>0.14489493225356898</v>
      </c>
      <c r="Q80">
        <f t="shared" si="15"/>
        <v>0.24947883902228452</v>
      </c>
      <c r="R80" s="12" t="str">
        <f t="shared" si="16"/>
        <v>9309-B1.3</v>
      </c>
      <c r="T80">
        <f>P80/$S$78</f>
        <v>0.65681733851900492</v>
      </c>
    </row>
    <row r="81" spans="9:20" x14ac:dyDescent="0.2">
      <c r="I81" s="24" t="str">
        <f>Plate!H5</f>
        <v>9309-C1.1</v>
      </c>
      <c r="J81">
        <f>Plate!$H24</f>
        <v>23.103409143346699</v>
      </c>
      <c r="K81">
        <f>Plate!$U24</f>
        <v>24.8543780778799</v>
      </c>
      <c r="L81" s="12" t="str">
        <f t="shared" si="10"/>
        <v>9309-C1.1</v>
      </c>
      <c r="M81">
        <f t="shared" si="11"/>
        <v>-4.1715711715705712</v>
      </c>
      <c r="N81">
        <f t="shared" si="12"/>
        <v>-3.1196150507258578</v>
      </c>
      <c r="O81" s="12" t="str">
        <f t="shared" si="13"/>
        <v>9309-C1.1</v>
      </c>
      <c r="P81">
        <f t="shared" si="14"/>
        <v>5.5492200697411918E-2</v>
      </c>
      <c r="Q81" s="26">
        <f t="shared" si="15"/>
        <v>0.11505415172983417</v>
      </c>
      <c r="R81" s="24" t="str">
        <f t="shared" si="16"/>
        <v>9309-C1.1</v>
      </c>
      <c r="S81">
        <f>AVERAGE(Q81:Q83)</f>
        <v>0.12908897827820001</v>
      </c>
      <c r="T81">
        <f>P81/$S$81</f>
        <v>0.4298755899812029</v>
      </c>
    </row>
    <row r="82" spans="9:20" x14ac:dyDescent="0.2">
      <c r="I82" s="24" t="str">
        <f>Plate!H6</f>
        <v>9309-C1.2</v>
      </c>
      <c r="J82">
        <f>Plate!$H25</f>
        <v>21.853472070088898</v>
      </c>
      <c r="K82">
        <f>Plate!$U25</f>
        <v>24.608558415319902</v>
      </c>
      <c r="L82" s="12" t="str">
        <f t="shared" si="10"/>
        <v>9309-C1.2</v>
      </c>
      <c r="M82">
        <f t="shared" si="11"/>
        <v>-2.9642450175242745</v>
      </c>
      <c r="N82">
        <f t="shared" si="12"/>
        <v>-2.8771328003820189</v>
      </c>
      <c r="O82" s="12" t="str">
        <f t="shared" si="13"/>
        <v>9309-C1.2</v>
      </c>
      <c r="P82">
        <f t="shared" si="14"/>
        <v>0.12813664103145644</v>
      </c>
      <c r="Q82" s="26">
        <f t="shared" si="15"/>
        <v>0.13611209719315928</v>
      </c>
      <c r="R82" s="24" t="str">
        <f t="shared" si="16"/>
        <v>9309-C1.2</v>
      </c>
      <c r="T82">
        <f>P82/$S$81</f>
        <v>0.99262262929456935</v>
      </c>
    </row>
    <row r="83" spans="9:20" x14ac:dyDescent="0.2">
      <c r="I83" s="24" t="str">
        <f>Plate!H7</f>
        <v>9309-C1.3</v>
      </c>
      <c r="J83">
        <f>Plate!$H26</f>
        <v>22.452074217241702</v>
      </c>
      <c r="K83">
        <f>Plate!$U26</f>
        <v>24.608681036955399</v>
      </c>
      <c r="L83" s="12" t="str">
        <f t="shared" si="10"/>
        <v>9309-C1.3</v>
      </c>
      <c r="M83">
        <f t="shared" si="11"/>
        <v>-3.5424405471937832</v>
      </c>
      <c r="N83">
        <f t="shared" si="12"/>
        <v>-2.8772537572241479</v>
      </c>
      <c r="O83" s="12" t="str">
        <f t="shared" si="13"/>
        <v>9309-C1.3</v>
      </c>
      <c r="P83">
        <f t="shared" si="14"/>
        <v>8.5826052396874658E-2</v>
      </c>
      <c r="Q83" s="26">
        <f t="shared" si="15"/>
        <v>0.13610068591160665</v>
      </c>
      <c r="R83" s="24" t="str">
        <f t="shared" si="16"/>
        <v>9309-C1.3</v>
      </c>
      <c r="T83">
        <f>P83/$S$81</f>
        <v>0.66485964597156155</v>
      </c>
    </row>
    <row r="84" spans="9:20" x14ac:dyDescent="0.2">
      <c r="I84" s="24" t="str">
        <f>Plate!H8</f>
        <v>9309-D1.1</v>
      </c>
      <c r="J84">
        <f>Plate!$H27</f>
        <v>22.165643520724799</v>
      </c>
      <c r="K84">
        <f>Plate!$U27</f>
        <v>24.671199992399099</v>
      </c>
      <c r="L84" s="12" t="str">
        <f t="shared" si="10"/>
        <v>9309-D1.1</v>
      </c>
      <c r="M84">
        <f t="shared" si="11"/>
        <v>-3.265774402453208</v>
      </c>
      <c r="N84">
        <f t="shared" si="12"/>
        <v>-2.9389239134974865</v>
      </c>
      <c r="O84" s="12" t="str">
        <f t="shared" si="13"/>
        <v>9309-D1.1</v>
      </c>
      <c r="P84">
        <f t="shared" si="14"/>
        <v>0.10396901890076703</v>
      </c>
      <c r="Q84">
        <f t="shared" si="15"/>
        <v>0.13040545148185434</v>
      </c>
      <c r="R84" s="12" t="str">
        <f t="shared" si="16"/>
        <v>9309-D1.1</v>
      </c>
      <c r="S84">
        <f>AVERAGE(Q84:Q86)</f>
        <v>0.12043107983230461</v>
      </c>
      <c r="T84">
        <f>P84/$S$84</f>
        <v>0.86330720479746315</v>
      </c>
    </row>
    <row r="85" spans="9:20" x14ac:dyDescent="0.2">
      <c r="I85" s="24" t="str">
        <f>Plate!H9</f>
        <v>9309-D1.2</v>
      </c>
      <c r="J85">
        <f>Plate!$H28</f>
        <v>22.124254272645199</v>
      </c>
      <c r="K85">
        <f>Plate!$U28</f>
        <v>25.0239058328963</v>
      </c>
      <c r="L85" s="12" t="str">
        <f t="shared" si="10"/>
        <v>9309-D1.2</v>
      </c>
      <c r="M85">
        <f t="shared" si="11"/>
        <v>-3.2257961325291307</v>
      </c>
      <c r="N85">
        <f t="shared" si="12"/>
        <v>-3.286841183509611</v>
      </c>
      <c r="O85" s="12" t="str">
        <f t="shared" si="13"/>
        <v>9309-D1.2</v>
      </c>
      <c r="P85">
        <f t="shared" si="14"/>
        <v>0.10689037586572168</v>
      </c>
      <c r="Q85">
        <f t="shared" si="15"/>
        <v>0.10246185466297955</v>
      </c>
      <c r="R85" s="12" t="str">
        <f t="shared" si="16"/>
        <v>9309-D1.2</v>
      </c>
      <c r="T85">
        <f>P85/$S$84</f>
        <v>0.88756470517878105</v>
      </c>
    </row>
    <row r="86" spans="9:20" x14ac:dyDescent="0.2">
      <c r="I86" s="24" t="str">
        <f>Plate!H10</f>
        <v>9309-D1.3</v>
      </c>
      <c r="J86">
        <f>Plate!$H29</f>
        <v>22.2215262400148</v>
      </c>
      <c r="K86">
        <f>Plate!$U29</f>
        <v>24.693571343524699</v>
      </c>
      <c r="L86" s="12" t="str">
        <f t="shared" si="10"/>
        <v>9309-D1.3</v>
      </c>
      <c r="M86">
        <f t="shared" si="11"/>
        <v>-3.3197520546098853</v>
      </c>
      <c r="N86">
        <f t="shared" si="12"/>
        <v>-2.9609915361915968</v>
      </c>
      <c r="O86" s="12" t="str">
        <f t="shared" si="13"/>
        <v>9309-D1.3</v>
      </c>
      <c r="P86">
        <f t="shared" si="14"/>
        <v>0.10015094542640955</v>
      </c>
      <c r="Q86">
        <f t="shared" si="15"/>
        <v>0.12842593335207994</v>
      </c>
      <c r="R86" s="12" t="str">
        <f t="shared" si="16"/>
        <v>9309-D1.3</v>
      </c>
      <c r="T86">
        <f>P86/$S$84</f>
        <v>0.831603814944329</v>
      </c>
    </row>
    <row r="87" spans="9:20" x14ac:dyDescent="0.2">
      <c r="I87" s="24" t="str">
        <f>Plate!H11</f>
        <v>9310-A1.1</v>
      </c>
      <c r="J87">
        <f>Plate!$H30</f>
        <v>22.076950423767499</v>
      </c>
      <c r="K87">
        <f>Plate!$U30</f>
        <v>24.2395352446575</v>
      </c>
      <c r="L87" s="12" t="str">
        <f t="shared" si="10"/>
        <v>9310-A1.1</v>
      </c>
      <c r="M87">
        <f t="shared" si="11"/>
        <v>-3.1801048932187803</v>
      </c>
      <c r="N87">
        <f t="shared" si="12"/>
        <v>-2.5131197351968964</v>
      </c>
      <c r="O87" s="12" t="str">
        <f t="shared" si="13"/>
        <v>9310-A1.1</v>
      </c>
      <c r="P87">
        <f t="shared" si="14"/>
        <v>0.11032985255403167</v>
      </c>
      <c r="Q87" s="26">
        <f t="shared" si="15"/>
        <v>0.17517639192230075</v>
      </c>
      <c r="R87" s="24" t="str">
        <f t="shared" si="16"/>
        <v>9310-A1.1</v>
      </c>
      <c r="S87">
        <f>AVERAGE(Q87:Q89)</f>
        <v>0.20277134098450422</v>
      </c>
      <c r="T87">
        <f>P87/$S$87</f>
        <v>0.54410969527721909</v>
      </c>
    </row>
    <row r="88" spans="9:20" x14ac:dyDescent="0.2">
      <c r="I88" s="24" t="str">
        <f>Plate!H12</f>
        <v>9310-A1.2</v>
      </c>
      <c r="J88">
        <f>Plate!$H31</f>
        <v>22.072760866934001</v>
      </c>
      <c r="K88">
        <f>Plate!$U31</f>
        <v>23.9117380791775</v>
      </c>
      <c r="L88" s="12" t="str">
        <f t="shared" si="10"/>
        <v>9310-A1.2</v>
      </c>
      <c r="M88">
        <f t="shared" si="11"/>
        <v>-3.1760581602694464</v>
      </c>
      <c r="N88">
        <f t="shared" si="12"/>
        <v>-2.1897729633636156</v>
      </c>
      <c r="O88" s="12" t="str">
        <f t="shared" si="13"/>
        <v>9310-A1.2</v>
      </c>
      <c r="P88">
        <f t="shared" si="14"/>
        <v>0.11063976019253645</v>
      </c>
      <c r="Q88" s="26">
        <f t="shared" si="15"/>
        <v>0.21918592086054517</v>
      </c>
      <c r="R88" s="24" t="str">
        <f t="shared" si="16"/>
        <v>9310-A1.2</v>
      </c>
      <c r="T88">
        <f>P88/$S$87</f>
        <v>0.54563805543403465</v>
      </c>
    </row>
    <row r="89" spans="9:20" x14ac:dyDescent="0.2">
      <c r="I89" s="24" t="str">
        <f>Plate!H13</f>
        <v>9310-A1.3</v>
      </c>
      <c r="J89">
        <f>Plate!$H32</f>
        <v>21.879515155551601</v>
      </c>
      <c r="K89">
        <f>Plate!$U32</f>
        <v>23.947087933133599</v>
      </c>
      <c r="L89" s="12" t="str">
        <f t="shared" si="10"/>
        <v>9310-A1.3</v>
      </c>
      <c r="M89">
        <f t="shared" si="11"/>
        <v>-2.9894002824443184</v>
      </c>
      <c r="N89">
        <f t="shared" si="12"/>
        <v>-2.2246428840499184</v>
      </c>
      <c r="O89" s="12" t="str">
        <f t="shared" si="13"/>
        <v>9310-A1.3</v>
      </c>
      <c r="P89">
        <f t="shared" si="14"/>
        <v>0.1259217776216188</v>
      </c>
      <c r="Q89" s="26">
        <f t="shared" si="15"/>
        <v>0.21395171017066669</v>
      </c>
      <c r="R89" s="24" t="str">
        <f t="shared" si="16"/>
        <v>9310-A1.3</v>
      </c>
      <c r="T89">
        <f>P89/$S$87</f>
        <v>0.62100382139920718</v>
      </c>
    </row>
    <row r="90" spans="9:20" x14ac:dyDescent="0.2">
      <c r="I90" s="24" t="str">
        <f>Plate!H14</f>
        <v>9310-B1.1</v>
      </c>
      <c r="J90">
        <f>Plate!$H33</f>
        <v>22.098683469168801</v>
      </c>
      <c r="K90">
        <f>Plate!$U33</f>
        <v>24.270778617654901</v>
      </c>
      <c r="L90" s="12" t="str">
        <f t="shared" si="10"/>
        <v>9310-B1.1</v>
      </c>
      <c r="M90">
        <f t="shared" si="11"/>
        <v>-3.2010970492892286</v>
      </c>
      <c r="N90">
        <f t="shared" si="12"/>
        <v>-2.5439389272576323</v>
      </c>
      <c r="O90" s="12" t="str">
        <f t="shared" si="13"/>
        <v>9310-B1.1</v>
      </c>
      <c r="P90">
        <f t="shared" si="14"/>
        <v>0.10873610422558075</v>
      </c>
      <c r="Q90">
        <f t="shared" si="15"/>
        <v>0.1714739198226066</v>
      </c>
      <c r="R90" s="12" t="str">
        <f t="shared" si="16"/>
        <v>9310-B1.1</v>
      </c>
      <c r="S90">
        <f>AVERAGE(Q90:Q92)</f>
        <v>0.18347220694165908</v>
      </c>
      <c r="T90">
        <f>P90/$S$90</f>
        <v>0.59265708980192788</v>
      </c>
    </row>
    <row r="91" spans="9:20" x14ac:dyDescent="0.2">
      <c r="I91" s="24" t="str">
        <f>Plate!H15</f>
        <v>9310-B1.2</v>
      </c>
      <c r="J91">
        <f>Plate!$H34</f>
        <v>22.0282669052188</v>
      </c>
      <c r="K91">
        <f>Plate!$U34</f>
        <v>24.168261943817999</v>
      </c>
      <c r="L91" s="12" t="str">
        <f t="shared" si="10"/>
        <v>9310-B1.2</v>
      </c>
      <c r="M91">
        <f t="shared" si="11"/>
        <v>-3.1330810177994777</v>
      </c>
      <c r="N91">
        <f t="shared" si="12"/>
        <v>-2.4428140883783582</v>
      </c>
      <c r="O91" s="12" t="str">
        <f t="shared" si="13"/>
        <v>9310-B1.2</v>
      </c>
      <c r="P91">
        <f t="shared" si="14"/>
        <v>0.11398524441130885</v>
      </c>
      <c r="Q91">
        <f t="shared" si="15"/>
        <v>0.18392454297862149</v>
      </c>
      <c r="R91" s="12" t="str">
        <f t="shared" si="16"/>
        <v>9310-B1.2</v>
      </c>
      <c r="T91">
        <f>P91/$S$90</f>
        <v>0.62126709168301519</v>
      </c>
    </row>
    <row r="92" spans="9:20" x14ac:dyDescent="0.2">
      <c r="I92" s="24" t="str">
        <f>Plate!H16</f>
        <v>9310-B1.3</v>
      </c>
      <c r="J92">
        <f>Plate!$H35</f>
        <v>22.083591602467099</v>
      </c>
      <c r="K92">
        <f>Plate!$U35</f>
        <v>24.08260454953</v>
      </c>
      <c r="L92" s="12" t="str">
        <f t="shared" si="10"/>
        <v>9310-B1.3</v>
      </c>
      <c r="M92">
        <f t="shared" si="11"/>
        <v>-3.1865196711378188</v>
      </c>
      <c r="N92">
        <f t="shared" si="12"/>
        <v>-2.3583196361883352</v>
      </c>
      <c r="O92" s="12" t="str">
        <f t="shared" si="13"/>
        <v>9310-B1.3</v>
      </c>
      <c r="P92">
        <f t="shared" si="14"/>
        <v>0.10984037254215205</v>
      </c>
      <c r="Q92">
        <f t="shared" si="15"/>
        <v>0.19501815802374908</v>
      </c>
      <c r="R92" s="12" t="str">
        <f t="shared" si="16"/>
        <v>9310-B1.3</v>
      </c>
      <c r="T92">
        <f>P92/$S$90</f>
        <v>0.59867581239200629</v>
      </c>
    </row>
    <row r="93" spans="9:20" x14ac:dyDescent="0.2">
      <c r="I93" s="25" t="str">
        <f>Plate!I2</f>
        <v>9310-C1.1</v>
      </c>
      <c r="J93">
        <f>Plate!$I21</f>
        <v>21.3980423804678</v>
      </c>
      <c r="K93">
        <f>Plate!$V21</f>
        <v>24.237475416516901</v>
      </c>
      <c r="L93" s="12" t="str">
        <f t="shared" si="10"/>
        <v>9310-C1.1</v>
      </c>
      <c r="M93">
        <f t="shared" si="11"/>
        <v>-2.5243411316625481</v>
      </c>
      <c r="N93">
        <f t="shared" si="12"/>
        <v>-2.5110878726613599</v>
      </c>
      <c r="O93" s="12" t="str">
        <f t="shared" si="13"/>
        <v>9310-C1.1</v>
      </c>
      <c r="P93">
        <f t="shared" si="14"/>
        <v>0.17381914129471915</v>
      </c>
      <c r="Q93" s="26">
        <f t="shared" si="15"/>
        <v>0.17542328062770451</v>
      </c>
      <c r="R93" s="24" t="str">
        <f t="shared" si="16"/>
        <v>9310-C1.1</v>
      </c>
      <c r="S93">
        <f>AVERAGE(Q93:Q95)</f>
        <v>0.2156145235169675</v>
      </c>
      <c r="T93">
        <f>P93/$S$93</f>
        <v>0.8061569251434989</v>
      </c>
    </row>
    <row r="94" spans="9:20" x14ac:dyDescent="0.2">
      <c r="I94" s="25" t="str">
        <f>Plate!I3</f>
        <v>9310-C1.2</v>
      </c>
      <c r="J94">
        <f>Plate!$I22</f>
        <v>21.441339220053699</v>
      </c>
      <c r="K94">
        <f>Plate!$V22</f>
        <v>23.941540546024601</v>
      </c>
      <c r="L94" s="12" t="str">
        <f t="shared" si="10"/>
        <v>9310-C1.2</v>
      </c>
      <c r="M94">
        <f t="shared" si="11"/>
        <v>-2.5661619624371403</v>
      </c>
      <c r="N94">
        <f t="shared" si="12"/>
        <v>-2.2191708119800539</v>
      </c>
      <c r="O94" s="12" t="str">
        <f t="shared" si="13"/>
        <v>9310-C1.2</v>
      </c>
      <c r="P94">
        <f t="shared" si="14"/>
        <v>0.16885280344439527</v>
      </c>
      <c r="Q94" s="26">
        <f t="shared" si="15"/>
        <v>0.2147647595472956</v>
      </c>
      <c r="R94" s="24" t="str">
        <f t="shared" si="16"/>
        <v>9310-C1.2</v>
      </c>
      <c r="T94">
        <f>P94/$S$93</f>
        <v>0.78312351454890572</v>
      </c>
    </row>
    <row r="95" spans="9:20" x14ac:dyDescent="0.2">
      <c r="I95" s="25" t="str">
        <f>Plate!I4</f>
        <v>9310-C1.3</v>
      </c>
      <c r="J95">
        <f>Plate!$I23</f>
        <v>21.335066259694202</v>
      </c>
      <c r="K95">
        <f>Plate!$V23</f>
        <v>23.680926206415499</v>
      </c>
      <c r="L95" s="12" t="str">
        <f t="shared" si="10"/>
        <v>9310-C1.3</v>
      </c>
      <c r="M95">
        <f t="shared" si="11"/>
        <v>-2.4635118952817328</v>
      </c>
      <c r="N95">
        <f t="shared" si="12"/>
        <v>-1.9620947470218073</v>
      </c>
      <c r="O95" s="12" t="str">
        <f t="shared" si="13"/>
        <v>9310-C1.3</v>
      </c>
      <c r="P95">
        <f t="shared" si="14"/>
        <v>0.18130468425982696</v>
      </c>
      <c r="Q95" s="26">
        <f t="shared" si="15"/>
        <v>0.25665553037590239</v>
      </c>
      <c r="R95" s="24" t="str">
        <f t="shared" si="16"/>
        <v>9310-C1.3</v>
      </c>
      <c r="T95">
        <f>P95/$S$93</f>
        <v>0.84087417351345273</v>
      </c>
    </row>
    <row r="96" spans="9:20" x14ac:dyDescent="0.2">
      <c r="I96" s="25" t="str">
        <f>Plate!I5</f>
        <v>9310-D1.1</v>
      </c>
      <c r="J96">
        <f>Plate!$I24</f>
        <v>21.373999595199301</v>
      </c>
      <c r="K96">
        <f>Plate!$V24</f>
        <v>24.065307782750001</v>
      </c>
      <c r="L96" s="12" t="str">
        <f t="shared" si="10"/>
        <v>9310-D1.1</v>
      </c>
      <c r="M96">
        <f t="shared" si="11"/>
        <v>-2.5011179757998927</v>
      </c>
      <c r="N96">
        <f t="shared" si="12"/>
        <v>-2.341257701887359</v>
      </c>
      <c r="O96" s="12" t="str">
        <f t="shared" si="13"/>
        <v>9310-D1.1</v>
      </c>
      <c r="P96">
        <f t="shared" si="14"/>
        <v>0.17663976025020819</v>
      </c>
      <c r="Q96">
        <f t="shared" si="15"/>
        <v>0.19733821892092668</v>
      </c>
      <c r="R96" s="12" t="str">
        <f t="shared" si="16"/>
        <v>9310-D1.1</v>
      </c>
      <c r="S96">
        <f>AVERAGE(Q96:Q98)</f>
        <v>0.20769348826571174</v>
      </c>
      <c r="T96">
        <f>P96/$S$96</f>
        <v>0.85048290018714934</v>
      </c>
    </row>
    <row r="97" spans="9:20" x14ac:dyDescent="0.2">
      <c r="I97" s="25" t="str">
        <f>Plate!I6</f>
        <v>9310-D1.2</v>
      </c>
      <c r="J97">
        <f>Plate!$I25</f>
        <v>21.4255094865158</v>
      </c>
      <c r="K97">
        <f>Plate!$V25</f>
        <v>23.937873671208798</v>
      </c>
      <c r="L97" s="12" t="str">
        <f t="shared" si="10"/>
        <v>9310-D1.2</v>
      </c>
      <c r="M97">
        <f t="shared" si="11"/>
        <v>-2.5508718716631487</v>
      </c>
      <c r="N97">
        <f t="shared" si="12"/>
        <v>-2.2155537211102461</v>
      </c>
      <c r="O97" s="12" t="str">
        <f t="shared" si="13"/>
        <v>9310-D1.2</v>
      </c>
      <c r="P97">
        <f t="shared" si="14"/>
        <v>0.17065186996162066</v>
      </c>
      <c r="Q97">
        <f t="shared" si="15"/>
        <v>0.21530388823365193</v>
      </c>
      <c r="R97" s="12" t="str">
        <f t="shared" si="16"/>
        <v>9310-D1.2</v>
      </c>
      <c r="T97">
        <f>P97/$S$96</f>
        <v>0.82165248119525991</v>
      </c>
    </row>
    <row r="98" spans="9:20" x14ac:dyDescent="0.2">
      <c r="I98" s="25" t="str">
        <f>Plate!I7</f>
        <v>9310-D1.3</v>
      </c>
      <c r="J98">
        <f>Plate!$I26</f>
        <v>21.1637423469898</v>
      </c>
      <c r="K98">
        <f>Plate!$V26</f>
        <v>23.9713042247738</v>
      </c>
      <c r="L98" s="12" t="str">
        <f t="shared" si="10"/>
        <v>9310-D1.3</v>
      </c>
      <c r="M98">
        <f t="shared" si="11"/>
        <v>-2.2980284921193181</v>
      </c>
      <c r="N98">
        <f t="shared" si="12"/>
        <v>-2.2485303991117593</v>
      </c>
      <c r="O98" s="12" t="str">
        <f t="shared" si="13"/>
        <v>9310-D1.3</v>
      </c>
      <c r="P98">
        <f t="shared" si="14"/>
        <v>0.20334078366902947</v>
      </c>
      <c r="Q98">
        <f t="shared" si="15"/>
        <v>0.21043835764255656</v>
      </c>
      <c r="R98" s="12" t="str">
        <f t="shared" si="16"/>
        <v>9310-D1.3</v>
      </c>
      <c r="T98">
        <f>P98/$S$96</f>
        <v>0.97904265255002287</v>
      </c>
    </row>
    <row r="99" spans="9:20" x14ac:dyDescent="0.2">
      <c r="I99" s="25" t="str">
        <f>Plate!I8</f>
        <v>9311-A1.1</v>
      </c>
      <c r="J99">
        <f>Plate!$I27</f>
        <v>21.964369768238601</v>
      </c>
      <c r="K99">
        <f>Plate!$V27</f>
        <v>24.1152161406334</v>
      </c>
      <c r="L99" s="12" t="str">
        <f t="shared" si="10"/>
        <v>9311-A1.1</v>
      </c>
      <c r="M99">
        <f t="shared" si="11"/>
        <v>-3.0713621630704111</v>
      </c>
      <c r="N99">
        <f t="shared" si="12"/>
        <v>-2.3904884705105913</v>
      </c>
      <c r="O99" s="12" t="str">
        <f t="shared" si="13"/>
        <v>9311-A1.1</v>
      </c>
      <c r="P99">
        <f t="shared" si="14"/>
        <v>0.11896737015949764</v>
      </c>
      <c r="Q99" s="26">
        <f t="shared" si="15"/>
        <v>0.1907178165754965</v>
      </c>
      <c r="R99" s="24" t="str">
        <f t="shared" si="16"/>
        <v>9311-A1.1</v>
      </c>
      <c r="S99">
        <f>AVERAGE(Q99:Q101)</f>
        <v>0.20968356139397151</v>
      </c>
      <c r="T99">
        <f>P99/$S$99</f>
        <v>0.56736622255271363</v>
      </c>
    </row>
    <row r="100" spans="9:20" x14ac:dyDescent="0.2">
      <c r="I100" s="25" t="str">
        <f>Plate!I9</f>
        <v>9311-A1.2</v>
      </c>
      <c r="J100">
        <f>Plate!$I28</f>
        <v>22.577832981271101</v>
      </c>
      <c r="K100">
        <f>Plate!$V28</f>
        <v>24.028230780010901</v>
      </c>
      <c r="L100" s="12" t="str">
        <f t="shared" si="10"/>
        <v>9311-A1.2</v>
      </c>
      <c r="M100">
        <f t="shared" si="11"/>
        <v>-3.6639121381735591</v>
      </c>
      <c r="N100">
        <f t="shared" si="12"/>
        <v>-2.3046840813455636</v>
      </c>
      <c r="O100" s="12" t="str">
        <f t="shared" si="13"/>
        <v>9311-A1.2</v>
      </c>
      <c r="P100">
        <f t="shared" si="14"/>
        <v>7.8895556692984689E-2</v>
      </c>
      <c r="Q100" s="26">
        <f t="shared" si="15"/>
        <v>0.20240487152358386</v>
      </c>
      <c r="R100" s="24" t="str">
        <f t="shared" si="16"/>
        <v>9311-A1.2</v>
      </c>
      <c r="T100">
        <f>P100/$S$99</f>
        <v>0.37626009482330819</v>
      </c>
    </row>
    <row r="101" spans="9:20" x14ac:dyDescent="0.2">
      <c r="I101" s="25" t="str">
        <f>Plate!I10</f>
        <v>9311-A1.3</v>
      </c>
      <c r="J101">
        <f>Plate!$I29</f>
        <v>21.751794772692801</v>
      </c>
      <c r="K101">
        <f>Plate!$V29</f>
        <v>23.804085016461801</v>
      </c>
      <c r="L101" s="12" t="str">
        <f t="shared" si="10"/>
        <v>9311-A1.3</v>
      </c>
      <c r="M101">
        <f t="shared" si="11"/>
        <v>-2.8660339451067647</v>
      </c>
      <c r="N101">
        <f t="shared" si="12"/>
        <v>-2.0835814706577072</v>
      </c>
      <c r="O101" s="12" t="str">
        <f t="shared" si="13"/>
        <v>9311-A1.3</v>
      </c>
      <c r="P101">
        <f t="shared" si="14"/>
        <v>0.13716326485114461</v>
      </c>
      <c r="Q101" s="26">
        <f t="shared" si="15"/>
        <v>0.23592799608283421</v>
      </c>
      <c r="R101" s="24" t="str">
        <f t="shared" si="16"/>
        <v>9311-A1.3</v>
      </c>
      <c r="T101">
        <f>P101/$S$99</f>
        <v>0.65414410142257395</v>
      </c>
    </row>
    <row r="102" spans="9:20" x14ac:dyDescent="0.2">
      <c r="I102" s="25" t="str">
        <f>Plate!I11</f>
        <v>9311-B1.1</v>
      </c>
      <c r="J102">
        <f>Plate!$I30</f>
        <v>22.1731582958015</v>
      </c>
      <c r="K102">
        <f>Plate!$V30</f>
        <v>24.238108308398701</v>
      </c>
      <c r="L102" s="12" t="str">
        <f t="shared" si="10"/>
        <v>9311-B1.1</v>
      </c>
      <c r="M102">
        <f t="shared" si="11"/>
        <v>-3.2730329954543969</v>
      </c>
      <c r="N102">
        <f t="shared" si="12"/>
        <v>-2.5117121719795064</v>
      </c>
      <c r="O102" s="12" t="str">
        <f t="shared" si="13"/>
        <v>9311-B1.1</v>
      </c>
      <c r="P102">
        <f t="shared" si="14"/>
        <v>0.10344723607137843</v>
      </c>
      <c r="Q102">
        <f t="shared" si="15"/>
        <v>0.17534738590348439</v>
      </c>
      <c r="R102" s="12" t="str">
        <f t="shared" si="16"/>
        <v>9311-B1.1</v>
      </c>
      <c r="S102">
        <f>AVERAGE(Q102:Q104)</f>
        <v>0.17372460582546365</v>
      </c>
      <c r="T102">
        <f>P102/$S$102</f>
        <v>0.59546680552154507</v>
      </c>
    </row>
    <row r="103" spans="9:20" x14ac:dyDescent="0.2">
      <c r="I103" s="25" t="str">
        <f>Plate!I12</f>
        <v>9311-B1.2</v>
      </c>
      <c r="J103">
        <f>Plate!$I31</f>
        <v>22.091916405664001</v>
      </c>
      <c r="K103">
        <f>Plate!$V31</f>
        <v>24.2771050032799</v>
      </c>
      <c r="L103" s="12" t="str">
        <f t="shared" si="10"/>
        <v>9311-B1.2</v>
      </c>
      <c r="M103">
        <f t="shared" si="11"/>
        <v>-3.1945606780348403</v>
      </c>
      <c r="N103">
        <f t="shared" si="12"/>
        <v>-2.5501794216384188</v>
      </c>
      <c r="O103" s="12" t="str">
        <f t="shared" si="13"/>
        <v>9311-B1.2</v>
      </c>
      <c r="P103">
        <f t="shared" si="14"/>
        <v>0.10922986903540231</v>
      </c>
      <c r="Q103">
        <f t="shared" si="15"/>
        <v>0.17073379736226416</v>
      </c>
      <c r="R103" s="12" t="str">
        <f t="shared" si="16"/>
        <v>9311-B1.2</v>
      </c>
      <c r="T103">
        <f>P103/$S$102</f>
        <v>0.62875301121789606</v>
      </c>
    </row>
    <row r="104" spans="9:20" x14ac:dyDescent="0.2">
      <c r="I104" s="25" t="str">
        <f>Plate!I13</f>
        <v>9311-B1.3</v>
      </c>
      <c r="J104">
        <f>Plate!$I32</f>
        <v>22.029850521296002</v>
      </c>
      <c r="K104">
        <f>Plate!$V32</f>
        <v>24.240234706899901</v>
      </c>
      <c r="L104" s="12" t="str">
        <f t="shared" si="10"/>
        <v>9311-B1.3</v>
      </c>
      <c r="M104">
        <f t="shared" si="11"/>
        <v>-3.1346106476895574</v>
      </c>
      <c r="N104">
        <f t="shared" si="12"/>
        <v>-2.5138097010718869</v>
      </c>
      <c r="O104" s="12" t="str">
        <f t="shared" si="13"/>
        <v>9311-B1.3</v>
      </c>
      <c r="P104">
        <f t="shared" si="14"/>
        <v>0.11386445461597774</v>
      </c>
      <c r="Q104">
        <f t="shared" si="15"/>
        <v>0.17509263421064236</v>
      </c>
      <c r="R104" s="12" t="str">
        <f t="shared" si="16"/>
        <v>9311-B1.3</v>
      </c>
      <c r="T104">
        <f>P104/$S$102</f>
        <v>0.65543078411341593</v>
      </c>
    </row>
    <row r="105" spans="9:20" x14ac:dyDescent="0.2">
      <c r="I105" s="25" t="str">
        <f>Plate!I14</f>
        <v>9311-C1.1</v>
      </c>
      <c r="J105">
        <f>Plate!$I33</f>
        <v>21.810500335873801</v>
      </c>
      <c r="K105">
        <f>Plate!$V33</f>
        <v>24.701485211809199</v>
      </c>
      <c r="L105" s="12" t="str">
        <f t="shared" si="10"/>
        <v>9311-C1.1</v>
      </c>
      <c r="M105">
        <f t="shared" si="11"/>
        <v>-2.922738209131599</v>
      </c>
      <c r="N105">
        <f t="shared" si="12"/>
        <v>-2.9687979605051198</v>
      </c>
      <c r="O105" s="12" t="str">
        <f t="shared" si="13"/>
        <v>9311-C1.1</v>
      </c>
      <c r="P105">
        <f t="shared" si="14"/>
        <v>0.13187671775920895</v>
      </c>
      <c r="Q105" s="26">
        <f t="shared" si="15"/>
        <v>0.12773289719848524</v>
      </c>
      <c r="R105" s="24" t="str">
        <f t="shared" si="16"/>
        <v>9311-C1.1</v>
      </c>
      <c r="S105">
        <f>AVERAGE(Q105:Q107)</f>
        <v>0.1477092508152931</v>
      </c>
      <c r="T105">
        <f>P105/$S$105</f>
        <v>0.89281285384161646</v>
      </c>
    </row>
    <row r="106" spans="9:20" x14ac:dyDescent="0.2">
      <c r="I106" s="25" t="str">
        <f>Plate!I15</f>
        <v>9311-C1.2</v>
      </c>
      <c r="J106">
        <f>Plate!$I34</f>
        <v>22.008381566443699</v>
      </c>
      <c r="K106">
        <f>Plate!$V34</f>
        <v>24.558524234225001</v>
      </c>
      <c r="L106" s="12" t="str">
        <f t="shared" si="10"/>
        <v>9311-C1.2</v>
      </c>
      <c r="M106">
        <f t="shared" si="11"/>
        <v>-3.113873579202048</v>
      </c>
      <c r="N106">
        <f t="shared" si="12"/>
        <v>-2.8277779168073924</v>
      </c>
      <c r="O106" s="12" t="str">
        <f t="shared" si="13"/>
        <v>9311-C1.2</v>
      </c>
      <c r="P106">
        <f t="shared" si="14"/>
        <v>0.11551294330594108</v>
      </c>
      <c r="Q106" s="26">
        <f t="shared" si="15"/>
        <v>0.1408490836857044</v>
      </c>
      <c r="R106" s="24" t="str">
        <f t="shared" si="16"/>
        <v>9311-C1.2</v>
      </c>
      <c r="T106">
        <f>P106/$S$105</f>
        <v>0.78202917331418376</v>
      </c>
    </row>
    <row r="107" spans="9:20" x14ac:dyDescent="0.2">
      <c r="I107" s="25" t="str">
        <f>Plate!I16</f>
        <v>9311-C1.3</v>
      </c>
      <c r="J107">
        <f>Plate!$I35</f>
        <v>21.9020319328651</v>
      </c>
      <c r="K107">
        <f>Plate!$V35</f>
        <v>24.2448098078745</v>
      </c>
      <c r="L107" s="12" t="str">
        <f t="shared" si="10"/>
        <v>9311-C1.3</v>
      </c>
      <c r="M107">
        <f t="shared" si="11"/>
        <v>-3.011149452652198</v>
      </c>
      <c r="N107">
        <f t="shared" si="12"/>
        <v>-2.5183226874144671</v>
      </c>
      <c r="O107" s="12" t="str">
        <f t="shared" si="13"/>
        <v>9311-C1.3</v>
      </c>
      <c r="P107">
        <f t="shared" si="14"/>
        <v>0.12403769677216493</v>
      </c>
      <c r="Q107" s="26">
        <f t="shared" si="15"/>
        <v>0.17454577156168971</v>
      </c>
      <c r="R107" s="24" t="str">
        <f t="shared" si="16"/>
        <v>9311-C1.3</v>
      </c>
      <c r="T107">
        <f>P107/$S$105</f>
        <v>0.83974223745316479</v>
      </c>
    </row>
    <row r="108" spans="9:20" x14ac:dyDescent="0.2">
      <c r="I108" s="26" t="str">
        <f>Plate!J2</f>
        <v>9311-D1.1</v>
      </c>
      <c r="J108">
        <f>Plate!$J21</f>
        <v>20.915491776918799</v>
      </c>
      <c r="K108">
        <f>Plate!$W21</f>
        <v>24.3896311451077</v>
      </c>
      <c r="L108" s="12" t="str">
        <f t="shared" si="10"/>
        <v>9311-D1.1</v>
      </c>
      <c r="M108">
        <f t="shared" si="11"/>
        <v>-2.0582408960746297</v>
      </c>
      <c r="N108">
        <f t="shared" si="12"/>
        <v>-2.6611778332738396</v>
      </c>
      <c r="O108" s="12" t="str">
        <f t="shared" si="13"/>
        <v>9311-D1.1</v>
      </c>
      <c r="P108">
        <f t="shared" si="14"/>
        <v>0.24010862015954104</v>
      </c>
      <c r="Q108">
        <f t="shared" si="15"/>
        <v>0.15809045463139459</v>
      </c>
      <c r="R108" s="12" t="str">
        <f t="shared" si="16"/>
        <v>9311-D1.1</v>
      </c>
      <c r="S108">
        <f>AVERAGE(Q108:Q110)</f>
        <v>0.17057894454444189</v>
      </c>
      <c r="T108">
        <f>P108/$S$108</f>
        <v>1.4076099532728918</v>
      </c>
    </row>
    <row r="109" spans="9:20" x14ac:dyDescent="0.2">
      <c r="I109" s="26" t="str">
        <f>Plate!J3</f>
        <v>9311-D1.2</v>
      </c>
      <c r="J109">
        <f>Plate!$J22</f>
        <v>21.5291146486916</v>
      </c>
      <c r="K109">
        <f>Plate!$W22</f>
        <v>24.3635787649131</v>
      </c>
      <c r="L109" s="12" t="str">
        <f t="shared" si="10"/>
        <v>9311-D1.2</v>
      </c>
      <c r="M109">
        <f t="shared" si="11"/>
        <v>-2.6509450870795317</v>
      </c>
      <c r="N109">
        <f t="shared" si="12"/>
        <v>-2.6354791576243364</v>
      </c>
      <c r="O109" s="12" t="str">
        <f t="shared" si="13"/>
        <v>9311-D1.2</v>
      </c>
      <c r="P109">
        <f t="shared" si="14"/>
        <v>0.15921574448732953</v>
      </c>
      <c r="Q109">
        <f t="shared" si="15"/>
        <v>0.16093174507321598</v>
      </c>
      <c r="R109" s="12" t="str">
        <f t="shared" si="16"/>
        <v>9311-D1.2</v>
      </c>
      <c r="T109">
        <f t="shared" ref="T109:T110" si="17">P109/$S$108</f>
        <v>0.93338450951575769</v>
      </c>
    </row>
    <row r="110" spans="9:20" x14ac:dyDescent="0.2">
      <c r="I110" s="26" t="str">
        <f>Plate!J4</f>
        <v>9311-D1.3</v>
      </c>
      <c r="J110">
        <f>Plate!$J23</f>
        <v>21.516039495737999</v>
      </c>
      <c r="K110">
        <f>Plate!$W23</f>
        <v>24.099982819335999</v>
      </c>
      <c r="L110" s="12" t="str">
        <f t="shared" si="10"/>
        <v>9311-D1.3</v>
      </c>
      <c r="M110">
        <f t="shared" si="11"/>
        <v>-2.6383156719939436</v>
      </c>
      <c r="N110">
        <f t="shared" si="12"/>
        <v>-2.375461966975696</v>
      </c>
      <c r="O110" s="12" t="str">
        <f t="shared" si="13"/>
        <v>9311-D1.3</v>
      </c>
      <c r="P110">
        <f t="shared" si="14"/>
        <v>0.16061564448669757</v>
      </c>
      <c r="Q110">
        <f t="shared" si="15"/>
        <v>0.19271463392871516</v>
      </c>
      <c r="R110" s="12" t="str">
        <f t="shared" si="16"/>
        <v>9311-D1.3</v>
      </c>
      <c r="T110">
        <f t="shared" si="17"/>
        <v>0.94159126682162975</v>
      </c>
    </row>
    <row r="111" spans="9:20" x14ac:dyDescent="0.2">
      <c r="I111" s="26" t="str">
        <f>Plate!J5</f>
        <v>9312-A1.1</v>
      </c>
      <c r="J111">
        <f>Plate!$J24</f>
        <v>21.877430190252099</v>
      </c>
      <c r="K111">
        <f>Plate!$W24</f>
        <v>24.869947525596501</v>
      </c>
      <c r="L111" s="12" t="str">
        <f t="shared" si="10"/>
        <v>9312-A1.1</v>
      </c>
      <c r="M111">
        <f t="shared" si="11"/>
        <v>-2.9873863945533006</v>
      </c>
      <c r="N111">
        <f t="shared" si="12"/>
        <v>-3.1349731172027844</v>
      </c>
      <c r="O111" s="12" t="str">
        <f t="shared" si="13"/>
        <v>9312-A1.1</v>
      </c>
      <c r="P111">
        <f t="shared" si="14"/>
        <v>0.1260976771816536</v>
      </c>
      <c r="Q111" s="26">
        <f t="shared" si="15"/>
        <v>0.11383585036631472</v>
      </c>
      <c r="R111" s="24" t="str">
        <f t="shared" si="16"/>
        <v>9312-A1.1</v>
      </c>
      <c r="S111">
        <f>AVERAGE(Q111:Q113)</f>
        <v>0.18126169221221625</v>
      </c>
      <c r="T111">
        <f>P111/$S$111</f>
        <v>0.69566644580379333</v>
      </c>
    </row>
    <row r="112" spans="9:20" x14ac:dyDescent="0.2">
      <c r="I112" s="26" t="str">
        <f>Plate!J6</f>
        <v>9312-A1.2</v>
      </c>
      <c r="J112">
        <f>Plate!$J25</f>
        <v>21.867745403232</v>
      </c>
      <c r="K112">
        <f>Plate!$W25</f>
        <v>24.006534400589299</v>
      </c>
      <c r="L112" s="12" t="str">
        <f t="shared" si="10"/>
        <v>9312-A1.2</v>
      </c>
      <c r="M112">
        <f t="shared" si="11"/>
        <v>-2.9780317662956892</v>
      </c>
      <c r="N112">
        <f t="shared" si="12"/>
        <v>-2.2832822664879755</v>
      </c>
      <c r="O112" s="12" t="str">
        <f t="shared" si="13"/>
        <v>9312-A1.2</v>
      </c>
      <c r="P112">
        <f t="shared" si="14"/>
        <v>0.12691796800692812</v>
      </c>
      <c r="Q112" s="26">
        <f t="shared" si="15"/>
        <v>0.20542985008526385</v>
      </c>
      <c r="R112" s="24" t="str">
        <f t="shared" si="16"/>
        <v>9312-A1.2</v>
      </c>
      <c r="T112">
        <f t="shared" ref="T112:T113" si="18">P112/$S$111</f>
        <v>0.70019189635687618</v>
      </c>
    </row>
    <row r="113" spans="9:20" x14ac:dyDescent="0.2">
      <c r="I113" s="26" t="str">
        <f>Plate!J7</f>
        <v>9312-A1.3</v>
      </c>
      <c r="J113">
        <f>Plate!$J26</f>
        <v>21.983997219639701</v>
      </c>
      <c r="K113">
        <f>Plate!$W26</f>
        <v>23.876575869041499</v>
      </c>
      <c r="L113" s="12" t="str">
        <f t="shared" si="10"/>
        <v>9312-A1.3</v>
      </c>
      <c r="M113">
        <f t="shared" si="11"/>
        <v>-3.0903205057908631</v>
      </c>
      <c r="N113">
        <f t="shared" si="12"/>
        <v>-2.155088138919357</v>
      </c>
      <c r="O113" s="12" t="str">
        <f t="shared" si="13"/>
        <v>9312-A1.3</v>
      </c>
      <c r="P113">
        <f t="shared" si="14"/>
        <v>0.11741425627470911</v>
      </c>
      <c r="Q113" s="26">
        <f t="shared" si="15"/>
        <v>0.22451937618507023</v>
      </c>
      <c r="R113" s="24" t="str">
        <f t="shared" si="16"/>
        <v>9312-A1.3</v>
      </c>
      <c r="T113">
        <f t="shared" si="18"/>
        <v>0.64776100698234518</v>
      </c>
    </row>
    <row r="114" spans="9:20" x14ac:dyDescent="0.2">
      <c r="I114" s="26" t="str">
        <f>Plate!J8</f>
        <v>9312-B1.1</v>
      </c>
      <c r="J114">
        <f>Plate!$J27</f>
        <v>21.904178715797102</v>
      </c>
      <c r="K114">
        <f>Plate!$W27</f>
        <v>24.160796225092501</v>
      </c>
      <c r="L114" s="12" t="str">
        <f t="shared" si="10"/>
        <v>9312-B1.1</v>
      </c>
      <c r="M114">
        <f t="shared" si="11"/>
        <v>-3.0132230507847111</v>
      </c>
      <c r="N114">
        <f t="shared" si="12"/>
        <v>-2.4354497292455686</v>
      </c>
      <c r="O114" s="12" t="str">
        <f t="shared" si="13"/>
        <v>9312-B1.1</v>
      </c>
      <c r="P114">
        <f t="shared" si="14"/>
        <v>0.12385954437223666</v>
      </c>
      <c r="Q114">
        <f t="shared" si="15"/>
        <v>0.18486580172313027</v>
      </c>
      <c r="R114" s="12" t="str">
        <f t="shared" si="16"/>
        <v>9312-B1.1</v>
      </c>
      <c r="S114">
        <f>AVERAGE(Q114:Q116)</f>
        <v>0.1820685296777588</v>
      </c>
      <c r="T114">
        <f>P114/$S$114</f>
        <v>0.68029079265622883</v>
      </c>
    </row>
    <row r="115" spans="9:20" x14ac:dyDescent="0.2">
      <c r="I115" s="26" t="str">
        <f>Plate!J9</f>
        <v>9312-B1.2</v>
      </c>
      <c r="J115">
        <f>Plate!$J28</f>
        <v>22.031557195062199</v>
      </c>
      <c r="K115">
        <f>Plate!$W28</f>
        <v>24.343827277063099</v>
      </c>
      <c r="L115" s="12" t="str">
        <f t="shared" si="10"/>
        <v>9312-B1.2</v>
      </c>
      <c r="M115">
        <f t="shared" si="11"/>
        <v>-3.1362591401764504</v>
      </c>
      <c r="N115">
        <f t="shared" si="12"/>
        <v>-2.6159958291890515</v>
      </c>
      <c r="O115" s="12" t="str">
        <f t="shared" si="13"/>
        <v>9312-B1.2</v>
      </c>
      <c r="P115">
        <f t="shared" si="14"/>
        <v>0.11373442193874196</v>
      </c>
      <c r="Q115">
        <f t="shared" si="15"/>
        <v>0.16311984003758737</v>
      </c>
      <c r="R115" s="12" t="str">
        <f t="shared" si="16"/>
        <v>9312-B1.2</v>
      </c>
      <c r="T115">
        <f t="shared" ref="T115:T116" si="19">P115/$S$114</f>
        <v>0.62467919162108543</v>
      </c>
    </row>
    <row r="116" spans="9:20" x14ac:dyDescent="0.2">
      <c r="I116" s="26" t="str">
        <f>Plate!J10</f>
        <v>9312-B1.3</v>
      </c>
      <c r="J116">
        <f>Plate!$J29</f>
        <v>22.008143917229599</v>
      </c>
      <c r="K116">
        <f>Plate!$W29</f>
        <v>24.0587875009032</v>
      </c>
      <c r="L116" s="12" t="str">
        <f t="shared" si="10"/>
        <v>9312-B1.3</v>
      </c>
      <c r="M116">
        <f t="shared" si="11"/>
        <v>-3.1136440315569627</v>
      </c>
      <c r="N116">
        <f t="shared" si="12"/>
        <v>-2.3348259437496131</v>
      </c>
      <c r="O116" s="12" t="str">
        <f t="shared" si="13"/>
        <v>9312-B1.3</v>
      </c>
      <c r="P116">
        <f t="shared" si="14"/>
        <v>0.11553132406759586</v>
      </c>
      <c r="Q116">
        <f t="shared" si="15"/>
        <v>0.19821994727255873</v>
      </c>
      <c r="R116" s="12" t="str">
        <f t="shared" si="16"/>
        <v>9312-B1.3</v>
      </c>
      <c r="T116">
        <f t="shared" si="19"/>
        <v>0.63454856406032145</v>
      </c>
    </row>
    <row r="117" spans="9:20" x14ac:dyDescent="0.2">
      <c r="I117" s="26" t="str">
        <f>Plate!J11</f>
        <v>9312-C1.1</v>
      </c>
      <c r="J117">
        <f>Plate!$J30</f>
        <v>22.377716548225202</v>
      </c>
      <c r="K117">
        <f>Plate!$W30</f>
        <v>24.928852423032101</v>
      </c>
      <c r="L117" s="12" t="str">
        <f t="shared" ref="L117:L146" si="20">I117</f>
        <v>9312-C1.1</v>
      </c>
      <c r="M117">
        <f t="shared" si="11"/>
        <v>-3.4706177646887775</v>
      </c>
      <c r="N117">
        <f t="shared" si="12"/>
        <v>-3.1930782823376971</v>
      </c>
      <c r="O117" s="12" t="str">
        <f t="shared" si="13"/>
        <v>9312-C1.1</v>
      </c>
      <c r="P117">
        <f t="shared" si="14"/>
        <v>9.0206939670291461E-2</v>
      </c>
      <c r="Q117" s="26">
        <f t="shared" si="15"/>
        <v>0.10934216241731981</v>
      </c>
      <c r="R117" s="24" t="str">
        <f t="shared" si="16"/>
        <v>9312-C1.1</v>
      </c>
      <c r="S117">
        <f>AVERAGE(Q117:Q119)</f>
        <v>0.11633900311651779</v>
      </c>
      <c r="T117">
        <f>P117/$S$117</f>
        <v>0.77538002951551765</v>
      </c>
    </row>
    <row r="118" spans="9:20" x14ac:dyDescent="0.2">
      <c r="I118" s="26" t="str">
        <f>Plate!J12</f>
        <v>9312-C1.2</v>
      </c>
      <c r="J118">
        <f>Plate!$J31</f>
        <v>22.623867640436298</v>
      </c>
      <c r="K118">
        <f>Plate!$W31</f>
        <v>24.945293677259802</v>
      </c>
      <c r="L118" s="12" t="str">
        <f t="shared" si="20"/>
        <v>9312-C1.2</v>
      </c>
      <c r="M118">
        <f t="shared" si="11"/>
        <v>-3.7083774550217834</v>
      </c>
      <c r="N118">
        <f t="shared" si="12"/>
        <v>-3.2092963190972053</v>
      </c>
      <c r="O118" s="12" t="str">
        <f t="shared" si="13"/>
        <v>9312-C1.2</v>
      </c>
      <c r="P118">
        <f t="shared" si="14"/>
        <v>7.6501006803941424E-2</v>
      </c>
      <c r="Q118" s="26">
        <f t="shared" si="15"/>
        <v>0.1081198770038664</v>
      </c>
      <c r="R118" s="24" t="str">
        <f t="shared" si="16"/>
        <v>9312-C1.2</v>
      </c>
      <c r="T118">
        <f t="shared" ref="T118:T119" si="21">P118/$S$117</f>
        <v>0.65756972945111836</v>
      </c>
    </row>
    <row r="119" spans="9:20" x14ac:dyDescent="0.2">
      <c r="I119" s="26" t="str">
        <f>Plate!J13</f>
        <v>9312-C1.3</v>
      </c>
      <c r="J119">
        <f>Plate!$J32</f>
        <v>22.568317504847201</v>
      </c>
      <c r="K119">
        <f>Plate!$W32</f>
        <v>24.658364153697399</v>
      </c>
      <c r="L119" s="12" t="str">
        <f t="shared" si="20"/>
        <v>9312-C1.3</v>
      </c>
      <c r="M119">
        <f t="shared" si="11"/>
        <v>-3.6547210486374739</v>
      </c>
      <c r="N119">
        <f t="shared" si="12"/>
        <v>-2.9262623427304235</v>
      </c>
      <c r="O119" s="12" t="str">
        <f t="shared" si="13"/>
        <v>9312-C1.3</v>
      </c>
      <c r="P119">
        <f t="shared" si="14"/>
        <v>7.9399787218837004E-2</v>
      </c>
      <c r="Q119" s="26">
        <f t="shared" si="15"/>
        <v>0.13155496992836715</v>
      </c>
      <c r="R119" s="24" t="str">
        <f t="shared" si="16"/>
        <v>9312-C1.3</v>
      </c>
      <c r="T119">
        <f t="shared" si="21"/>
        <v>0.68248639830027769</v>
      </c>
    </row>
    <row r="120" spans="9:20" x14ac:dyDescent="0.2">
      <c r="I120" s="26" t="str">
        <f>Plate!J14</f>
        <v>9312-D1.1</v>
      </c>
      <c r="J120">
        <f>Plate!$J33</f>
        <v>21.046482644018798</v>
      </c>
      <c r="K120">
        <f>Plate!$W33</f>
        <v>24.162035445991499</v>
      </c>
      <c r="L120" s="12" t="str">
        <f t="shared" si="20"/>
        <v>9312-D1.1</v>
      </c>
      <c r="M120">
        <f t="shared" si="11"/>
        <v>-2.184766225368878</v>
      </c>
      <c r="N120">
        <f t="shared" si="12"/>
        <v>-2.4366721256524833</v>
      </c>
      <c r="O120" s="12" t="str">
        <f t="shared" si="13"/>
        <v>9312-D1.1</v>
      </c>
      <c r="P120">
        <f t="shared" si="14"/>
        <v>0.21994790650175142</v>
      </c>
      <c r="Q120">
        <f t="shared" si="15"/>
        <v>0.18470923115469987</v>
      </c>
      <c r="R120" s="12" t="str">
        <f t="shared" si="16"/>
        <v>9312-D1.1</v>
      </c>
      <c r="S120">
        <f>AVERAGE(Q120:Q122)</f>
        <v>0.18995245570377406</v>
      </c>
      <c r="T120">
        <f>P120/$S$120</f>
        <v>1.1579103080654798</v>
      </c>
    </row>
    <row r="121" spans="9:20" x14ac:dyDescent="0.2">
      <c r="I121" s="26" t="str">
        <f>Plate!J15</f>
        <v>9312-D1.2</v>
      </c>
      <c r="J121">
        <f>Plate!$J34</f>
        <v>21.122052455032399</v>
      </c>
      <c r="K121">
        <f>Plate!$W34</f>
        <v>24.143046554022</v>
      </c>
      <c r="L121" s="12" t="str">
        <f t="shared" si="20"/>
        <v>9312-D1.2</v>
      </c>
      <c r="M121">
        <f t="shared" si="11"/>
        <v>-2.2577598274029849</v>
      </c>
      <c r="N121">
        <f t="shared" si="12"/>
        <v>-2.4179410395857759</v>
      </c>
      <c r="O121" s="12" t="str">
        <f t="shared" si="13"/>
        <v>9312-D1.2</v>
      </c>
      <c r="P121">
        <f t="shared" si="14"/>
        <v>0.20909640639680768</v>
      </c>
      <c r="Q121">
        <f t="shared" si="15"/>
        <v>0.18712302058224947</v>
      </c>
      <c r="R121" s="12" t="str">
        <f t="shared" si="16"/>
        <v>9312-D1.2</v>
      </c>
      <c r="T121">
        <f t="shared" ref="T121:T122" si="22">P121/$S$120</f>
        <v>1.1007828544364182</v>
      </c>
    </row>
    <row r="122" spans="9:20" x14ac:dyDescent="0.2">
      <c r="I122" s="26" t="str">
        <f>Plate!J16</f>
        <v>9312-D1.3</v>
      </c>
      <c r="J122">
        <f>Plate!$J35</f>
        <v>21.0984322326774</v>
      </c>
      <c r="K122">
        <f>Plate!$W35</f>
        <v>24.060225761001298</v>
      </c>
      <c r="L122" s="12" t="str">
        <f t="shared" si="20"/>
        <v>9312-D1.3</v>
      </c>
      <c r="M122">
        <f t="shared" si="11"/>
        <v>-2.2349448290933074</v>
      </c>
      <c r="N122">
        <f t="shared" si="12"/>
        <v>-2.3362446770662837</v>
      </c>
      <c r="O122" s="12" t="str">
        <f t="shared" si="13"/>
        <v>9312-D1.3</v>
      </c>
      <c r="P122">
        <f t="shared" si="14"/>
        <v>0.21242937325962266</v>
      </c>
      <c r="Q122">
        <f t="shared" si="15"/>
        <v>0.19802511537437287</v>
      </c>
      <c r="R122" s="12" t="str">
        <f t="shared" si="16"/>
        <v>9312-D1.3</v>
      </c>
      <c r="T122">
        <f t="shared" si="22"/>
        <v>1.118329175964436</v>
      </c>
    </row>
    <row r="123" spans="9:20" x14ac:dyDescent="0.2">
      <c r="I123" s="27" t="str">
        <f>Plate!K2</f>
        <v>9313-A1.1</v>
      </c>
      <c r="J123">
        <f>Plate!$K21</f>
        <v>21.453860150623299</v>
      </c>
      <c r="K123">
        <f>Plate!$X21</f>
        <v>23.7048535448892</v>
      </c>
      <c r="L123" s="12" t="str">
        <f t="shared" si="20"/>
        <v>9313-A1.1</v>
      </c>
      <c r="M123">
        <f t="shared" si="11"/>
        <v>-2.5782560488300463</v>
      </c>
      <c r="N123">
        <f t="shared" si="12"/>
        <v>-1.9856972319386745</v>
      </c>
      <c r="O123" s="12" t="str">
        <f t="shared" si="13"/>
        <v>9313-A1.1</v>
      </c>
      <c r="P123">
        <f t="shared" si="14"/>
        <v>0.16744322992132912</v>
      </c>
      <c r="Q123" s="26">
        <f t="shared" si="15"/>
        <v>0.25249080727428563</v>
      </c>
      <c r="R123" s="24" t="str">
        <f t="shared" si="16"/>
        <v>9313-A1.1</v>
      </c>
      <c r="S123">
        <f>AVERAGE(Q123:Q125)</f>
        <v>0.28119481974526023</v>
      </c>
      <c r="T123">
        <f>P123/$S$123</f>
        <v>0.59547053559883911</v>
      </c>
    </row>
    <row r="124" spans="9:20" x14ac:dyDescent="0.2">
      <c r="I124" s="27" t="str">
        <f>Plate!K3</f>
        <v>9313-A1.2</v>
      </c>
      <c r="J124">
        <f>Plate!$K22</f>
        <v>21.1760077859159</v>
      </c>
      <c r="K124">
        <f>Plate!$X22</f>
        <v>23.622001191924198</v>
      </c>
      <c r="L124" s="12" t="str">
        <f t="shared" si="20"/>
        <v>9313-A1.2</v>
      </c>
      <c r="M124">
        <f t="shared" si="11"/>
        <v>-2.3098757966942136</v>
      </c>
      <c r="N124">
        <f t="shared" si="12"/>
        <v>-1.9039697379538019</v>
      </c>
      <c r="O124" s="12" t="str">
        <f t="shared" si="13"/>
        <v>9313-A1.2</v>
      </c>
      <c r="P124">
        <f t="shared" si="14"/>
        <v>0.20167780173632735</v>
      </c>
      <c r="Q124" s="26">
        <f t="shared" si="15"/>
        <v>0.26720710269404852</v>
      </c>
      <c r="R124" s="24" t="str">
        <f t="shared" si="16"/>
        <v>9313-A1.2</v>
      </c>
      <c r="T124">
        <f t="shared" ref="T124:T125" si="23">P124/$S$123</f>
        <v>0.7172173439006847</v>
      </c>
    </row>
    <row r="125" spans="9:20" x14ac:dyDescent="0.2">
      <c r="I125" s="27" t="str">
        <f>Plate!K4</f>
        <v>9313-A1.3</v>
      </c>
      <c r="J125">
        <f>Plate!$K23</f>
        <v>21.266758117062501</v>
      </c>
      <c r="K125">
        <f>Plate!$X23</f>
        <v>23.340651197603599</v>
      </c>
      <c r="L125" s="12" t="str">
        <f t="shared" si="20"/>
        <v>9313-A1.3</v>
      </c>
      <c r="M125">
        <f t="shared" si="11"/>
        <v>-2.3975324080755263</v>
      </c>
      <c r="N125">
        <f t="shared" si="12"/>
        <v>-1.6264395394065894</v>
      </c>
      <c r="O125" s="12" t="str">
        <f t="shared" si="13"/>
        <v>9313-A1.3</v>
      </c>
      <c r="P125">
        <f t="shared" si="14"/>
        <v>0.18978890914234298</v>
      </c>
      <c r="Q125" s="26">
        <f t="shared" si="15"/>
        <v>0.32388654926744648</v>
      </c>
      <c r="R125" s="24" t="str">
        <f t="shared" si="16"/>
        <v>9313-A1.3</v>
      </c>
      <c r="T125">
        <f t="shared" si="23"/>
        <v>0.6749374306193705</v>
      </c>
    </row>
    <row r="126" spans="9:20" x14ac:dyDescent="0.2">
      <c r="I126" s="27" t="str">
        <f>Plate!K5</f>
        <v>9313-B1.1</v>
      </c>
      <c r="J126">
        <f>Plate!$K24</f>
        <v>21.637180481886901</v>
      </c>
      <c r="K126">
        <f>Plate!$X24</f>
        <v>24.1428851292834</v>
      </c>
      <c r="L126" s="12" t="str">
        <f t="shared" si="20"/>
        <v>9313-B1.1</v>
      </c>
      <c r="M126">
        <f t="shared" si="11"/>
        <v>-2.7553269072262343</v>
      </c>
      <c r="N126">
        <f t="shared" si="12"/>
        <v>-2.4177818064574361</v>
      </c>
      <c r="O126" s="12" t="str">
        <f t="shared" si="13"/>
        <v>9313-B1.1</v>
      </c>
      <c r="P126">
        <f t="shared" si="14"/>
        <v>0.14810303318475246</v>
      </c>
      <c r="Q126">
        <f t="shared" si="15"/>
        <v>0.18714367486295316</v>
      </c>
      <c r="R126" s="12" t="str">
        <f t="shared" si="16"/>
        <v>9313-B1.1</v>
      </c>
      <c r="S126">
        <f>AVERAGE(Q126:Q128)</f>
        <v>0.17594855135065313</v>
      </c>
      <c r="T126">
        <f>P126/$S$126</f>
        <v>0.84174056590891444</v>
      </c>
    </row>
    <row r="127" spans="9:20" x14ac:dyDescent="0.2">
      <c r="I127" s="27" t="str">
        <f>Plate!K6</f>
        <v>9313-B1.2</v>
      </c>
      <c r="J127">
        <f>Plate!$K25</f>
        <v>21.630332871870799</v>
      </c>
      <c r="K127">
        <f>Plate!$X25</f>
        <v>24.3966751580069</v>
      </c>
      <c r="L127" s="12" t="str">
        <f t="shared" si="20"/>
        <v>9313-B1.2</v>
      </c>
      <c r="M127">
        <f t="shared" si="11"/>
        <v>-2.7487127353274827</v>
      </c>
      <c r="N127">
        <f t="shared" si="12"/>
        <v>-2.6681262119407911</v>
      </c>
      <c r="O127" s="12" t="str">
        <f t="shared" si="13"/>
        <v>9313-B1.2</v>
      </c>
      <c r="P127">
        <f t="shared" si="14"/>
        <v>0.14878358438509873</v>
      </c>
      <c r="Q127">
        <f t="shared" si="15"/>
        <v>0.15733088223752195</v>
      </c>
      <c r="R127" s="12" t="str">
        <f t="shared" si="16"/>
        <v>9313-B1.2</v>
      </c>
      <c r="T127">
        <f t="shared" ref="T127:T128" si="24">P127/$S$126</f>
        <v>0.84560846476413143</v>
      </c>
    </row>
    <row r="128" spans="9:20" x14ac:dyDescent="0.2">
      <c r="I128" s="27" t="str">
        <f>Plate!K7</f>
        <v>9313-B1.3</v>
      </c>
      <c r="J128">
        <f>Plate!$K26</f>
        <v>21.783643831169901</v>
      </c>
      <c r="K128">
        <f>Plate!$X26</f>
        <v>24.172669532192799</v>
      </c>
      <c r="L128" s="12" t="str">
        <f t="shared" si="20"/>
        <v>9313-B1.3</v>
      </c>
      <c r="M128">
        <f t="shared" si="11"/>
        <v>-2.8967972547995733</v>
      </c>
      <c r="N128">
        <f t="shared" si="12"/>
        <v>-2.4471618363842773</v>
      </c>
      <c r="O128" s="12" t="str">
        <f t="shared" si="13"/>
        <v>9313-B1.3</v>
      </c>
      <c r="P128">
        <f t="shared" si="14"/>
        <v>0.13426942681325535</v>
      </c>
      <c r="Q128">
        <f t="shared" si="15"/>
        <v>0.18337109695148424</v>
      </c>
      <c r="R128" s="12" t="str">
        <f t="shared" si="16"/>
        <v>9313-B1.3</v>
      </c>
      <c r="T128">
        <f t="shared" si="24"/>
        <v>0.76311754647906016</v>
      </c>
    </row>
    <row r="129" spans="9:20" x14ac:dyDescent="0.2">
      <c r="I129" s="27" t="str">
        <f>Plate!K8</f>
        <v>9313-C1.1</v>
      </c>
      <c r="J129">
        <f>Plate!$K27</f>
        <v>21.868509758967601</v>
      </c>
      <c r="K129">
        <f>Plate!$X27</f>
        <v>24.513626291135601</v>
      </c>
      <c r="L129" s="12" t="str">
        <f t="shared" si="20"/>
        <v>9313-C1.1</v>
      </c>
      <c r="M129">
        <f t="shared" si="11"/>
        <v>-2.978770064799134</v>
      </c>
      <c r="N129">
        <f t="shared" si="12"/>
        <v>-2.7834895382344627</v>
      </c>
      <c r="O129" s="12" t="str">
        <f t="shared" si="13"/>
        <v>9313-C1.1</v>
      </c>
      <c r="P129">
        <f t="shared" si="14"/>
        <v>0.12685303441323523</v>
      </c>
      <c r="Q129" s="26">
        <f t="shared" si="15"/>
        <v>0.14523997195280511</v>
      </c>
      <c r="R129" s="24" t="str">
        <f t="shared" si="16"/>
        <v>9313-C1.1</v>
      </c>
      <c r="S129">
        <f>AVERAGE(Q129:Q131)</f>
        <v>0.12572810104946752</v>
      </c>
      <c r="T129">
        <f>P129/$S$129</f>
        <v>1.0089473503089426</v>
      </c>
    </row>
    <row r="130" spans="9:20" x14ac:dyDescent="0.2">
      <c r="I130" s="27" t="str">
        <f>Plate!K9</f>
        <v>9313-C1.2</v>
      </c>
      <c r="J130">
        <f>Plate!$K28</f>
        <v>21.7609748767666</v>
      </c>
      <c r="K130">
        <f>Plate!$X28</f>
        <v>24.843290987411802</v>
      </c>
      <c r="L130" s="12" t="str">
        <f t="shared" si="20"/>
        <v>9313-C1.2</v>
      </c>
      <c r="M130">
        <f t="shared" si="11"/>
        <v>-2.8749010952875951</v>
      </c>
      <c r="N130">
        <f t="shared" si="12"/>
        <v>-3.1086784860162955</v>
      </c>
      <c r="O130" s="12" t="str">
        <f t="shared" si="13"/>
        <v>9313-C1.2</v>
      </c>
      <c r="P130">
        <f t="shared" si="14"/>
        <v>0.1363228119444235</v>
      </c>
      <c r="Q130" s="26">
        <f t="shared" si="15"/>
        <v>0.11592965110342508</v>
      </c>
      <c r="R130" s="24" t="str">
        <f t="shared" si="16"/>
        <v>9313-C1.2</v>
      </c>
      <c r="T130">
        <f t="shared" ref="T130:T131" si="25">P130/$S$129</f>
        <v>1.0842668489106306</v>
      </c>
    </row>
    <row r="131" spans="9:20" x14ac:dyDescent="0.2">
      <c r="I131" s="27" t="str">
        <f>Plate!K10</f>
        <v>9313-C1.3</v>
      </c>
      <c r="J131">
        <f>Plate!$K29</f>
        <v>21.697469233160302</v>
      </c>
      <c r="K131">
        <f>Plate!$X29</f>
        <v>24.842218667254699</v>
      </c>
      <c r="L131" s="12" t="str">
        <f t="shared" si="20"/>
        <v>9313-C1.3</v>
      </c>
      <c r="M131">
        <f t="shared" si="11"/>
        <v>-2.8135603877465418</v>
      </c>
      <c r="N131">
        <f t="shared" si="12"/>
        <v>-3.1076207243951313</v>
      </c>
      <c r="O131" s="12" t="str">
        <f t="shared" si="13"/>
        <v>9313-C1.3</v>
      </c>
      <c r="P131">
        <f t="shared" si="14"/>
        <v>0.14224399090000694</v>
      </c>
      <c r="Q131" s="26">
        <f t="shared" si="15"/>
        <v>0.11601468009217235</v>
      </c>
      <c r="R131" s="24" t="str">
        <f t="shared" si="16"/>
        <v>9313-C1.3</v>
      </c>
      <c r="T131">
        <f t="shared" si="25"/>
        <v>1.1313619605536018</v>
      </c>
    </row>
    <row r="132" spans="9:20" x14ac:dyDescent="0.2">
      <c r="I132" s="27" t="str">
        <f>Plate!K11</f>
        <v>9313-D1.1</v>
      </c>
      <c r="J132">
        <f>Plate!$K30</f>
        <v>20.7316714589425</v>
      </c>
      <c r="K132">
        <f>Plate!$X30</f>
        <v>23.821155432017498</v>
      </c>
      <c r="L132" s="12" t="str">
        <f t="shared" si="20"/>
        <v>9313-D1.1</v>
      </c>
      <c r="M132">
        <f t="shared" ref="M132:M146" si="26">(J132-$B$4)/$B$3</f>
        <v>-1.88068709573854</v>
      </c>
      <c r="N132">
        <f t="shared" ref="N132:N146" si="27">(K132-$C$4)/$C$3</f>
        <v>-2.1004201268300529</v>
      </c>
      <c r="O132" s="12" t="str">
        <f t="shared" ref="O132:O146" si="28">I132</f>
        <v>9313-D1.1</v>
      </c>
      <c r="P132">
        <f t="shared" ref="P132:P146" si="29">2^M132</f>
        <v>0.27155435476676165</v>
      </c>
      <c r="Q132">
        <f t="shared" ref="Q132:Q146" si="30">2^N132</f>
        <v>0.23319033070289691</v>
      </c>
      <c r="R132" s="12" t="str">
        <f t="shared" ref="R132:R146" si="31">I132</f>
        <v>9313-D1.1</v>
      </c>
      <c r="S132">
        <f>AVERAGE(Q132:Q134)</f>
        <v>0.22244142566883232</v>
      </c>
      <c r="T132">
        <f>P132/$S$132</f>
        <v>1.2207903898757058</v>
      </c>
    </row>
    <row r="133" spans="9:20" x14ac:dyDescent="0.2">
      <c r="I133" s="27" t="str">
        <f>Plate!K12</f>
        <v>9313-D1.2</v>
      </c>
      <c r="J133">
        <f>Plate!$K31</f>
        <v>20.802345315067502</v>
      </c>
      <c r="K133">
        <f>Plate!$X31</f>
        <v>23.986880342799399</v>
      </c>
      <c r="L133" s="12" t="str">
        <f t="shared" si="20"/>
        <v>9313-D1.2</v>
      </c>
      <c r="M133">
        <f t="shared" si="26"/>
        <v>-1.9489516481968705</v>
      </c>
      <c r="N133">
        <f t="shared" si="27"/>
        <v>-2.2638950453371063</v>
      </c>
      <c r="O133" s="12" t="str">
        <f t="shared" si="28"/>
        <v>9313-D1.2</v>
      </c>
      <c r="P133">
        <f t="shared" si="29"/>
        <v>0.25900437125429293</v>
      </c>
      <c r="Q133">
        <f t="shared" si="30"/>
        <v>0.20820908917818381</v>
      </c>
      <c r="R133" s="12" t="str">
        <f t="shared" si="31"/>
        <v>9313-D1.2</v>
      </c>
      <c r="T133">
        <f t="shared" ref="T133:T134" si="32">P133/$S$132</f>
        <v>1.1643711169154931</v>
      </c>
    </row>
    <row r="134" spans="9:20" x14ac:dyDescent="0.2">
      <c r="I134" s="27" t="str">
        <f>Plate!K13</f>
        <v>9313-D1.3</v>
      </c>
      <c r="J134">
        <f>Plate!$K32</f>
        <v>20.805358401825298</v>
      </c>
      <c r="K134">
        <f>Plate!$X32</f>
        <v>23.8674489008378</v>
      </c>
      <c r="L134" s="12" t="str">
        <f t="shared" si="20"/>
        <v>9313-D1.3</v>
      </c>
      <c r="M134">
        <f t="shared" si="26"/>
        <v>-1.9518620174665946</v>
      </c>
      <c r="N134">
        <f t="shared" si="27"/>
        <v>-2.1460850845428205</v>
      </c>
      <c r="O134" s="12" t="str">
        <f t="shared" si="28"/>
        <v>9313-D1.3</v>
      </c>
      <c r="P134">
        <f t="shared" si="29"/>
        <v>0.25848240470668421</v>
      </c>
      <c r="Q134">
        <f t="shared" si="30"/>
        <v>0.22592485712541627</v>
      </c>
      <c r="R134" s="12" t="str">
        <f t="shared" si="31"/>
        <v>9313-D1.3</v>
      </c>
      <c r="T134">
        <f t="shared" si="32"/>
        <v>1.1620245821095805</v>
      </c>
    </row>
    <row r="135" spans="9:20" x14ac:dyDescent="0.2">
      <c r="I135" s="27" t="str">
        <f>Plate!K14</f>
        <v>9315-A1.1</v>
      </c>
      <c r="J135">
        <f>Plate!$K33</f>
        <v>20.956472086877401</v>
      </c>
      <c r="K135">
        <f>Plate!$X33</f>
        <v>23.680624027729898</v>
      </c>
      <c r="L135" s="12" t="str">
        <f t="shared" si="20"/>
        <v>9315-A1.1</v>
      </c>
      <c r="M135">
        <f t="shared" si="26"/>
        <v>-2.0978241687629016</v>
      </c>
      <c r="N135">
        <f t="shared" si="27"/>
        <v>-1.9617966709162289</v>
      </c>
      <c r="O135" s="12" t="str">
        <f t="shared" si="28"/>
        <v>9315-A1.1</v>
      </c>
      <c r="P135">
        <f t="shared" si="29"/>
        <v>0.23361030669196328</v>
      </c>
      <c r="Q135" s="26">
        <f t="shared" si="30"/>
        <v>0.25670856361057709</v>
      </c>
      <c r="R135" s="24" t="str">
        <f t="shared" si="31"/>
        <v>9315-A1.1</v>
      </c>
      <c r="S135">
        <f>AVERAGE(Q135:Q137)</f>
        <v>0.23901393139944402</v>
      </c>
      <c r="T135">
        <f>P135/$S$135</f>
        <v>0.97739200942873028</v>
      </c>
    </row>
    <row r="136" spans="9:20" x14ac:dyDescent="0.2">
      <c r="I136" s="27" t="str">
        <f>Plate!K15</f>
        <v>9315-A1.2</v>
      </c>
      <c r="J136">
        <f>Plate!$K34</f>
        <v>21.1909560615731</v>
      </c>
      <c r="K136">
        <f>Plate!$X34</f>
        <v>23.799826886106001</v>
      </c>
      <c r="L136" s="12" t="str">
        <f t="shared" si="20"/>
        <v>9315-A1.2</v>
      </c>
      <c r="M136">
        <f t="shared" si="26"/>
        <v>-2.3243144788846646</v>
      </c>
      <c r="N136">
        <f t="shared" si="27"/>
        <v>-2.0793811515287195</v>
      </c>
      <c r="O136" s="12" t="str">
        <f t="shared" si="28"/>
        <v>9315-A1.2</v>
      </c>
      <c r="P136">
        <f t="shared" si="29"/>
        <v>0.19966945039106465</v>
      </c>
      <c r="Q136" s="26">
        <f t="shared" si="30"/>
        <v>0.23661588702763803</v>
      </c>
      <c r="R136" s="24" t="str">
        <f t="shared" si="31"/>
        <v>9315-A1.2</v>
      </c>
      <c r="T136">
        <f t="shared" ref="T136:T137" si="33">P136/$S$135</f>
        <v>0.8353883358262234</v>
      </c>
    </row>
    <row r="137" spans="9:20" x14ac:dyDescent="0.2">
      <c r="I137" s="27" t="str">
        <f>Plate!K16</f>
        <v>9315-A1.3</v>
      </c>
      <c r="J137">
        <f>Plate!$K35</f>
        <v>20.975669407643199</v>
      </c>
      <c r="K137">
        <f>Plate!$X35</f>
        <v>23.881809779229201</v>
      </c>
      <c r="L137" s="12" t="str">
        <f t="shared" si="20"/>
        <v>9315-A1.3</v>
      </c>
      <c r="M137">
        <f t="shared" si="26"/>
        <v>-2.1163670441956266</v>
      </c>
      <c r="N137">
        <f t="shared" si="27"/>
        <v>-2.1602509900403559</v>
      </c>
      <c r="O137" s="12" t="str">
        <f t="shared" si="28"/>
        <v>9315-A1.3</v>
      </c>
      <c r="P137">
        <f t="shared" si="29"/>
        <v>0.2306269405960375</v>
      </c>
      <c r="Q137" s="26">
        <f t="shared" si="30"/>
        <v>0.22371734356011688</v>
      </c>
      <c r="R137" s="24" t="str">
        <f t="shared" si="31"/>
        <v>9315-A1.3</v>
      </c>
      <c r="T137">
        <f t="shared" si="33"/>
        <v>0.9649100336775347</v>
      </c>
    </row>
    <row r="138" spans="9:20" x14ac:dyDescent="0.2">
      <c r="I138" s="26" t="str">
        <f>Plate!L2</f>
        <v>9315-B1.1</v>
      </c>
      <c r="J138">
        <f>Plate!$L21</f>
        <v>21.290078796589199</v>
      </c>
      <c r="K138">
        <f>Plate!$Y21</f>
        <v>24.203624870898601</v>
      </c>
      <c r="L138" s="12" t="str">
        <f t="shared" si="20"/>
        <v>9315-B1.1</v>
      </c>
      <c r="M138">
        <f t="shared" si="26"/>
        <v>-2.4200580751071716</v>
      </c>
      <c r="N138">
        <f t="shared" si="27"/>
        <v>-2.4776969046996786</v>
      </c>
      <c r="O138" s="12" t="str">
        <f t="shared" si="28"/>
        <v>9315-B1.1</v>
      </c>
      <c r="P138">
        <f t="shared" si="29"/>
        <v>0.18684863441153721</v>
      </c>
      <c r="Q138">
        <f t="shared" si="30"/>
        <v>0.17953077742487913</v>
      </c>
      <c r="R138" s="12" t="str">
        <f t="shared" si="31"/>
        <v>9315-B1.1</v>
      </c>
      <c r="S138">
        <f>AVERAGE(Q138:Q140)</f>
        <v>0.19279160990874744</v>
      </c>
      <c r="T138">
        <f>P138/$S$138</f>
        <v>0.96917409683946731</v>
      </c>
    </row>
    <row r="139" spans="9:20" x14ac:dyDescent="0.2">
      <c r="I139" s="26" t="str">
        <f>Plate!L3</f>
        <v>9315-B1.2</v>
      </c>
      <c r="J139">
        <f>Plate!$L22</f>
        <v>21.3658133645561</v>
      </c>
      <c r="K139">
        <f>Plate!$Y22</f>
        <v>24.230775901504501</v>
      </c>
      <c r="L139" s="12" t="str">
        <f t="shared" si="20"/>
        <v>9315-B1.2</v>
      </c>
      <c r="M139">
        <f t="shared" si="26"/>
        <v>-2.4932108174556475</v>
      </c>
      <c r="N139">
        <f t="shared" si="27"/>
        <v>-2.5044793147473947</v>
      </c>
      <c r="O139" s="12" t="str">
        <f t="shared" si="28"/>
        <v>9315-B1.2</v>
      </c>
      <c r="P139">
        <f t="shared" si="29"/>
        <v>0.17761054971125373</v>
      </c>
      <c r="Q139">
        <f t="shared" si="30"/>
        <v>0.17622868587858451</v>
      </c>
      <c r="R139" s="12" t="str">
        <f t="shared" si="31"/>
        <v>9315-B1.2</v>
      </c>
      <c r="T139">
        <f t="shared" ref="T139:T140" si="34">P139/$S$138</f>
        <v>0.92125663453570805</v>
      </c>
    </row>
    <row r="140" spans="9:20" x14ac:dyDescent="0.2">
      <c r="I140" s="26" t="str">
        <f>Plate!L4</f>
        <v>9315-B1.3</v>
      </c>
      <c r="J140">
        <f>Plate!$L23</f>
        <v>21.321724587874499</v>
      </c>
      <c r="K140">
        <f>Plate!$Y23</f>
        <v>23.889031753718299</v>
      </c>
      <c r="L140" s="12" t="str">
        <f t="shared" si="20"/>
        <v>9315-B1.3</v>
      </c>
      <c r="M140">
        <f t="shared" si="26"/>
        <v>-2.4506250470785296</v>
      </c>
      <c r="N140">
        <f t="shared" si="27"/>
        <v>-2.1673749141715879</v>
      </c>
      <c r="O140" s="12" t="str">
        <f t="shared" si="28"/>
        <v>9315-B1.3</v>
      </c>
      <c r="P140">
        <f t="shared" si="29"/>
        <v>0.18293143984529359</v>
      </c>
      <c r="Q140">
        <f t="shared" si="30"/>
        <v>0.22261536642277863</v>
      </c>
      <c r="R140" s="12" t="str">
        <f t="shared" si="31"/>
        <v>9315-B1.3</v>
      </c>
      <c r="T140">
        <f t="shared" si="34"/>
        <v>0.94885581344478165</v>
      </c>
    </row>
    <row r="141" spans="9:20" x14ac:dyDescent="0.2">
      <c r="I141" s="26" t="str">
        <f>Plate!L5</f>
        <v>9315-C1.1</v>
      </c>
      <c r="J141">
        <f>Plate!$L24</f>
        <v>21.171307813951199</v>
      </c>
      <c r="K141">
        <f>Plate!$Y24</f>
        <v>24.106243738554099</v>
      </c>
      <c r="L141" s="12" t="str">
        <f t="shared" si="20"/>
        <v>9315-C1.1</v>
      </c>
      <c r="M141">
        <f t="shared" si="26"/>
        <v>-2.3053360488959673</v>
      </c>
      <c r="N141">
        <f t="shared" si="27"/>
        <v>-2.3816378837653276</v>
      </c>
      <c r="O141" s="12" t="str">
        <f t="shared" si="28"/>
        <v>9315-C1.1</v>
      </c>
      <c r="P141">
        <f t="shared" si="29"/>
        <v>0.20231342351016188</v>
      </c>
      <c r="Q141" s="26">
        <f t="shared" si="30"/>
        <v>0.19189142067319664</v>
      </c>
      <c r="R141" s="24" t="str">
        <f t="shared" si="31"/>
        <v>9315-C1.1</v>
      </c>
      <c r="S141">
        <f>AVERAGE(Q141:Q143)</f>
        <v>0.20669444714230137</v>
      </c>
      <c r="T141">
        <f>P141/$S$141</f>
        <v>0.97880434770885105</v>
      </c>
    </row>
    <row r="142" spans="9:20" x14ac:dyDescent="0.2">
      <c r="I142" s="26" t="str">
        <f>Plate!L6</f>
        <v>9315-C1.2</v>
      </c>
      <c r="J142">
        <f>Plate!$L25</f>
        <v>21.194647282349202</v>
      </c>
      <c r="K142">
        <f>Plate!$Y25</f>
        <v>24.000426984024099</v>
      </c>
      <c r="L142" s="12" t="str">
        <f t="shared" si="20"/>
        <v>9315-C1.2</v>
      </c>
      <c r="M142">
        <f t="shared" si="26"/>
        <v>-2.3278798642778114</v>
      </c>
      <c r="N142">
        <f t="shared" si="27"/>
        <v>-2.2772577682965198</v>
      </c>
      <c r="O142" s="12" t="str">
        <f t="shared" si="28"/>
        <v>9315-C1.2</v>
      </c>
      <c r="P142">
        <f t="shared" si="29"/>
        <v>0.19917660916308999</v>
      </c>
      <c r="Q142" s="26">
        <f t="shared" si="30"/>
        <v>0.2062894908097104</v>
      </c>
      <c r="R142" s="24" t="str">
        <f t="shared" si="31"/>
        <v>9315-C1.2</v>
      </c>
      <c r="T142">
        <f t="shared" ref="T142:T143" si="35">P142/$S$141</f>
        <v>0.96362825376709016</v>
      </c>
    </row>
    <row r="143" spans="9:20" x14ac:dyDescent="0.2">
      <c r="I143" s="26" t="str">
        <f>Plate!L7</f>
        <v>9315-C1.3</v>
      </c>
      <c r="J143">
        <f>Plate!$L26</f>
        <v>21.131090311883799</v>
      </c>
      <c r="K143">
        <f>Plate!$Y26</f>
        <v>23.893723162272799</v>
      </c>
      <c r="L143" s="12" t="str">
        <f t="shared" si="20"/>
        <v>9315-C1.3</v>
      </c>
      <c r="M143">
        <f t="shared" si="26"/>
        <v>-2.2664895796334563</v>
      </c>
      <c r="N143">
        <f t="shared" si="27"/>
        <v>-2.1720026290245436</v>
      </c>
      <c r="O143" s="12" t="str">
        <f t="shared" si="28"/>
        <v>9315-C1.3</v>
      </c>
      <c r="P143">
        <f t="shared" si="29"/>
        <v>0.2078349836693017</v>
      </c>
      <c r="Q143" s="26">
        <f t="shared" si="30"/>
        <v>0.22190242994399714</v>
      </c>
      <c r="R143" s="24" t="str">
        <f t="shared" si="31"/>
        <v>9315-C1.3</v>
      </c>
      <c r="T143">
        <f t="shared" si="35"/>
        <v>1.0055179833941794</v>
      </c>
    </row>
    <row r="144" spans="9:20" x14ac:dyDescent="0.2">
      <c r="I144" s="26" t="str">
        <f>Plate!L8</f>
        <v>9315-D1.1</v>
      </c>
      <c r="J144">
        <f>Plate!$L27</f>
        <v>21.1457209083229</v>
      </c>
      <c r="K144">
        <f>Plate!$Y27</f>
        <v>24.540771990749899</v>
      </c>
      <c r="L144" s="12" t="str">
        <f t="shared" si="20"/>
        <v>9315-D1.1</v>
      </c>
      <c r="M144">
        <f t="shared" si="26"/>
        <v>-2.2806214124337947</v>
      </c>
      <c r="N144">
        <f t="shared" si="27"/>
        <v>-2.8102666896676856</v>
      </c>
      <c r="O144" s="12" t="str">
        <f t="shared" si="28"/>
        <v>9315-D1.1</v>
      </c>
      <c r="P144">
        <f t="shared" si="29"/>
        <v>0.20580908701747208</v>
      </c>
      <c r="Q144">
        <f t="shared" si="30"/>
        <v>0.14256910740789197</v>
      </c>
      <c r="R144" s="12" t="str">
        <f t="shared" si="31"/>
        <v>9315-D1.1</v>
      </c>
      <c r="S144">
        <f>AVERAGE(Q144:Q146)</f>
        <v>0.15079494697653986</v>
      </c>
      <c r="T144">
        <f>P144/$S$144</f>
        <v>1.3648274769411943</v>
      </c>
    </row>
    <row r="145" spans="9:20" x14ac:dyDescent="0.2">
      <c r="I145" s="26" t="str">
        <f>Plate!L9</f>
        <v>9315-D1.2</v>
      </c>
      <c r="J145">
        <f>Plate!$L28</f>
        <v>21.072043298459</v>
      </c>
      <c r="K145">
        <f>Plate!$Y28</f>
        <v>24.515768496507398</v>
      </c>
      <c r="L145" s="12" t="str">
        <f t="shared" si="20"/>
        <v>9315-D1.2</v>
      </c>
      <c r="M145">
        <f t="shared" si="26"/>
        <v>-2.20945550555781</v>
      </c>
      <c r="N145">
        <f t="shared" si="27"/>
        <v>-2.7856026595927883</v>
      </c>
      <c r="O145" s="12" t="str">
        <f t="shared" si="28"/>
        <v>9315-D1.2</v>
      </c>
      <c r="P145">
        <f t="shared" si="29"/>
        <v>0.21621589550604198</v>
      </c>
      <c r="Q145">
        <f t="shared" si="30"/>
        <v>0.14502739408854257</v>
      </c>
      <c r="R145" s="12" t="str">
        <f t="shared" si="31"/>
        <v>9315-D1.2</v>
      </c>
      <c r="T145">
        <f t="shared" ref="T145:T146" si="36">P145/$S$144</f>
        <v>1.4338404558057245</v>
      </c>
    </row>
    <row r="146" spans="9:20" x14ac:dyDescent="0.2">
      <c r="I146" s="26" t="str">
        <f>Plate!L10</f>
        <v>9315-D1.3</v>
      </c>
      <c r="J146">
        <f>Plate!$L29</f>
        <v>21.039228179919501</v>
      </c>
      <c r="K146">
        <f>Plate!$Y29</f>
        <v>24.3289433082705</v>
      </c>
      <c r="L146" s="12" t="str">
        <f t="shared" si="20"/>
        <v>9315-D1.3</v>
      </c>
      <c r="M146">
        <f t="shared" si="26"/>
        <v>-2.177759069226334</v>
      </c>
      <c r="N146">
        <f t="shared" si="27"/>
        <v>-2.601313935115602</v>
      </c>
      <c r="O146" s="12" t="str">
        <f t="shared" si="28"/>
        <v>9315-D1.3</v>
      </c>
      <c r="P146">
        <f t="shared" si="29"/>
        <v>0.22101878992951363</v>
      </c>
      <c r="Q146">
        <f t="shared" si="30"/>
        <v>0.16478833943318502</v>
      </c>
      <c r="R146" s="12" t="str">
        <f t="shared" si="31"/>
        <v>9315-D1.3</v>
      </c>
      <c r="T146">
        <f t="shared" si="36"/>
        <v>1.4656909555722641</v>
      </c>
    </row>
    <row r="147" spans="9:20" x14ac:dyDescent="0.2">
      <c r="I147" s="15"/>
    </row>
    <row r="148" spans="9:20" x14ac:dyDescent="0.2">
      <c r="I148" s="15"/>
    </row>
    <row r="149" spans="9:20" x14ac:dyDescent="0.2">
      <c r="I149" s="15"/>
    </row>
    <row r="150" spans="9:20" x14ac:dyDescent="0.2">
      <c r="I150" s="15"/>
    </row>
    <row r="151" spans="9:20" x14ac:dyDescent="0.2">
      <c r="I151" s="15"/>
    </row>
    <row r="152" spans="9:20" x14ac:dyDescent="0.2">
      <c r="I152" s="15"/>
    </row>
    <row r="153" spans="9:20" x14ac:dyDescent="0.2">
      <c r="I153" s="15"/>
    </row>
    <row r="154" spans="9:20" x14ac:dyDescent="0.2">
      <c r="I154" s="15"/>
    </row>
    <row r="155" spans="9:20" x14ac:dyDescent="0.2">
      <c r="I155" s="15"/>
    </row>
  </sheetData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2020-02-09T16:43:53Z</dcterms:created>
  <dcterms:modified xsi:type="dcterms:W3CDTF">2022-11-28T01:19:32Z</dcterms:modified>
  <cp:category/>
  <cp:contentStatus/>
</cp:coreProperties>
</file>