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haight/Desktop/chelsea_collab/"/>
    </mc:Choice>
  </mc:AlternateContent>
  <xr:revisionPtr revIDLastSave="0" documentId="13_ncr:1_{2055F2D5-A7DF-6C48-B015-B82BFD2CF678}" xr6:coauthVersionLast="47" xr6:coauthVersionMax="47" xr10:uidLastSave="{00000000-0000-0000-0000-000000000000}"/>
  <bookViews>
    <workbookView xWindow="0" yWindow="500" windowWidth="33600" windowHeight="18900" activeTab="3" xr2:uid="{00000000-000D-0000-FFFF-FFFF00000000}"/>
  </bookViews>
  <sheets>
    <sheet name="raw_data" sheetId="1" r:id="rId1"/>
    <sheet name="Plate" sheetId="3" r:id="rId2"/>
    <sheet name="SDGraphs" sheetId="4" r:id="rId3"/>
    <sheet name="Calculations" sheetId="5" r:id="rId4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6" i="4" l="1"/>
  <c r="L7" i="4"/>
  <c r="L8" i="4"/>
  <c r="L9" i="4"/>
  <c r="D14" i="4"/>
  <c r="R20" i="5"/>
  <c r="R21" i="5"/>
  <c r="R32" i="5"/>
  <c r="R33" i="5"/>
  <c r="R56" i="5"/>
  <c r="R57" i="5"/>
  <c r="R80" i="5"/>
  <c r="R81" i="5"/>
  <c r="R92" i="5"/>
  <c r="R93" i="5"/>
  <c r="R112" i="5"/>
  <c r="R116" i="5"/>
  <c r="R117" i="5"/>
  <c r="O63" i="5"/>
  <c r="O134" i="5"/>
  <c r="O135" i="5"/>
  <c r="L142" i="5"/>
  <c r="I139" i="5"/>
  <c r="L139" i="5" s="1"/>
  <c r="I140" i="5"/>
  <c r="L140" i="5" s="1"/>
  <c r="I141" i="5"/>
  <c r="L141" i="5" s="1"/>
  <c r="I142" i="5"/>
  <c r="O142" i="5" s="1"/>
  <c r="I143" i="5"/>
  <c r="L143" i="5" s="1"/>
  <c r="I144" i="5"/>
  <c r="O144" i="5" s="1"/>
  <c r="I145" i="5"/>
  <c r="L145" i="5" s="1"/>
  <c r="I146" i="5"/>
  <c r="L146" i="5" s="1"/>
  <c r="I138" i="5"/>
  <c r="L138" i="5" s="1"/>
  <c r="I124" i="5"/>
  <c r="L124" i="5" s="1"/>
  <c r="I125" i="5"/>
  <c r="L125" i="5" s="1"/>
  <c r="I126" i="5"/>
  <c r="L126" i="5" s="1"/>
  <c r="I127" i="5"/>
  <c r="L127" i="5" s="1"/>
  <c r="I128" i="5"/>
  <c r="L128" i="5" s="1"/>
  <c r="I129" i="5"/>
  <c r="O129" i="5" s="1"/>
  <c r="I130" i="5"/>
  <c r="O130" i="5" s="1"/>
  <c r="I131" i="5"/>
  <c r="O131" i="5" s="1"/>
  <c r="I132" i="5"/>
  <c r="L132" i="5" s="1"/>
  <c r="I133" i="5"/>
  <c r="L133" i="5" s="1"/>
  <c r="I134" i="5"/>
  <c r="L134" i="5" s="1"/>
  <c r="I135" i="5"/>
  <c r="L135" i="5" s="1"/>
  <c r="I136" i="5"/>
  <c r="L136" i="5" s="1"/>
  <c r="I137" i="5"/>
  <c r="L137" i="5" s="1"/>
  <c r="I123" i="5"/>
  <c r="L123" i="5" s="1"/>
  <c r="I109" i="5"/>
  <c r="L109" i="5" s="1"/>
  <c r="I110" i="5"/>
  <c r="L110" i="5" s="1"/>
  <c r="I111" i="5"/>
  <c r="L111" i="5" s="1"/>
  <c r="I112" i="5"/>
  <c r="L112" i="5" s="1"/>
  <c r="I113" i="5"/>
  <c r="L113" i="5" s="1"/>
  <c r="I114" i="5"/>
  <c r="L114" i="5" s="1"/>
  <c r="I115" i="5"/>
  <c r="L115" i="5" s="1"/>
  <c r="I116" i="5"/>
  <c r="L116" i="5" s="1"/>
  <c r="I117" i="5"/>
  <c r="L117" i="5" s="1"/>
  <c r="I118" i="5"/>
  <c r="L118" i="5" s="1"/>
  <c r="I119" i="5"/>
  <c r="L119" i="5" s="1"/>
  <c r="I120" i="5"/>
  <c r="L120" i="5" s="1"/>
  <c r="I121" i="5"/>
  <c r="L121" i="5" s="1"/>
  <c r="I122" i="5"/>
  <c r="L122" i="5" s="1"/>
  <c r="I108" i="5"/>
  <c r="L108" i="5" s="1"/>
  <c r="I94" i="5"/>
  <c r="L94" i="5" s="1"/>
  <c r="I95" i="5"/>
  <c r="L95" i="5" s="1"/>
  <c r="I96" i="5"/>
  <c r="L96" i="5" s="1"/>
  <c r="I97" i="5"/>
  <c r="L97" i="5" s="1"/>
  <c r="I98" i="5"/>
  <c r="L98" i="5" s="1"/>
  <c r="I99" i="5"/>
  <c r="L99" i="5" s="1"/>
  <c r="I100" i="5"/>
  <c r="L100" i="5" s="1"/>
  <c r="I101" i="5"/>
  <c r="L101" i="5" s="1"/>
  <c r="I102" i="5"/>
  <c r="L102" i="5" s="1"/>
  <c r="I103" i="5"/>
  <c r="L103" i="5" s="1"/>
  <c r="I104" i="5"/>
  <c r="L104" i="5" s="1"/>
  <c r="I105" i="5"/>
  <c r="L105" i="5" s="1"/>
  <c r="I106" i="5"/>
  <c r="L106" i="5" s="1"/>
  <c r="I107" i="5"/>
  <c r="L107" i="5" s="1"/>
  <c r="I93" i="5"/>
  <c r="L93" i="5" s="1"/>
  <c r="I79" i="5"/>
  <c r="L79" i="5" s="1"/>
  <c r="I80" i="5"/>
  <c r="L80" i="5" s="1"/>
  <c r="I81" i="5"/>
  <c r="L81" i="5" s="1"/>
  <c r="I82" i="5"/>
  <c r="L82" i="5" s="1"/>
  <c r="I83" i="5"/>
  <c r="L83" i="5" s="1"/>
  <c r="I84" i="5"/>
  <c r="L84" i="5" s="1"/>
  <c r="I85" i="5"/>
  <c r="L85" i="5" s="1"/>
  <c r="I86" i="5"/>
  <c r="L86" i="5" s="1"/>
  <c r="I87" i="5"/>
  <c r="L87" i="5" s="1"/>
  <c r="I88" i="5"/>
  <c r="L88" i="5" s="1"/>
  <c r="I89" i="5"/>
  <c r="L89" i="5" s="1"/>
  <c r="I90" i="5"/>
  <c r="L90" i="5" s="1"/>
  <c r="I91" i="5"/>
  <c r="L91" i="5" s="1"/>
  <c r="I92" i="5"/>
  <c r="L92" i="5" s="1"/>
  <c r="I78" i="5"/>
  <c r="L78" i="5" s="1"/>
  <c r="I64" i="5"/>
  <c r="L64" i="5" s="1"/>
  <c r="I65" i="5"/>
  <c r="L65" i="5" s="1"/>
  <c r="I66" i="5"/>
  <c r="L66" i="5" s="1"/>
  <c r="I67" i="5"/>
  <c r="L67" i="5" s="1"/>
  <c r="I68" i="5"/>
  <c r="L68" i="5" s="1"/>
  <c r="I69" i="5"/>
  <c r="L69" i="5" s="1"/>
  <c r="I70" i="5"/>
  <c r="L70" i="5" s="1"/>
  <c r="I71" i="5"/>
  <c r="L71" i="5" s="1"/>
  <c r="I72" i="5"/>
  <c r="L72" i="5" s="1"/>
  <c r="I73" i="5"/>
  <c r="L73" i="5" s="1"/>
  <c r="I74" i="5"/>
  <c r="L74" i="5" s="1"/>
  <c r="I75" i="5"/>
  <c r="L75" i="5" s="1"/>
  <c r="I76" i="5"/>
  <c r="L76" i="5" s="1"/>
  <c r="I77" i="5"/>
  <c r="L77" i="5" s="1"/>
  <c r="I63" i="5"/>
  <c r="L63" i="5" s="1"/>
  <c r="I49" i="5"/>
  <c r="L49" i="5" s="1"/>
  <c r="I50" i="5"/>
  <c r="L50" i="5" s="1"/>
  <c r="I51" i="5"/>
  <c r="L51" i="5" s="1"/>
  <c r="I52" i="5"/>
  <c r="L52" i="5" s="1"/>
  <c r="I53" i="5"/>
  <c r="L53" i="5" s="1"/>
  <c r="I54" i="5"/>
  <c r="L54" i="5" s="1"/>
  <c r="I55" i="5"/>
  <c r="L55" i="5" s="1"/>
  <c r="I56" i="5"/>
  <c r="L56" i="5" s="1"/>
  <c r="I57" i="5"/>
  <c r="L57" i="5" s="1"/>
  <c r="I58" i="5"/>
  <c r="L58" i="5" s="1"/>
  <c r="I59" i="5"/>
  <c r="L59" i="5" s="1"/>
  <c r="I60" i="5"/>
  <c r="L60" i="5" s="1"/>
  <c r="I61" i="5"/>
  <c r="L61" i="5" s="1"/>
  <c r="I62" i="5"/>
  <c r="L62" i="5" s="1"/>
  <c r="I48" i="5"/>
  <c r="L48" i="5" s="1"/>
  <c r="I34" i="5"/>
  <c r="L34" i="5" s="1"/>
  <c r="I35" i="5"/>
  <c r="L35" i="5" s="1"/>
  <c r="I36" i="5"/>
  <c r="L36" i="5" s="1"/>
  <c r="I37" i="5"/>
  <c r="L37" i="5" s="1"/>
  <c r="I38" i="5"/>
  <c r="L38" i="5" s="1"/>
  <c r="I39" i="5"/>
  <c r="L39" i="5" s="1"/>
  <c r="I40" i="5"/>
  <c r="L40" i="5" s="1"/>
  <c r="I41" i="5"/>
  <c r="L41" i="5" s="1"/>
  <c r="I42" i="5"/>
  <c r="L42" i="5" s="1"/>
  <c r="I43" i="5"/>
  <c r="L43" i="5" s="1"/>
  <c r="I44" i="5"/>
  <c r="L44" i="5" s="1"/>
  <c r="I45" i="5"/>
  <c r="L45" i="5" s="1"/>
  <c r="I46" i="5"/>
  <c r="L46" i="5" s="1"/>
  <c r="I47" i="5"/>
  <c r="L47" i="5" s="1"/>
  <c r="I33" i="5"/>
  <c r="L33" i="5" s="1"/>
  <c r="I19" i="5"/>
  <c r="L19" i="5" s="1"/>
  <c r="I20" i="5"/>
  <c r="L20" i="5" s="1"/>
  <c r="I21" i="5"/>
  <c r="L21" i="5" s="1"/>
  <c r="I22" i="5"/>
  <c r="L22" i="5" s="1"/>
  <c r="I23" i="5"/>
  <c r="L23" i="5" s="1"/>
  <c r="I24" i="5"/>
  <c r="L24" i="5" s="1"/>
  <c r="I25" i="5"/>
  <c r="O25" i="5" s="1"/>
  <c r="I26" i="5"/>
  <c r="L26" i="5" s="1"/>
  <c r="I27" i="5"/>
  <c r="L27" i="5" s="1"/>
  <c r="I28" i="5"/>
  <c r="L28" i="5" s="1"/>
  <c r="I29" i="5"/>
  <c r="L29" i="5" s="1"/>
  <c r="I30" i="5"/>
  <c r="L30" i="5" s="1"/>
  <c r="I31" i="5"/>
  <c r="L31" i="5" s="1"/>
  <c r="I32" i="5"/>
  <c r="L32" i="5" s="1"/>
  <c r="I18" i="5"/>
  <c r="L18" i="5" s="1"/>
  <c r="I4" i="5"/>
  <c r="L4" i="5" s="1"/>
  <c r="I5" i="5"/>
  <c r="L5" i="5" s="1"/>
  <c r="I6" i="5"/>
  <c r="L6" i="5" s="1"/>
  <c r="I7" i="5"/>
  <c r="L7" i="5" s="1"/>
  <c r="I8" i="5"/>
  <c r="L8" i="5" s="1"/>
  <c r="I9" i="5"/>
  <c r="L9" i="5" s="1"/>
  <c r="I10" i="5"/>
  <c r="L10" i="5" s="1"/>
  <c r="I11" i="5"/>
  <c r="O11" i="5" s="1"/>
  <c r="I12" i="5"/>
  <c r="O12" i="5" s="1"/>
  <c r="I13" i="5"/>
  <c r="O13" i="5" s="1"/>
  <c r="I14" i="5"/>
  <c r="O14" i="5" s="1"/>
  <c r="I15" i="5"/>
  <c r="L15" i="5" s="1"/>
  <c r="I16" i="5"/>
  <c r="L16" i="5" s="1"/>
  <c r="I17" i="5"/>
  <c r="L17" i="5" s="1"/>
  <c r="I3" i="5"/>
  <c r="L3" i="5" s="1"/>
  <c r="C2" i="5"/>
  <c r="N2" i="5" s="1"/>
  <c r="J20" i="4"/>
  <c r="L3" i="4"/>
  <c r="K18" i="4"/>
  <c r="K17" i="4"/>
  <c r="K16" i="4"/>
  <c r="K15" i="4"/>
  <c r="K14" i="4"/>
  <c r="K13" i="4"/>
  <c r="K12" i="4"/>
  <c r="K11" i="4"/>
  <c r="K10" i="4"/>
  <c r="K9" i="4"/>
  <c r="K8" i="4"/>
  <c r="K7" i="4"/>
  <c r="K6" i="4"/>
  <c r="K5" i="4"/>
  <c r="K4" i="4"/>
  <c r="R45" i="5" l="1"/>
  <c r="O62" i="5"/>
  <c r="O123" i="5"/>
  <c r="O51" i="5"/>
  <c r="R139" i="5"/>
  <c r="R127" i="5"/>
  <c r="R115" i="5"/>
  <c r="R103" i="5"/>
  <c r="R91" i="5"/>
  <c r="R79" i="5"/>
  <c r="R67" i="5"/>
  <c r="R55" i="5"/>
  <c r="R43" i="5"/>
  <c r="R31" i="5"/>
  <c r="R19" i="5"/>
  <c r="R7" i="5"/>
  <c r="R128" i="5"/>
  <c r="R8" i="5"/>
  <c r="L144" i="5"/>
  <c r="O122" i="5"/>
  <c r="O50" i="5"/>
  <c r="R138" i="5"/>
  <c r="R126" i="5"/>
  <c r="R114" i="5"/>
  <c r="R102" i="5"/>
  <c r="R90" i="5"/>
  <c r="R78" i="5"/>
  <c r="R66" i="5"/>
  <c r="R54" i="5"/>
  <c r="R42" i="5"/>
  <c r="R30" i="5"/>
  <c r="R18" i="5"/>
  <c r="R6" i="5"/>
  <c r="R129" i="5"/>
  <c r="R140" i="5"/>
  <c r="O111" i="5"/>
  <c r="O39" i="5"/>
  <c r="R137" i="5"/>
  <c r="R125" i="5"/>
  <c r="R113" i="5"/>
  <c r="R101" i="5"/>
  <c r="R89" i="5"/>
  <c r="R77" i="5"/>
  <c r="R65" i="5"/>
  <c r="R53" i="5"/>
  <c r="R41" i="5"/>
  <c r="R29" i="5"/>
  <c r="R17" i="5"/>
  <c r="R5" i="5"/>
  <c r="R105" i="5"/>
  <c r="L25" i="5"/>
  <c r="O110" i="5"/>
  <c r="O27" i="5"/>
  <c r="R136" i="5"/>
  <c r="R124" i="5"/>
  <c r="R100" i="5"/>
  <c r="R88" i="5"/>
  <c r="R76" i="5"/>
  <c r="R64" i="5"/>
  <c r="R52" i="5"/>
  <c r="R40" i="5"/>
  <c r="R28" i="5"/>
  <c r="R16" i="5"/>
  <c r="R4" i="5"/>
  <c r="L14" i="5"/>
  <c r="O99" i="5"/>
  <c r="O26" i="5"/>
  <c r="R3" i="5"/>
  <c r="R135" i="5"/>
  <c r="R123" i="5"/>
  <c r="R111" i="5"/>
  <c r="R99" i="5"/>
  <c r="R87" i="5"/>
  <c r="R75" i="5"/>
  <c r="R63" i="5"/>
  <c r="R51" i="5"/>
  <c r="R39" i="5"/>
  <c r="R27" i="5"/>
  <c r="R15" i="5"/>
  <c r="R141" i="5"/>
  <c r="R9" i="5"/>
  <c r="O98" i="5"/>
  <c r="O15" i="5"/>
  <c r="R146" i="5"/>
  <c r="R134" i="5"/>
  <c r="R122" i="5"/>
  <c r="R110" i="5"/>
  <c r="R98" i="5"/>
  <c r="R86" i="5"/>
  <c r="R74" i="5"/>
  <c r="R62" i="5"/>
  <c r="R50" i="5"/>
  <c r="R38" i="5"/>
  <c r="R26" i="5"/>
  <c r="R14" i="5"/>
  <c r="R44" i="5"/>
  <c r="O87" i="5"/>
  <c r="R145" i="5"/>
  <c r="R133" i="5"/>
  <c r="R121" i="5"/>
  <c r="R109" i="5"/>
  <c r="R97" i="5"/>
  <c r="R85" i="5"/>
  <c r="R73" i="5"/>
  <c r="R61" i="5"/>
  <c r="R49" i="5"/>
  <c r="R37" i="5"/>
  <c r="R25" i="5"/>
  <c r="R13" i="5"/>
  <c r="R68" i="5"/>
  <c r="O86" i="5"/>
  <c r="R144" i="5"/>
  <c r="R132" i="5"/>
  <c r="R120" i="5"/>
  <c r="R108" i="5"/>
  <c r="R96" i="5"/>
  <c r="R84" i="5"/>
  <c r="R72" i="5"/>
  <c r="R60" i="5"/>
  <c r="R48" i="5"/>
  <c r="R36" i="5"/>
  <c r="R24" i="5"/>
  <c r="R12" i="5"/>
  <c r="O3" i="5"/>
  <c r="O75" i="5"/>
  <c r="R143" i="5"/>
  <c r="R131" i="5"/>
  <c r="R119" i="5"/>
  <c r="R107" i="5"/>
  <c r="R95" i="5"/>
  <c r="R83" i="5"/>
  <c r="R71" i="5"/>
  <c r="R59" i="5"/>
  <c r="R47" i="5"/>
  <c r="R35" i="5"/>
  <c r="R23" i="5"/>
  <c r="R11" i="5"/>
  <c r="R69" i="5"/>
  <c r="R104" i="5"/>
  <c r="O146" i="5"/>
  <c r="O74" i="5"/>
  <c r="R142" i="5"/>
  <c r="R130" i="5"/>
  <c r="R118" i="5"/>
  <c r="R106" i="5"/>
  <c r="R94" i="5"/>
  <c r="R82" i="5"/>
  <c r="R70" i="5"/>
  <c r="R58" i="5"/>
  <c r="R46" i="5"/>
  <c r="R34" i="5"/>
  <c r="R22" i="5"/>
  <c r="R10" i="5"/>
  <c r="O38" i="5"/>
  <c r="L131" i="5"/>
  <c r="L13" i="5"/>
  <c r="O145" i="5"/>
  <c r="O133" i="5"/>
  <c r="O121" i="5"/>
  <c r="O109" i="5"/>
  <c r="O97" i="5"/>
  <c r="O85" i="5"/>
  <c r="O73" i="5"/>
  <c r="O61" i="5"/>
  <c r="O49" i="5"/>
  <c r="O37" i="5"/>
  <c r="L130" i="5"/>
  <c r="L12" i="5"/>
  <c r="O132" i="5"/>
  <c r="O120" i="5"/>
  <c r="O108" i="5"/>
  <c r="O96" i="5"/>
  <c r="O84" i="5"/>
  <c r="O72" i="5"/>
  <c r="O60" i="5"/>
  <c r="O48" i="5"/>
  <c r="O36" i="5"/>
  <c r="O24" i="5"/>
  <c r="L129" i="5"/>
  <c r="L11" i="5"/>
  <c r="O143" i="5"/>
  <c r="O119" i="5"/>
  <c r="O107" i="5"/>
  <c r="O95" i="5"/>
  <c r="O83" i="5"/>
  <c r="O71" i="5"/>
  <c r="O59" i="5"/>
  <c r="O47" i="5"/>
  <c r="O35" i="5"/>
  <c r="O23" i="5"/>
  <c r="O118" i="5"/>
  <c r="O106" i="5"/>
  <c r="O94" i="5"/>
  <c r="O82" i="5"/>
  <c r="O70" i="5"/>
  <c r="O58" i="5"/>
  <c r="O46" i="5"/>
  <c r="O34" i="5"/>
  <c r="O22" i="5"/>
  <c r="O10" i="5"/>
  <c r="O141" i="5"/>
  <c r="O117" i="5"/>
  <c r="O105" i="5"/>
  <c r="O93" i="5"/>
  <c r="O81" i="5"/>
  <c r="O69" i="5"/>
  <c r="O57" i="5"/>
  <c r="O45" i="5"/>
  <c r="O33" i="5"/>
  <c r="O21" i="5"/>
  <c r="O9" i="5"/>
  <c r="O140" i="5"/>
  <c r="O128" i="5"/>
  <c r="O116" i="5"/>
  <c r="O104" i="5"/>
  <c r="O92" i="5"/>
  <c r="O80" i="5"/>
  <c r="O68" i="5"/>
  <c r="O56" i="5"/>
  <c r="O44" i="5"/>
  <c r="O32" i="5"/>
  <c r="O20" i="5"/>
  <c r="O8" i="5"/>
  <c r="O139" i="5"/>
  <c r="O127" i="5"/>
  <c r="O115" i="5"/>
  <c r="O103" i="5"/>
  <c r="O91" i="5"/>
  <c r="O79" i="5"/>
  <c r="O67" i="5"/>
  <c r="O55" i="5"/>
  <c r="O43" i="5"/>
  <c r="O31" i="5"/>
  <c r="O19" i="5"/>
  <c r="O7" i="5"/>
  <c r="O138" i="5"/>
  <c r="O126" i="5"/>
  <c r="O114" i="5"/>
  <c r="O102" i="5"/>
  <c r="O90" i="5"/>
  <c r="O78" i="5"/>
  <c r="O66" i="5"/>
  <c r="O54" i="5"/>
  <c r="O42" i="5"/>
  <c r="O30" i="5"/>
  <c r="O18" i="5"/>
  <c r="O6" i="5"/>
  <c r="O137" i="5"/>
  <c r="O125" i="5"/>
  <c r="O113" i="5"/>
  <c r="O101" i="5"/>
  <c r="O89" i="5"/>
  <c r="O77" i="5"/>
  <c r="O65" i="5"/>
  <c r="O53" i="5"/>
  <c r="O41" i="5"/>
  <c r="O29" i="5"/>
  <c r="O17" i="5"/>
  <c r="O5" i="5"/>
  <c r="O136" i="5"/>
  <c r="O124" i="5"/>
  <c r="O112" i="5"/>
  <c r="O100" i="5"/>
  <c r="O88" i="5"/>
  <c r="O76" i="5"/>
  <c r="O64" i="5"/>
  <c r="O52" i="5"/>
  <c r="O40" i="5"/>
  <c r="O28" i="5"/>
  <c r="O16" i="5"/>
  <c r="O4" i="5"/>
  <c r="G48" i="3"/>
  <c r="F48" i="3"/>
  <c r="G47" i="3"/>
  <c r="F47" i="3"/>
  <c r="G46" i="3"/>
  <c r="F46" i="3"/>
  <c r="G45" i="3"/>
  <c r="F45" i="3"/>
  <c r="G44" i="3"/>
  <c r="F44" i="3"/>
  <c r="A41" i="3"/>
  <c r="A40" i="3"/>
  <c r="C18" i="4"/>
  <c r="C17" i="4"/>
  <c r="C16" i="4"/>
  <c r="C15" i="4"/>
  <c r="C14" i="4"/>
  <c r="C13" i="4"/>
  <c r="C12" i="4"/>
  <c r="C11" i="4"/>
  <c r="C10" i="4"/>
  <c r="C9" i="4"/>
  <c r="C8" i="4"/>
  <c r="C7" i="4"/>
  <c r="C6" i="4"/>
  <c r="C5" i="4"/>
  <c r="C4" i="4"/>
  <c r="M1" i="3" l="1"/>
  <c r="M20" i="3"/>
  <c r="B21" i="3"/>
  <c r="D4" i="4" s="1"/>
  <c r="C21" i="3"/>
  <c r="J3" i="5" s="1"/>
  <c r="D21" i="3"/>
  <c r="J18" i="5" s="1"/>
  <c r="E21" i="3"/>
  <c r="J33" i="5" s="1"/>
  <c r="F21" i="3"/>
  <c r="J48" i="5" s="1"/>
  <c r="G21" i="3"/>
  <c r="J63" i="5" s="1"/>
  <c r="H21" i="3"/>
  <c r="J78" i="5" s="1"/>
  <c r="I21" i="3"/>
  <c r="J93" i="5" s="1"/>
  <c r="J21" i="3"/>
  <c r="J108" i="5" s="1"/>
  <c r="K21" i="3"/>
  <c r="J123" i="5" s="1"/>
  <c r="L21" i="3"/>
  <c r="J138" i="5" s="1"/>
  <c r="M21" i="3"/>
  <c r="N21" i="3"/>
  <c r="O21" i="3"/>
  <c r="L4" i="4" s="1"/>
  <c r="P21" i="3"/>
  <c r="K3" i="5" s="1"/>
  <c r="Q21" i="3"/>
  <c r="K18" i="5" s="1"/>
  <c r="R21" i="3"/>
  <c r="K33" i="5" s="1"/>
  <c r="S21" i="3"/>
  <c r="K48" i="5" s="1"/>
  <c r="T21" i="3"/>
  <c r="K63" i="5" s="1"/>
  <c r="U21" i="3"/>
  <c r="K78" i="5" s="1"/>
  <c r="V21" i="3"/>
  <c r="K93" i="5" s="1"/>
  <c r="W21" i="3"/>
  <c r="K108" i="5" s="1"/>
  <c r="X21" i="3"/>
  <c r="K123" i="5" s="1"/>
  <c r="Y21" i="3"/>
  <c r="K138" i="5" s="1"/>
  <c r="B22" i="3"/>
  <c r="D5" i="4" s="1"/>
  <c r="C22" i="3"/>
  <c r="J4" i="5" s="1"/>
  <c r="D22" i="3"/>
  <c r="J19" i="5" s="1"/>
  <c r="E22" i="3"/>
  <c r="J34" i="5" s="1"/>
  <c r="F22" i="3"/>
  <c r="J49" i="5" s="1"/>
  <c r="G22" i="3"/>
  <c r="J64" i="5" s="1"/>
  <c r="H22" i="3"/>
  <c r="J79" i="5" s="1"/>
  <c r="I22" i="3"/>
  <c r="J94" i="5" s="1"/>
  <c r="J22" i="3"/>
  <c r="J109" i="5" s="1"/>
  <c r="K22" i="3"/>
  <c r="J124" i="5" s="1"/>
  <c r="L22" i="3"/>
  <c r="J139" i="5" s="1"/>
  <c r="M22" i="3"/>
  <c r="N22" i="3"/>
  <c r="O22" i="3"/>
  <c r="L5" i="4" s="1"/>
  <c r="P22" i="3"/>
  <c r="K4" i="5" s="1"/>
  <c r="Q22" i="3"/>
  <c r="K19" i="5" s="1"/>
  <c r="R22" i="3"/>
  <c r="K34" i="5" s="1"/>
  <c r="S22" i="3"/>
  <c r="K49" i="5" s="1"/>
  <c r="T22" i="3"/>
  <c r="K64" i="5" s="1"/>
  <c r="U22" i="3"/>
  <c r="K79" i="5" s="1"/>
  <c r="V22" i="3"/>
  <c r="K94" i="5" s="1"/>
  <c r="W22" i="3"/>
  <c r="K109" i="5" s="1"/>
  <c r="X22" i="3"/>
  <c r="K124" i="5" s="1"/>
  <c r="Y22" i="3"/>
  <c r="K139" i="5" s="1"/>
  <c r="B23" i="3"/>
  <c r="D6" i="4" s="1"/>
  <c r="C23" i="3"/>
  <c r="J5" i="5" s="1"/>
  <c r="D23" i="3"/>
  <c r="J20" i="5" s="1"/>
  <c r="E23" i="3"/>
  <c r="J35" i="5" s="1"/>
  <c r="F23" i="3"/>
  <c r="J50" i="5" s="1"/>
  <c r="G23" i="3"/>
  <c r="J65" i="5" s="1"/>
  <c r="H23" i="3"/>
  <c r="J80" i="5" s="1"/>
  <c r="I23" i="3"/>
  <c r="J95" i="5" s="1"/>
  <c r="J23" i="3"/>
  <c r="J110" i="5" s="1"/>
  <c r="K23" i="3"/>
  <c r="J125" i="5" s="1"/>
  <c r="L23" i="3"/>
  <c r="J140" i="5" s="1"/>
  <c r="M23" i="3"/>
  <c r="N23" i="3"/>
  <c r="O23" i="3"/>
  <c r="P23" i="3"/>
  <c r="K5" i="5" s="1"/>
  <c r="Q23" i="3"/>
  <c r="K20" i="5" s="1"/>
  <c r="R23" i="3"/>
  <c r="K35" i="5" s="1"/>
  <c r="S23" i="3"/>
  <c r="K50" i="5" s="1"/>
  <c r="T23" i="3"/>
  <c r="K65" i="5" s="1"/>
  <c r="U23" i="3"/>
  <c r="K80" i="5" s="1"/>
  <c r="V23" i="3"/>
  <c r="K95" i="5" s="1"/>
  <c r="W23" i="3"/>
  <c r="K110" i="5" s="1"/>
  <c r="X23" i="3"/>
  <c r="K125" i="5" s="1"/>
  <c r="Y23" i="3"/>
  <c r="K140" i="5" s="1"/>
  <c r="B24" i="3"/>
  <c r="D7" i="4" s="1"/>
  <c r="C24" i="3"/>
  <c r="J6" i="5" s="1"/>
  <c r="D24" i="3"/>
  <c r="J21" i="5" s="1"/>
  <c r="E24" i="3"/>
  <c r="J36" i="5" s="1"/>
  <c r="F24" i="3"/>
  <c r="J51" i="5" s="1"/>
  <c r="G24" i="3"/>
  <c r="J66" i="5" s="1"/>
  <c r="H24" i="3"/>
  <c r="J81" i="5" s="1"/>
  <c r="I24" i="3"/>
  <c r="J96" i="5" s="1"/>
  <c r="J24" i="3"/>
  <c r="J111" i="5" s="1"/>
  <c r="K24" i="3"/>
  <c r="J126" i="5" s="1"/>
  <c r="L24" i="3"/>
  <c r="J141" i="5" s="1"/>
  <c r="M24" i="3"/>
  <c r="N24" i="3"/>
  <c r="O24" i="3"/>
  <c r="P24" i="3"/>
  <c r="K6" i="5" s="1"/>
  <c r="Q24" i="3"/>
  <c r="K21" i="5" s="1"/>
  <c r="R24" i="3"/>
  <c r="K36" i="5" s="1"/>
  <c r="S24" i="3"/>
  <c r="K51" i="5" s="1"/>
  <c r="T24" i="3"/>
  <c r="K66" i="5" s="1"/>
  <c r="U24" i="3"/>
  <c r="K81" i="5" s="1"/>
  <c r="V24" i="3"/>
  <c r="K96" i="5" s="1"/>
  <c r="W24" i="3"/>
  <c r="K111" i="5" s="1"/>
  <c r="X24" i="3"/>
  <c r="K126" i="5" s="1"/>
  <c r="Y24" i="3"/>
  <c r="K141" i="5" s="1"/>
  <c r="B25" i="3"/>
  <c r="D8" i="4" s="1"/>
  <c r="C25" i="3"/>
  <c r="J7" i="5" s="1"/>
  <c r="D25" i="3"/>
  <c r="J22" i="5" s="1"/>
  <c r="E25" i="3"/>
  <c r="J37" i="5" s="1"/>
  <c r="F25" i="3"/>
  <c r="J52" i="5" s="1"/>
  <c r="G25" i="3"/>
  <c r="J67" i="5" s="1"/>
  <c r="H25" i="3"/>
  <c r="J82" i="5" s="1"/>
  <c r="I25" i="3"/>
  <c r="J97" i="5" s="1"/>
  <c r="J25" i="3"/>
  <c r="J112" i="5" s="1"/>
  <c r="K25" i="3"/>
  <c r="J127" i="5" s="1"/>
  <c r="L25" i="3"/>
  <c r="J142" i="5" s="1"/>
  <c r="M25" i="3"/>
  <c r="N25" i="3"/>
  <c r="O25" i="3"/>
  <c r="P25" i="3"/>
  <c r="K7" i="5" s="1"/>
  <c r="Q25" i="3"/>
  <c r="K22" i="5" s="1"/>
  <c r="R25" i="3"/>
  <c r="K37" i="5" s="1"/>
  <c r="S25" i="3"/>
  <c r="K52" i="5" s="1"/>
  <c r="T25" i="3"/>
  <c r="K67" i="5" s="1"/>
  <c r="U25" i="3"/>
  <c r="K82" i="5" s="1"/>
  <c r="V25" i="3"/>
  <c r="K97" i="5" s="1"/>
  <c r="W25" i="3"/>
  <c r="K112" i="5" s="1"/>
  <c r="X25" i="3"/>
  <c r="K127" i="5" s="1"/>
  <c r="Y25" i="3"/>
  <c r="K142" i="5" s="1"/>
  <c r="B26" i="3"/>
  <c r="D9" i="4" s="1"/>
  <c r="C26" i="3"/>
  <c r="J8" i="5" s="1"/>
  <c r="D26" i="3"/>
  <c r="J23" i="5" s="1"/>
  <c r="E26" i="3"/>
  <c r="J38" i="5" s="1"/>
  <c r="F26" i="3"/>
  <c r="J53" i="5" s="1"/>
  <c r="G26" i="3"/>
  <c r="J68" i="5" s="1"/>
  <c r="H26" i="3"/>
  <c r="J83" i="5" s="1"/>
  <c r="I26" i="3"/>
  <c r="J98" i="5" s="1"/>
  <c r="J26" i="3"/>
  <c r="J113" i="5" s="1"/>
  <c r="K26" i="3"/>
  <c r="J128" i="5" s="1"/>
  <c r="L26" i="3"/>
  <c r="J143" i="5" s="1"/>
  <c r="M26" i="3"/>
  <c r="N26" i="3"/>
  <c r="O26" i="3"/>
  <c r="P26" i="3"/>
  <c r="K8" i="5" s="1"/>
  <c r="Q26" i="3"/>
  <c r="K23" i="5" s="1"/>
  <c r="R26" i="3"/>
  <c r="K38" i="5" s="1"/>
  <c r="S26" i="3"/>
  <c r="K53" i="5" s="1"/>
  <c r="T26" i="3"/>
  <c r="K68" i="5" s="1"/>
  <c r="U26" i="3"/>
  <c r="K83" i="5" s="1"/>
  <c r="V26" i="3"/>
  <c r="K98" i="5" s="1"/>
  <c r="W26" i="3"/>
  <c r="K113" i="5" s="1"/>
  <c r="X26" i="3"/>
  <c r="K128" i="5" s="1"/>
  <c r="Y26" i="3"/>
  <c r="K143" i="5" s="1"/>
  <c r="B27" i="3"/>
  <c r="D10" i="4" s="1"/>
  <c r="C27" i="3"/>
  <c r="J9" i="5" s="1"/>
  <c r="D27" i="3"/>
  <c r="J24" i="5" s="1"/>
  <c r="E27" i="3"/>
  <c r="J39" i="5" s="1"/>
  <c r="F27" i="3"/>
  <c r="J54" i="5" s="1"/>
  <c r="G27" i="3"/>
  <c r="J69" i="5" s="1"/>
  <c r="H27" i="3"/>
  <c r="J84" i="5" s="1"/>
  <c r="I27" i="3"/>
  <c r="J99" i="5" s="1"/>
  <c r="J27" i="3"/>
  <c r="J114" i="5" s="1"/>
  <c r="K27" i="3"/>
  <c r="J129" i="5" s="1"/>
  <c r="L27" i="3"/>
  <c r="J144" i="5" s="1"/>
  <c r="M27" i="3"/>
  <c r="N27" i="3"/>
  <c r="O27" i="3"/>
  <c r="L10" i="4" s="1"/>
  <c r="P27" i="3"/>
  <c r="K9" i="5" s="1"/>
  <c r="Q27" i="3"/>
  <c r="K24" i="5" s="1"/>
  <c r="R27" i="3"/>
  <c r="K39" i="5" s="1"/>
  <c r="S27" i="3"/>
  <c r="K54" i="5" s="1"/>
  <c r="T27" i="3"/>
  <c r="K69" i="5" s="1"/>
  <c r="U27" i="3"/>
  <c r="K84" i="5" s="1"/>
  <c r="V27" i="3"/>
  <c r="K99" i="5" s="1"/>
  <c r="W27" i="3"/>
  <c r="K114" i="5" s="1"/>
  <c r="X27" i="3"/>
  <c r="K129" i="5" s="1"/>
  <c r="Y27" i="3"/>
  <c r="K144" i="5" s="1"/>
  <c r="B28" i="3"/>
  <c r="D11" i="4" s="1"/>
  <c r="C28" i="3"/>
  <c r="J10" i="5" s="1"/>
  <c r="D28" i="3"/>
  <c r="J25" i="5" s="1"/>
  <c r="E28" i="3"/>
  <c r="J40" i="5" s="1"/>
  <c r="F28" i="3"/>
  <c r="J55" i="5" s="1"/>
  <c r="G28" i="3"/>
  <c r="J70" i="5" s="1"/>
  <c r="H28" i="3"/>
  <c r="J85" i="5" s="1"/>
  <c r="I28" i="3"/>
  <c r="J100" i="5" s="1"/>
  <c r="J28" i="3"/>
  <c r="J115" i="5" s="1"/>
  <c r="K28" i="3"/>
  <c r="J130" i="5" s="1"/>
  <c r="L28" i="3"/>
  <c r="J145" i="5" s="1"/>
  <c r="M28" i="3"/>
  <c r="N28" i="3"/>
  <c r="O28" i="3"/>
  <c r="L11" i="4" s="1"/>
  <c r="P28" i="3"/>
  <c r="K10" i="5" s="1"/>
  <c r="Q28" i="3"/>
  <c r="K25" i="5" s="1"/>
  <c r="R28" i="3"/>
  <c r="K40" i="5" s="1"/>
  <c r="S28" i="3"/>
  <c r="K55" i="5" s="1"/>
  <c r="T28" i="3"/>
  <c r="K70" i="5" s="1"/>
  <c r="U28" i="3"/>
  <c r="K85" i="5" s="1"/>
  <c r="V28" i="3"/>
  <c r="K100" i="5" s="1"/>
  <c r="W28" i="3"/>
  <c r="K115" i="5" s="1"/>
  <c r="X28" i="3"/>
  <c r="K130" i="5" s="1"/>
  <c r="Y28" i="3"/>
  <c r="K145" i="5" s="1"/>
  <c r="B29" i="3"/>
  <c r="D12" i="4" s="1"/>
  <c r="C29" i="3"/>
  <c r="J11" i="5" s="1"/>
  <c r="D29" i="3"/>
  <c r="J26" i="5" s="1"/>
  <c r="E29" i="3"/>
  <c r="J41" i="5" s="1"/>
  <c r="F29" i="3"/>
  <c r="J56" i="5" s="1"/>
  <c r="G29" i="3"/>
  <c r="J71" i="5" s="1"/>
  <c r="H29" i="3"/>
  <c r="J86" i="5" s="1"/>
  <c r="I29" i="3"/>
  <c r="J101" i="5" s="1"/>
  <c r="J29" i="3"/>
  <c r="J116" i="5" s="1"/>
  <c r="K29" i="3"/>
  <c r="J131" i="5" s="1"/>
  <c r="L29" i="3"/>
  <c r="J146" i="5" s="1"/>
  <c r="M29" i="3"/>
  <c r="N29" i="3"/>
  <c r="O29" i="3"/>
  <c r="L12" i="4" s="1"/>
  <c r="P29" i="3"/>
  <c r="K11" i="5" s="1"/>
  <c r="Q29" i="3"/>
  <c r="K26" i="5" s="1"/>
  <c r="R29" i="3"/>
  <c r="K41" i="5" s="1"/>
  <c r="S29" i="3"/>
  <c r="K56" i="5" s="1"/>
  <c r="T29" i="3"/>
  <c r="K71" i="5" s="1"/>
  <c r="U29" i="3"/>
  <c r="K86" i="5" s="1"/>
  <c r="V29" i="3"/>
  <c r="K101" i="5" s="1"/>
  <c r="W29" i="3"/>
  <c r="K116" i="5" s="1"/>
  <c r="X29" i="3"/>
  <c r="K131" i="5" s="1"/>
  <c r="Y29" i="3"/>
  <c r="K146" i="5" s="1"/>
  <c r="B30" i="3"/>
  <c r="D13" i="4" s="1"/>
  <c r="C30" i="3"/>
  <c r="J12" i="5" s="1"/>
  <c r="D30" i="3"/>
  <c r="J27" i="5" s="1"/>
  <c r="E30" i="3"/>
  <c r="J42" i="5" s="1"/>
  <c r="F30" i="3"/>
  <c r="J57" i="5" s="1"/>
  <c r="G30" i="3"/>
  <c r="J72" i="5" s="1"/>
  <c r="H30" i="3"/>
  <c r="J87" i="5" s="1"/>
  <c r="I30" i="3"/>
  <c r="J102" i="5" s="1"/>
  <c r="J30" i="3"/>
  <c r="J117" i="5" s="1"/>
  <c r="K30" i="3"/>
  <c r="J132" i="5" s="1"/>
  <c r="L30" i="3"/>
  <c r="M30" i="3"/>
  <c r="N30" i="3"/>
  <c r="O30" i="3"/>
  <c r="L13" i="4" s="1"/>
  <c r="P30" i="3"/>
  <c r="K12" i="5" s="1"/>
  <c r="Q30" i="3"/>
  <c r="K27" i="5" s="1"/>
  <c r="R30" i="3"/>
  <c r="K42" i="5" s="1"/>
  <c r="S30" i="3"/>
  <c r="K57" i="5" s="1"/>
  <c r="T30" i="3"/>
  <c r="K72" i="5" s="1"/>
  <c r="U30" i="3"/>
  <c r="K87" i="5" s="1"/>
  <c r="V30" i="3"/>
  <c r="K102" i="5" s="1"/>
  <c r="W30" i="3"/>
  <c r="K117" i="5" s="1"/>
  <c r="X30" i="3"/>
  <c r="K132" i="5" s="1"/>
  <c r="Y30" i="3"/>
  <c r="B31" i="3"/>
  <c r="C31" i="3"/>
  <c r="J13" i="5" s="1"/>
  <c r="D31" i="3"/>
  <c r="J28" i="5" s="1"/>
  <c r="E31" i="3"/>
  <c r="J43" i="5" s="1"/>
  <c r="F31" i="3"/>
  <c r="J58" i="5" s="1"/>
  <c r="G31" i="3"/>
  <c r="J73" i="5" s="1"/>
  <c r="H31" i="3"/>
  <c r="J88" i="5" s="1"/>
  <c r="I31" i="3"/>
  <c r="J103" i="5" s="1"/>
  <c r="J31" i="3"/>
  <c r="J118" i="5" s="1"/>
  <c r="K31" i="3"/>
  <c r="J133" i="5" s="1"/>
  <c r="L31" i="3"/>
  <c r="M31" i="3"/>
  <c r="N31" i="3"/>
  <c r="O31" i="3"/>
  <c r="L14" i="4" s="1"/>
  <c r="P31" i="3"/>
  <c r="K13" i="5" s="1"/>
  <c r="Q31" i="3"/>
  <c r="K28" i="5" s="1"/>
  <c r="R31" i="3"/>
  <c r="K43" i="5" s="1"/>
  <c r="S31" i="3"/>
  <c r="K58" i="5" s="1"/>
  <c r="T31" i="3"/>
  <c r="K73" i="5" s="1"/>
  <c r="U31" i="3"/>
  <c r="K88" i="5" s="1"/>
  <c r="V31" i="3"/>
  <c r="K103" i="5" s="1"/>
  <c r="W31" i="3"/>
  <c r="K118" i="5" s="1"/>
  <c r="X31" i="3"/>
  <c r="K133" i="5" s="1"/>
  <c r="Y31" i="3"/>
  <c r="B32" i="3"/>
  <c r="D15" i="4" s="1"/>
  <c r="C32" i="3"/>
  <c r="J14" i="5" s="1"/>
  <c r="D32" i="3"/>
  <c r="J29" i="5" s="1"/>
  <c r="E32" i="3"/>
  <c r="J44" i="5" s="1"/>
  <c r="F32" i="3"/>
  <c r="J59" i="5" s="1"/>
  <c r="G32" i="3"/>
  <c r="J74" i="5" s="1"/>
  <c r="H32" i="3"/>
  <c r="J89" i="5" s="1"/>
  <c r="I32" i="3"/>
  <c r="J104" i="5" s="1"/>
  <c r="J32" i="3"/>
  <c r="J119" i="5" s="1"/>
  <c r="K32" i="3"/>
  <c r="J134" i="5" s="1"/>
  <c r="L32" i="3"/>
  <c r="M32" i="3"/>
  <c r="N32" i="3"/>
  <c r="O32" i="3"/>
  <c r="L15" i="4" s="1"/>
  <c r="P32" i="3"/>
  <c r="K14" i="5" s="1"/>
  <c r="Q32" i="3"/>
  <c r="K29" i="5" s="1"/>
  <c r="R32" i="3"/>
  <c r="K44" i="5" s="1"/>
  <c r="S32" i="3"/>
  <c r="K59" i="5" s="1"/>
  <c r="T32" i="3"/>
  <c r="K74" i="5" s="1"/>
  <c r="U32" i="3"/>
  <c r="K89" i="5" s="1"/>
  <c r="V32" i="3"/>
  <c r="K104" i="5" s="1"/>
  <c r="W32" i="3"/>
  <c r="K119" i="5" s="1"/>
  <c r="X32" i="3"/>
  <c r="K134" i="5" s="1"/>
  <c r="Y32" i="3"/>
  <c r="B33" i="3"/>
  <c r="D16" i="4" s="1"/>
  <c r="C33" i="3"/>
  <c r="J15" i="5" s="1"/>
  <c r="D33" i="3"/>
  <c r="J30" i="5" s="1"/>
  <c r="E33" i="3"/>
  <c r="J45" i="5" s="1"/>
  <c r="F33" i="3"/>
  <c r="J60" i="5" s="1"/>
  <c r="G33" i="3"/>
  <c r="J75" i="5" s="1"/>
  <c r="H33" i="3"/>
  <c r="J90" i="5" s="1"/>
  <c r="I33" i="3"/>
  <c r="J105" i="5" s="1"/>
  <c r="J33" i="3"/>
  <c r="J120" i="5" s="1"/>
  <c r="K33" i="3"/>
  <c r="J135" i="5" s="1"/>
  <c r="L33" i="3"/>
  <c r="M33" i="3"/>
  <c r="N33" i="3"/>
  <c r="O33" i="3"/>
  <c r="L16" i="4" s="1"/>
  <c r="P33" i="3"/>
  <c r="K15" i="5" s="1"/>
  <c r="Q33" i="3"/>
  <c r="K30" i="5" s="1"/>
  <c r="R33" i="3"/>
  <c r="K45" i="5" s="1"/>
  <c r="S33" i="3"/>
  <c r="K60" i="5" s="1"/>
  <c r="T33" i="3"/>
  <c r="K75" i="5" s="1"/>
  <c r="U33" i="3"/>
  <c r="K90" i="5" s="1"/>
  <c r="V33" i="3"/>
  <c r="K105" i="5" s="1"/>
  <c r="W33" i="3"/>
  <c r="K120" i="5" s="1"/>
  <c r="X33" i="3"/>
  <c r="K135" i="5" s="1"/>
  <c r="Y33" i="3"/>
  <c r="B34" i="3"/>
  <c r="D17" i="4" s="1"/>
  <c r="C34" i="3"/>
  <c r="J16" i="5" s="1"/>
  <c r="D34" i="3"/>
  <c r="J31" i="5" s="1"/>
  <c r="E34" i="3"/>
  <c r="J46" i="5" s="1"/>
  <c r="F34" i="3"/>
  <c r="J61" i="5" s="1"/>
  <c r="G34" i="3"/>
  <c r="J76" i="5" s="1"/>
  <c r="H34" i="3"/>
  <c r="J91" i="5" s="1"/>
  <c r="I34" i="3"/>
  <c r="J106" i="5" s="1"/>
  <c r="J34" i="3"/>
  <c r="J121" i="5" s="1"/>
  <c r="K34" i="3"/>
  <c r="J136" i="5" s="1"/>
  <c r="L34" i="3"/>
  <c r="M34" i="3"/>
  <c r="N34" i="3"/>
  <c r="O34" i="3"/>
  <c r="L17" i="4" s="1"/>
  <c r="P34" i="3"/>
  <c r="K16" i="5" s="1"/>
  <c r="Q34" i="3"/>
  <c r="K31" i="5" s="1"/>
  <c r="R34" i="3"/>
  <c r="K46" i="5" s="1"/>
  <c r="S34" i="3"/>
  <c r="K61" i="5" s="1"/>
  <c r="T34" i="3"/>
  <c r="K76" i="5" s="1"/>
  <c r="U34" i="3"/>
  <c r="K91" i="5" s="1"/>
  <c r="V34" i="3"/>
  <c r="K106" i="5" s="1"/>
  <c r="W34" i="3"/>
  <c r="K121" i="5" s="1"/>
  <c r="X34" i="3"/>
  <c r="K136" i="5" s="1"/>
  <c r="Y34" i="3"/>
  <c r="B35" i="3"/>
  <c r="D18" i="4" s="1"/>
  <c r="C35" i="3"/>
  <c r="J17" i="5" s="1"/>
  <c r="D35" i="3"/>
  <c r="J32" i="5" s="1"/>
  <c r="E35" i="3"/>
  <c r="J47" i="5" s="1"/>
  <c r="F35" i="3"/>
  <c r="J62" i="5" s="1"/>
  <c r="G35" i="3"/>
  <c r="J77" i="5" s="1"/>
  <c r="H35" i="3"/>
  <c r="J92" i="5" s="1"/>
  <c r="I35" i="3"/>
  <c r="J107" i="5" s="1"/>
  <c r="J35" i="3"/>
  <c r="J122" i="5" s="1"/>
  <c r="K35" i="3"/>
  <c r="J137" i="5" s="1"/>
  <c r="L35" i="3"/>
  <c r="M35" i="3"/>
  <c r="N35" i="3"/>
  <c r="O35" i="3"/>
  <c r="L18" i="4" s="1"/>
  <c r="P35" i="3"/>
  <c r="K17" i="5" s="1"/>
  <c r="Q35" i="3"/>
  <c r="K32" i="5" s="1"/>
  <c r="R35" i="3"/>
  <c r="K47" i="5" s="1"/>
  <c r="S35" i="3"/>
  <c r="K62" i="5" s="1"/>
  <c r="T35" i="3"/>
  <c r="K77" i="5" s="1"/>
  <c r="U35" i="3"/>
  <c r="K92" i="5" s="1"/>
  <c r="V35" i="3"/>
  <c r="K107" i="5" s="1"/>
  <c r="W35" i="3"/>
  <c r="K122" i="5" s="1"/>
  <c r="X35" i="3"/>
  <c r="K137" i="5" s="1"/>
  <c r="Y35" i="3"/>
  <c r="B36" i="3"/>
  <c r="C36" i="3"/>
  <c r="D36" i="3"/>
  <c r="E36" i="3"/>
  <c r="F36" i="3"/>
  <c r="G36" i="3"/>
  <c r="H36" i="3"/>
  <c r="I36" i="3"/>
  <c r="J36" i="3"/>
  <c r="K36" i="3"/>
  <c r="L36" i="3"/>
  <c r="M36" i="3"/>
  <c r="N36" i="3"/>
  <c r="O36" i="3"/>
  <c r="P36" i="3"/>
  <c r="Q36" i="3"/>
  <c r="R36" i="3"/>
  <c r="S36" i="3"/>
  <c r="T36" i="3"/>
  <c r="U36" i="3"/>
  <c r="V36" i="3"/>
  <c r="W36" i="3"/>
  <c r="X36" i="3"/>
  <c r="Y36" i="3"/>
  <c r="N16" i="4" l="1"/>
  <c r="M16" i="4"/>
  <c r="N13" i="4"/>
  <c r="M13" i="4"/>
  <c r="N10" i="4"/>
  <c r="M10" i="4"/>
  <c r="M7" i="4"/>
  <c r="N7" i="4"/>
  <c r="M4" i="4"/>
  <c r="L19" i="4"/>
  <c r="C3" i="5" s="1"/>
  <c r="L20" i="4"/>
  <c r="C4" i="5" s="1"/>
  <c r="N4" i="4"/>
  <c r="D19" i="4"/>
  <c r="B3" i="5" s="1"/>
  <c r="D20" i="4"/>
  <c r="B4" i="5" s="1"/>
  <c r="M95" i="5" s="1"/>
  <c r="P95" i="5" s="1"/>
  <c r="D3" i="4"/>
  <c r="N119" i="5" l="1"/>
  <c r="Q119" i="5" s="1"/>
  <c r="N118" i="5"/>
  <c r="Q118" i="5" s="1"/>
  <c r="M143" i="5"/>
  <c r="P143" i="5" s="1"/>
  <c r="N34" i="5"/>
  <c r="Q34" i="5" s="1"/>
  <c r="N50" i="5"/>
  <c r="Q50" i="5" s="1"/>
  <c r="N35" i="5"/>
  <c r="Q35" i="5" s="1"/>
  <c r="N52" i="5"/>
  <c r="Q52" i="5" s="1"/>
  <c r="N61" i="5"/>
  <c r="Q61" i="5" s="1"/>
  <c r="M38" i="5"/>
  <c r="P38" i="5" s="1"/>
  <c r="N94" i="5"/>
  <c r="Q94" i="5" s="1"/>
  <c r="N36" i="5"/>
  <c r="Q36" i="5" s="1"/>
  <c r="N38" i="5"/>
  <c r="Q38" i="5" s="1"/>
  <c r="N126" i="5"/>
  <c r="Q126" i="5" s="1"/>
  <c r="N69" i="5"/>
  <c r="Q69" i="5" s="1"/>
  <c r="N84" i="5"/>
  <c r="Q84" i="5" s="1"/>
  <c r="M82" i="5"/>
  <c r="P82" i="5" s="1"/>
  <c r="N97" i="5"/>
  <c r="Q97" i="5" s="1"/>
  <c r="N127" i="5"/>
  <c r="Q127" i="5" s="1"/>
  <c r="M65" i="5"/>
  <c r="P65" i="5" s="1"/>
  <c r="M71" i="5"/>
  <c r="P71" i="5" s="1"/>
  <c r="N134" i="5"/>
  <c r="Q134" i="5" s="1"/>
  <c r="N105" i="5"/>
  <c r="Q105" i="5" s="1"/>
  <c r="M78" i="5"/>
  <c r="P78" i="5" s="1"/>
  <c r="N76" i="5"/>
  <c r="Q76" i="5" s="1"/>
  <c r="M130" i="5"/>
  <c r="P130" i="5" s="1"/>
  <c r="N39" i="5"/>
  <c r="Q39" i="5" s="1"/>
  <c r="N14" i="5"/>
  <c r="Q14" i="5" s="1"/>
  <c r="N55" i="5"/>
  <c r="Q55" i="5" s="1"/>
  <c r="N11" i="5"/>
  <c r="Q11" i="5" s="1"/>
  <c r="M26" i="5"/>
  <c r="P26" i="5" s="1"/>
  <c r="M42" i="5"/>
  <c r="P42" i="5" s="1"/>
  <c r="N8" i="5"/>
  <c r="Q8" i="5" s="1"/>
  <c r="N98" i="5"/>
  <c r="Q98" i="5" s="1"/>
  <c r="N130" i="5"/>
  <c r="Q130" i="5" s="1"/>
  <c r="N110" i="5"/>
  <c r="Q110" i="5" s="1"/>
  <c r="N116" i="5"/>
  <c r="Q116" i="5" s="1"/>
  <c r="N20" i="5"/>
  <c r="Q20" i="5" s="1"/>
  <c r="N47" i="5"/>
  <c r="Q47" i="5" s="1"/>
  <c r="N53" i="5"/>
  <c r="Q53" i="5" s="1"/>
  <c r="M29" i="5"/>
  <c r="P29" i="5" s="1"/>
  <c r="N68" i="5"/>
  <c r="Q68" i="5" s="1"/>
  <c r="N83" i="5"/>
  <c r="Q83" i="5" s="1"/>
  <c r="N122" i="5"/>
  <c r="Q122" i="5" s="1"/>
  <c r="N95" i="5"/>
  <c r="Q95" i="5" s="1"/>
  <c r="N107" i="5"/>
  <c r="Q107" i="5" s="1"/>
  <c r="N40" i="5"/>
  <c r="Q40" i="5" s="1"/>
  <c r="N136" i="5"/>
  <c r="Q136" i="5" s="1"/>
  <c r="N56" i="5"/>
  <c r="Q56" i="5" s="1"/>
  <c r="M18" i="5"/>
  <c r="P18" i="5" s="1"/>
  <c r="N71" i="5"/>
  <c r="Q71" i="5" s="1"/>
  <c r="N87" i="5"/>
  <c r="Q87" i="5" s="1"/>
  <c r="N9" i="5"/>
  <c r="Q9" i="5" s="1"/>
  <c r="N99" i="5"/>
  <c r="Q99" i="5" s="1"/>
  <c r="N12" i="5"/>
  <c r="Q12" i="5" s="1"/>
  <c r="M98" i="5"/>
  <c r="P98" i="5" s="1"/>
  <c r="N42" i="5"/>
  <c r="Q42" i="5" s="1"/>
  <c r="N48" i="5"/>
  <c r="Q48" i="5" s="1"/>
  <c r="M13" i="5"/>
  <c r="P13" i="5" s="1"/>
  <c r="N63" i="5"/>
  <c r="Q63" i="5" s="1"/>
  <c r="M34" i="5"/>
  <c r="P34" i="5" s="1"/>
  <c r="N88" i="5"/>
  <c r="Q88" i="5" s="1"/>
  <c r="N10" i="5"/>
  <c r="Q10" i="5" s="1"/>
  <c r="N101" i="5"/>
  <c r="Q101" i="5" s="1"/>
  <c r="M63" i="5"/>
  <c r="P63" i="5" s="1"/>
  <c r="N145" i="5"/>
  <c r="Q145" i="5" s="1"/>
  <c r="N60" i="5"/>
  <c r="Q60" i="5" s="1"/>
  <c r="N46" i="5"/>
  <c r="Q46" i="5" s="1"/>
  <c r="N92" i="5"/>
  <c r="Q92" i="5" s="1"/>
  <c r="N43" i="5"/>
  <c r="Q43" i="5" s="1"/>
  <c r="M8" i="5"/>
  <c r="P8" i="5" s="1"/>
  <c r="N58" i="5"/>
  <c r="Q58" i="5" s="1"/>
  <c r="N65" i="5"/>
  <c r="Q65" i="5" s="1"/>
  <c r="N79" i="5"/>
  <c r="Q79" i="5" s="1"/>
  <c r="M46" i="5"/>
  <c r="P46" i="5" s="1"/>
  <c r="N132" i="5"/>
  <c r="Q132" i="5" s="1"/>
  <c r="N102" i="5"/>
  <c r="Q102" i="5" s="1"/>
  <c r="M68" i="5"/>
  <c r="P68" i="5" s="1"/>
  <c r="M104" i="5"/>
  <c r="P104" i="5" s="1"/>
  <c r="N44" i="5"/>
  <c r="Q44" i="5" s="1"/>
  <c r="N66" i="5"/>
  <c r="Q66" i="5" s="1"/>
  <c r="N80" i="5"/>
  <c r="Q80" i="5" s="1"/>
  <c r="N91" i="5"/>
  <c r="Q91" i="5" s="1"/>
  <c r="N93" i="5"/>
  <c r="Q93" i="5" s="1"/>
  <c r="N103" i="5"/>
  <c r="Q103" i="5" s="1"/>
  <c r="N16" i="5"/>
  <c r="Q16" i="5" s="1"/>
  <c r="N113" i="5"/>
  <c r="Q113" i="5" s="1"/>
  <c r="N73" i="5"/>
  <c r="Q73" i="5" s="1"/>
  <c r="B20" i="4"/>
  <c r="B2" i="5"/>
  <c r="M2" i="5" s="1"/>
  <c r="M125" i="5"/>
  <c r="P125" i="5" s="1"/>
  <c r="M49" i="5"/>
  <c r="P49" i="5" s="1"/>
  <c r="M53" i="5"/>
  <c r="P53" i="5" s="1"/>
  <c r="M57" i="5"/>
  <c r="P57" i="5" s="1"/>
  <c r="M61" i="5"/>
  <c r="P61" i="5" s="1"/>
  <c r="M84" i="5"/>
  <c r="P84" i="5" s="1"/>
  <c r="M75" i="5"/>
  <c r="P75" i="5" s="1"/>
  <c r="M79" i="5"/>
  <c r="P79" i="5" s="1"/>
  <c r="M93" i="5"/>
  <c r="P93" i="5" s="1"/>
  <c r="N140" i="5"/>
  <c r="Q140" i="5" s="1"/>
  <c r="N23" i="5"/>
  <c r="Q23" i="5" s="1"/>
  <c r="M101" i="5"/>
  <c r="P101" i="5" s="1"/>
  <c r="N29" i="5"/>
  <c r="Q29" i="5" s="1"/>
  <c r="N74" i="5"/>
  <c r="Q74" i="5" s="1"/>
  <c r="M110" i="5"/>
  <c r="P110" i="5" s="1"/>
  <c r="M118" i="5"/>
  <c r="P118" i="5" s="1"/>
  <c r="M5" i="5"/>
  <c r="P5" i="5" s="1"/>
  <c r="M21" i="5"/>
  <c r="P21" i="5" s="1"/>
  <c r="M6" i="5"/>
  <c r="P6" i="5" s="1"/>
  <c r="M128" i="5"/>
  <c r="P128" i="5" s="1"/>
  <c r="M11" i="5"/>
  <c r="P11" i="5" s="1"/>
  <c r="M136" i="5"/>
  <c r="P136" i="5" s="1"/>
  <c r="M31" i="5"/>
  <c r="P31" i="5" s="1"/>
  <c r="M141" i="5"/>
  <c r="P141" i="5" s="1"/>
  <c r="M24" i="5"/>
  <c r="P24" i="5" s="1"/>
  <c r="M35" i="5"/>
  <c r="P35" i="5" s="1"/>
  <c r="M39" i="5"/>
  <c r="P39" i="5" s="1"/>
  <c r="M43" i="5"/>
  <c r="P43" i="5" s="1"/>
  <c r="M47" i="5"/>
  <c r="P47" i="5" s="1"/>
  <c r="N106" i="5"/>
  <c r="Q106" i="5" s="1"/>
  <c r="S105" i="5" s="1"/>
  <c r="N129" i="5"/>
  <c r="Q129" i="5" s="1"/>
  <c r="M66" i="5"/>
  <c r="P66" i="5" s="1"/>
  <c r="M69" i="5"/>
  <c r="P69" i="5" s="1"/>
  <c r="M72" i="5"/>
  <c r="P72" i="5" s="1"/>
  <c r="N4" i="5"/>
  <c r="Q4" i="5" s="1"/>
  <c r="N18" i="5"/>
  <c r="Q18" i="5" s="1"/>
  <c r="M96" i="5"/>
  <c r="P96" i="5" s="1"/>
  <c r="N143" i="5"/>
  <c r="Q143" i="5" s="1"/>
  <c r="N26" i="5"/>
  <c r="Q26" i="5" s="1"/>
  <c r="M105" i="5"/>
  <c r="P105" i="5" s="1"/>
  <c r="N75" i="5"/>
  <c r="Q75" i="5" s="1"/>
  <c r="M114" i="5"/>
  <c r="P114" i="5" s="1"/>
  <c r="M122" i="5"/>
  <c r="P122" i="5" s="1"/>
  <c r="M16" i="5"/>
  <c r="P16" i="5" s="1"/>
  <c r="M3" i="5"/>
  <c r="P3" i="5" s="1"/>
  <c r="M50" i="5"/>
  <c r="P50" i="5" s="1"/>
  <c r="M54" i="5"/>
  <c r="P54" i="5" s="1"/>
  <c r="M58" i="5"/>
  <c r="P58" i="5" s="1"/>
  <c r="M62" i="5"/>
  <c r="P62" i="5" s="1"/>
  <c r="N117" i="5"/>
  <c r="Q117" i="5" s="1"/>
  <c r="S117" i="5" s="1"/>
  <c r="N5" i="5"/>
  <c r="Q5" i="5" s="1"/>
  <c r="N138" i="5"/>
  <c r="Q138" i="5" s="1"/>
  <c r="N21" i="5"/>
  <c r="Q21" i="5" s="1"/>
  <c r="M99" i="5"/>
  <c r="P99" i="5" s="1"/>
  <c r="N146" i="5"/>
  <c r="Q146" i="5" s="1"/>
  <c r="N30" i="5"/>
  <c r="Q30" i="5" s="1"/>
  <c r="M32" i="5"/>
  <c r="P32" i="5" s="1"/>
  <c r="M30" i="5"/>
  <c r="P30" i="5" s="1"/>
  <c r="M146" i="5"/>
  <c r="P146" i="5" s="1"/>
  <c r="M28" i="5"/>
  <c r="P28" i="5" s="1"/>
  <c r="M144" i="5"/>
  <c r="P144" i="5" s="1"/>
  <c r="N114" i="5"/>
  <c r="Q114" i="5" s="1"/>
  <c r="M73" i="5"/>
  <c r="P73" i="5" s="1"/>
  <c r="N120" i="5"/>
  <c r="Q120" i="5" s="1"/>
  <c r="N6" i="5"/>
  <c r="Q6" i="5" s="1"/>
  <c r="M94" i="5"/>
  <c r="P94" i="5" s="1"/>
  <c r="N141" i="5"/>
  <c r="Q141" i="5" s="1"/>
  <c r="N24" i="5"/>
  <c r="Q24" i="5" s="1"/>
  <c r="M102" i="5"/>
  <c r="P102" i="5" s="1"/>
  <c r="M106" i="5"/>
  <c r="P106" i="5" s="1"/>
  <c r="M83" i="5"/>
  <c r="P83" i="5" s="1"/>
  <c r="M17" i="5"/>
  <c r="P17" i="5" s="1"/>
  <c r="M90" i="5"/>
  <c r="P90" i="5" s="1"/>
  <c r="M40" i="5"/>
  <c r="P40" i="5" s="1"/>
  <c r="M44" i="5"/>
  <c r="P44" i="5" s="1"/>
  <c r="M116" i="5"/>
  <c r="P116" i="5" s="1"/>
  <c r="N77" i="5"/>
  <c r="Q77" i="5" s="1"/>
  <c r="M7" i="5"/>
  <c r="P7" i="5" s="1"/>
  <c r="N51" i="5"/>
  <c r="Q51" i="5" s="1"/>
  <c r="M129" i="5"/>
  <c r="P129" i="5" s="1"/>
  <c r="M12" i="5"/>
  <c r="P12" i="5" s="1"/>
  <c r="N59" i="5"/>
  <c r="Q59" i="5" s="1"/>
  <c r="M137" i="5"/>
  <c r="P137" i="5" s="1"/>
  <c r="M88" i="5"/>
  <c r="P88" i="5" s="1"/>
  <c r="N64" i="5"/>
  <c r="Q64" i="5" s="1"/>
  <c r="M142" i="5"/>
  <c r="P142" i="5" s="1"/>
  <c r="M25" i="5"/>
  <c r="P25" i="5" s="1"/>
  <c r="M92" i="5"/>
  <c r="P92" i="5" s="1"/>
  <c r="N81" i="5"/>
  <c r="Q81" i="5" s="1"/>
  <c r="N85" i="5"/>
  <c r="Q85" i="5" s="1"/>
  <c r="N89" i="5"/>
  <c r="Q89" i="5" s="1"/>
  <c r="N123" i="5"/>
  <c r="Q123" i="5" s="1"/>
  <c r="M89" i="5"/>
  <c r="P89" i="5" s="1"/>
  <c r="M51" i="5"/>
  <c r="P51" i="5" s="1"/>
  <c r="M55" i="5"/>
  <c r="P55" i="5" s="1"/>
  <c r="M59" i="5"/>
  <c r="P59" i="5" s="1"/>
  <c r="N3" i="5"/>
  <c r="Q3" i="5" s="1"/>
  <c r="N13" i="5"/>
  <c r="Q13" i="5" s="1"/>
  <c r="N108" i="5"/>
  <c r="Q108" i="5" s="1"/>
  <c r="N111" i="5"/>
  <c r="Q111" i="5" s="1"/>
  <c r="M70" i="5"/>
  <c r="P70" i="5" s="1"/>
  <c r="M76" i="5"/>
  <c r="P76" i="5" s="1"/>
  <c r="N128" i="5"/>
  <c r="Q128" i="5" s="1"/>
  <c r="N19" i="5"/>
  <c r="Q19" i="5" s="1"/>
  <c r="M97" i="5"/>
  <c r="P97" i="5" s="1"/>
  <c r="N144" i="5"/>
  <c r="Q144" i="5" s="1"/>
  <c r="N27" i="5"/>
  <c r="Q27" i="5" s="1"/>
  <c r="N31" i="5"/>
  <c r="Q31" i="5" s="1"/>
  <c r="N131" i="5"/>
  <c r="Q131" i="5" s="1"/>
  <c r="M119" i="5"/>
  <c r="P119" i="5" s="1"/>
  <c r="M14" i="5"/>
  <c r="P14" i="5" s="1"/>
  <c r="M126" i="5"/>
  <c r="P126" i="5" s="1"/>
  <c r="M9" i="5"/>
  <c r="P9" i="5" s="1"/>
  <c r="M134" i="5"/>
  <c r="P134" i="5" s="1"/>
  <c r="M139" i="5"/>
  <c r="P139" i="5" s="1"/>
  <c r="M22" i="5"/>
  <c r="P22" i="5" s="1"/>
  <c r="M36" i="5"/>
  <c r="P36" i="5" s="1"/>
  <c r="M112" i="5"/>
  <c r="P112" i="5" s="1"/>
  <c r="N33" i="5"/>
  <c r="Q33" i="5" s="1"/>
  <c r="N41" i="5"/>
  <c r="Q41" i="5" s="1"/>
  <c r="N7" i="5"/>
  <c r="Q7" i="5" s="1"/>
  <c r="M124" i="5"/>
  <c r="P124" i="5" s="1"/>
  <c r="M132" i="5"/>
  <c r="P132" i="5" s="1"/>
  <c r="N135" i="5"/>
  <c r="Q135" i="5" s="1"/>
  <c r="N67" i="5"/>
  <c r="Q67" i="5" s="1"/>
  <c r="M33" i="5"/>
  <c r="P33" i="5" s="1"/>
  <c r="M37" i="5"/>
  <c r="P37" i="5" s="1"/>
  <c r="M41" i="5"/>
  <c r="P41" i="5" s="1"/>
  <c r="N124" i="5"/>
  <c r="Q124" i="5" s="1"/>
  <c r="M91" i="5"/>
  <c r="P91" i="5" s="1"/>
  <c r="N96" i="5"/>
  <c r="Q96" i="5" s="1"/>
  <c r="N100" i="5"/>
  <c r="Q100" i="5" s="1"/>
  <c r="N104" i="5"/>
  <c r="Q104" i="5" s="1"/>
  <c r="M80" i="5"/>
  <c r="P80" i="5" s="1"/>
  <c r="N15" i="5"/>
  <c r="Q15" i="5" s="1"/>
  <c r="M64" i="5"/>
  <c r="P64" i="5" s="1"/>
  <c r="M67" i="5"/>
  <c r="P67" i="5" s="1"/>
  <c r="N121" i="5"/>
  <c r="Q121" i="5" s="1"/>
  <c r="M85" i="5"/>
  <c r="P85" i="5" s="1"/>
  <c r="N139" i="5"/>
  <c r="Q139" i="5" s="1"/>
  <c r="N22" i="5"/>
  <c r="Q22" i="5" s="1"/>
  <c r="M100" i="5"/>
  <c r="P100" i="5" s="1"/>
  <c r="M103" i="5"/>
  <c r="P103" i="5" s="1"/>
  <c r="M107" i="5"/>
  <c r="P107" i="5" s="1"/>
  <c r="N133" i="5"/>
  <c r="Q133" i="5" s="1"/>
  <c r="M133" i="5"/>
  <c r="P133" i="5" s="1"/>
  <c r="M138" i="5"/>
  <c r="P138" i="5" s="1"/>
  <c r="M111" i="5"/>
  <c r="P111" i="5" s="1"/>
  <c r="M115" i="5"/>
  <c r="P115" i="5" s="1"/>
  <c r="M123" i="5"/>
  <c r="P123" i="5" s="1"/>
  <c r="M131" i="5"/>
  <c r="P131" i="5" s="1"/>
  <c r="M19" i="5"/>
  <c r="P19" i="5" s="1"/>
  <c r="M27" i="5"/>
  <c r="P27" i="5" s="1"/>
  <c r="M108" i="5"/>
  <c r="P108" i="5" s="1"/>
  <c r="M120" i="5"/>
  <c r="P120" i="5" s="1"/>
  <c r="N37" i="5"/>
  <c r="Q37" i="5" s="1"/>
  <c r="N45" i="5"/>
  <c r="Q45" i="5" s="1"/>
  <c r="M4" i="5"/>
  <c r="P4" i="5" s="1"/>
  <c r="N54" i="5"/>
  <c r="Q54" i="5" s="1"/>
  <c r="M15" i="5"/>
  <c r="P15" i="5" s="1"/>
  <c r="N62" i="5"/>
  <c r="Q62" i="5" s="1"/>
  <c r="M20" i="5"/>
  <c r="P20" i="5" s="1"/>
  <c r="M145" i="5"/>
  <c r="P145" i="5" s="1"/>
  <c r="M45" i="5"/>
  <c r="P45" i="5" s="1"/>
  <c r="M109" i="5"/>
  <c r="P109" i="5" s="1"/>
  <c r="M113" i="5"/>
  <c r="P113" i="5" s="1"/>
  <c r="M117" i="5"/>
  <c r="P117" i="5" s="1"/>
  <c r="M121" i="5"/>
  <c r="P121" i="5" s="1"/>
  <c r="M86" i="5"/>
  <c r="P86" i="5" s="1"/>
  <c r="N49" i="5"/>
  <c r="Q49" i="5" s="1"/>
  <c r="M127" i="5"/>
  <c r="P127" i="5" s="1"/>
  <c r="M10" i="5"/>
  <c r="P10" i="5" s="1"/>
  <c r="N57" i="5"/>
  <c r="Q57" i="5" s="1"/>
  <c r="M135" i="5"/>
  <c r="P135" i="5" s="1"/>
  <c r="N72" i="5"/>
  <c r="Q72" i="5" s="1"/>
  <c r="N17" i="5"/>
  <c r="Q17" i="5" s="1"/>
  <c r="M140" i="5"/>
  <c r="P140" i="5" s="1"/>
  <c r="M23" i="5"/>
  <c r="P23" i="5" s="1"/>
  <c r="N70" i="5"/>
  <c r="Q70" i="5" s="1"/>
  <c r="N78" i="5"/>
  <c r="Q78" i="5" s="1"/>
  <c r="N82" i="5"/>
  <c r="Q82" i="5" s="1"/>
  <c r="N86" i="5"/>
  <c r="Q86" i="5" s="1"/>
  <c r="N90" i="5"/>
  <c r="Q90" i="5" s="1"/>
  <c r="N125" i="5"/>
  <c r="Q125" i="5" s="1"/>
  <c r="M48" i="5"/>
  <c r="P48" i="5" s="1"/>
  <c r="M52" i="5"/>
  <c r="P52" i="5" s="1"/>
  <c r="M56" i="5"/>
  <c r="P56" i="5" s="1"/>
  <c r="M60" i="5"/>
  <c r="P60" i="5" s="1"/>
  <c r="M81" i="5"/>
  <c r="P81" i="5" s="1"/>
  <c r="N137" i="5"/>
  <c r="Q137" i="5" s="1"/>
  <c r="N109" i="5"/>
  <c r="Q109" i="5" s="1"/>
  <c r="N112" i="5"/>
  <c r="Q112" i="5" s="1"/>
  <c r="N115" i="5"/>
  <c r="Q115" i="5" s="1"/>
  <c r="M74" i="5"/>
  <c r="P74" i="5" s="1"/>
  <c r="M77" i="5"/>
  <c r="P77" i="5" s="1"/>
  <c r="M87" i="5"/>
  <c r="P87" i="5" s="1"/>
  <c r="N142" i="5"/>
  <c r="Q142" i="5" s="1"/>
  <c r="N25" i="5"/>
  <c r="Q25" i="5" s="1"/>
  <c r="N28" i="5"/>
  <c r="Q28" i="5" s="1"/>
  <c r="N32" i="5"/>
  <c r="Q32" i="5" s="1"/>
  <c r="T2" i="4"/>
  <c r="K2" i="5" s="1"/>
  <c r="Q2" i="5" s="1"/>
  <c r="S2" i="4"/>
  <c r="S48" i="5" l="1"/>
  <c r="S141" i="5"/>
  <c r="T143" i="5" s="1"/>
  <c r="S144" i="5"/>
  <c r="T145" i="5" s="1"/>
  <c r="S123" i="5"/>
  <c r="T125" i="5" s="1"/>
  <c r="S132" i="5"/>
  <c r="T132" i="5" s="1"/>
  <c r="T117" i="5"/>
  <c r="S126" i="5"/>
  <c r="T126" i="5" s="1"/>
  <c r="T123" i="5"/>
  <c r="T119" i="5"/>
  <c r="S129" i="5"/>
  <c r="T130" i="5" s="1"/>
  <c r="S75" i="5"/>
  <c r="S135" i="5"/>
  <c r="T135" i="5" s="1"/>
  <c r="S108" i="5"/>
  <c r="T108" i="5" s="1"/>
  <c r="J2" i="5"/>
  <c r="T146" i="5"/>
  <c r="S138" i="5"/>
  <c r="T139" i="5" s="1"/>
  <c r="T107" i="5"/>
  <c r="S6" i="5"/>
  <c r="T7" i="5" s="1"/>
  <c r="S3" i="5"/>
  <c r="T3" i="5" s="1"/>
  <c r="T128" i="5"/>
  <c r="S120" i="5"/>
  <c r="T121" i="5" s="1"/>
  <c r="T109" i="5"/>
  <c r="T142" i="5"/>
  <c r="S114" i="5"/>
  <c r="T114" i="5" s="1"/>
  <c r="S111" i="5"/>
  <c r="T112" i="5" s="1"/>
  <c r="T118" i="5"/>
  <c r="F13" i="4"/>
  <c r="E13" i="4"/>
  <c r="E16" i="4"/>
  <c r="E7" i="4"/>
  <c r="F10" i="4"/>
  <c r="F16" i="4"/>
  <c r="F4" i="4"/>
  <c r="E4" i="4"/>
  <c r="E10" i="4"/>
  <c r="F7" i="4"/>
  <c r="T141" i="5" l="1"/>
  <c r="T110" i="5"/>
  <c r="X39" i="5" s="1"/>
  <c r="AD14" i="5" s="1"/>
  <c r="T144" i="5"/>
  <c r="X42" i="5"/>
  <c r="AC15" i="5" s="1"/>
  <c r="X50" i="5"/>
  <c r="AC17" i="5" s="1"/>
  <c r="T133" i="5"/>
  <c r="T138" i="5"/>
  <c r="X49" i="5" s="1"/>
  <c r="AB17" i="5" s="1"/>
  <c r="T131" i="5"/>
  <c r="T134" i="5"/>
  <c r="X47" i="5" s="1"/>
  <c r="AD16" i="5" s="1"/>
  <c r="T124" i="5"/>
  <c r="X44" i="5" s="1"/>
  <c r="AA16" i="5" s="1"/>
  <c r="T122" i="5"/>
  <c r="X51" i="5"/>
  <c r="AD17" i="5" s="1"/>
  <c r="T137" i="5"/>
  <c r="T120" i="5"/>
  <c r="T136" i="5"/>
  <c r="T111" i="5"/>
  <c r="T113" i="5"/>
  <c r="T140" i="5"/>
  <c r="T129" i="5"/>
  <c r="T127" i="5"/>
  <c r="X45" i="5" s="1"/>
  <c r="AB16" i="5" s="1"/>
  <c r="P2" i="5"/>
  <c r="T2" i="5"/>
  <c r="T115" i="5"/>
  <c r="T116" i="5"/>
  <c r="S39" i="5"/>
  <c r="T39" i="5" s="1"/>
  <c r="S99" i="5"/>
  <c r="T101" i="5" s="1"/>
  <c r="S90" i="5"/>
  <c r="T92" i="5" s="1"/>
  <c r="S45" i="5"/>
  <c r="T47" i="5" s="1"/>
  <c r="T6" i="5"/>
  <c r="S36" i="5"/>
  <c r="T37" i="5" s="1"/>
  <c r="T4" i="5"/>
  <c r="S51" i="5"/>
  <c r="T52" i="5" s="1"/>
  <c r="S57" i="5"/>
  <c r="T59" i="5" s="1"/>
  <c r="S72" i="5"/>
  <c r="T74" i="5" s="1"/>
  <c r="S24" i="5"/>
  <c r="T24" i="5" s="1"/>
  <c r="S21" i="5"/>
  <c r="T23" i="5" s="1"/>
  <c r="S66" i="5"/>
  <c r="T66" i="5" s="1"/>
  <c r="S30" i="5"/>
  <c r="T31" i="5" s="1"/>
  <c r="S18" i="5"/>
  <c r="S15" i="5"/>
  <c r="T17" i="5" s="1"/>
  <c r="S69" i="5"/>
  <c r="T69" i="5" s="1"/>
  <c r="S81" i="5"/>
  <c r="T81" i="5" s="1"/>
  <c r="T75" i="5"/>
  <c r="S96" i="5"/>
  <c r="T97" i="5" s="1"/>
  <c r="S87" i="5"/>
  <c r="T87" i="5" s="1"/>
  <c r="S42" i="5"/>
  <c r="T44" i="5" s="1"/>
  <c r="S54" i="5"/>
  <c r="T55" i="5" s="1"/>
  <c r="S78" i="5"/>
  <c r="T80" i="5" s="1"/>
  <c r="S102" i="5"/>
  <c r="T103" i="5" s="1"/>
  <c r="S60" i="5"/>
  <c r="T60" i="5" s="1"/>
  <c r="S12" i="5"/>
  <c r="T14" i="5" s="1"/>
  <c r="S9" i="5"/>
  <c r="S27" i="5"/>
  <c r="T29" i="5" s="1"/>
  <c r="T50" i="5"/>
  <c r="S33" i="5"/>
  <c r="T35" i="5" s="1"/>
  <c r="S93" i="5"/>
  <c r="T94" i="5" s="1"/>
  <c r="S63" i="5"/>
  <c r="T63" i="5" s="1"/>
  <c r="S84" i="5"/>
  <c r="T86" i="5" s="1"/>
  <c r="X43" i="5" l="1"/>
  <c r="AD15" i="5" s="1"/>
  <c r="X46" i="5"/>
  <c r="AC16" i="5" s="1"/>
  <c r="T40" i="5"/>
  <c r="X40" i="5"/>
  <c r="AA15" i="5" s="1"/>
  <c r="X48" i="5"/>
  <c r="AA17" i="5" s="1"/>
  <c r="X41" i="5"/>
  <c r="AB15" i="5" s="1"/>
  <c r="T100" i="5"/>
  <c r="T41" i="5"/>
  <c r="X16" i="5"/>
  <c r="AA8" i="5" s="1"/>
  <c r="T99" i="5"/>
  <c r="T82" i="5"/>
  <c r="T58" i="5"/>
  <c r="T57" i="5"/>
  <c r="T68" i="5"/>
  <c r="T67" i="5"/>
  <c r="T28" i="5"/>
  <c r="T53" i="5"/>
  <c r="T51" i="5"/>
  <c r="T33" i="5"/>
  <c r="T88" i="5"/>
  <c r="T105" i="5"/>
  <c r="T49" i="5"/>
  <c r="T83" i="5"/>
  <c r="T48" i="5"/>
  <c r="T27" i="5"/>
  <c r="T96" i="5"/>
  <c r="T76" i="5"/>
  <c r="T98" i="5"/>
  <c r="T65" i="5"/>
  <c r="T46" i="5"/>
  <c r="T45" i="5"/>
  <c r="T26" i="5"/>
  <c r="T70" i="5"/>
  <c r="T42" i="5"/>
  <c r="T84" i="5"/>
  <c r="T73" i="5"/>
  <c r="T95" i="5"/>
  <c r="T38" i="5"/>
  <c r="T77" i="5"/>
  <c r="T71" i="5"/>
  <c r="T72" i="5"/>
  <c r="T106" i="5"/>
  <c r="T30" i="5"/>
  <c r="T32" i="5"/>
  <c r="T61" i="5"/>
  <c r="T85" i="5"/>
  <c r="T64" i="5"/>
  <c r="X24" i="5" s="1"/>
  <c r="AA10" i="5" s="1"/>
  <c r="T78" i="5"/>
  <c r="T79" i="5"/>
  <c r="T62" i="5"/>
  <c r="T93" i="5"/>
  <c r="T54" i="5"/>
  <c r="T91" i="5"/>
  <c r="T25" i="5"/>
  <c r="T102" i="5"/>
  <c r="T90" i="5"/>
  <c r="T104" i="5"/>
  <c r="T56" i="5"/>
  <c r="T43" i="5"/>
  <c r="T36" i="5"/>
  <c r="T89" i="5"/>
  <c r="T34" i="5"/>
  <c r="T15" i="5"/>
  <c r="T11" i="5"/>
  <c r="T20" i="5"/>
  <c r="T16" i="5"/>
  <c r="T13" i="5"/>
  <c r="T19" i="5"/>
  <c r="T18" i="5"/>
  <c r="T12" i="5"/>
  <c r="X7" i="5" s="1"/>
  <c r="AD5" i="5" s="1"/>
  <c r="T10" i="5"/>
  <c r="T8" i="5"/>
  <c r="T9" i="5"/>
  <c r="T21" i="5"/>
  <c r="T22" i="5"/>
  <c r="T5" i="5"/>
  <c r="X4" i="5" s="1"/>
  <c r="AA5" i="5" s="1"/>
  <c r="X20" i="5" l="1"/>
  <c r="AA9" i="5" s="1"/>
  <c r="X11" i="5"/>
  <c r="AD6" i="5" s="1"/>
  <c r="X8" i="5"/>
  <c r="AA6" i="5" s="1"/>
  <c r="X25" i="5"/>
  <c r="AB10" i="5" s="1"/>
  <c r="X5" i="5"/>
  <c r="AB5" i="5" s="1"/>
  <c r="X23" i="5"/>
  <c r="AD9" i="5" s="1"/>
  <c r="X38" i="5"/>
  <c r="AC14" i="5" s="1"/>
  <c r="X18" i="5"/>
  <c r="AC8" i="5" s="1"/>
  <c r="X21" i="5"/>
  <c r="AB9" i="5" s="1"/>
  <c r="X32" i="5"/>
  <c r="AA13" i="5" s="1"/>
  <c r="X28" i="5"/>
  <c r="AA12" i="5" s="1"/>
  <c r="X30" i="5"/>
  <c r="AC12" i="5" s="1"/>
  <c r="X15" i="5"/>
  <c r="AD7" i="5" s="1"/>
  <c r="X33" i="5"/>
  <c r="AB13" i="5" s="1"/>
  <c r="X29" i="5"/>
  <c r="AB12" i="5" s="1"/>
  <c r="X26" i="5"/>
  <c r="AC10" i="5" s="1"/>
  <c r="X19" i="5"/>
  <c r="AD8" i="5" s="1"/>
  <c r="X37" i="5"/>
  <c r="AB14" i="5" s="1"/>
  <c r="X36" i="5"/>
  <c r="AA14" i="5" s="1"/>
  <c r="X9" i="5"/>
  <c r="AB6" i="5" s="1"/>
  <c r="X22" i="5"/>
  <c r="AC9" i="5" s="1"/>
  <c r="X10" i="5"/>
  <c r="AC6" i="5" s="1"/>
  <c r="X34" i="5"/>
  <c r="AC13" i="5" s="1"/>
  <c r="X13" i="5"/>
  <c r="AB7" i="5" s="1"/>
  <c r="X31" i="5"/>
  <c r="AD12" i="5" s="1"/>
  <c r="X14" i="5"/>
  <c r="AC7" i="5" s="1"/>
  <c r="X6" i="5"/>
  <c r="AC5" i="5" s="1"/>
  <c r="X17" i="5"/>
  <c r="AB8" i="5" s="1"/>
  <c r="X35" i="5"/>
  <c r="AD13" i="5" s="1"/>
  <c r="X27" i="5"/>
  <c r="AD10" i="5" s="1"/>
  <c r="X12" i="5"/>
  <c r="AA7" i="5" s="1"/>
  <c r="AH5" i="5" s="1"/>
  <c r="AH16" i="5" s="1"/>
  <c r="AG6" i="5" l="1"/>
  <c r="AG19" i="5" s="1"/>
  <c r="AG12" i="5"/>
  <c r="AG23" i="5" s="1"/>
  <c r="AH10" i="5"/>
  <c r="AH17" i="5" s="1"/>
  <c r="AG8" i="5"/>
  <c r="AG25" i="5" s="1"/>
  <c r="AH6" i="5"/>
  <c r="AH19" i="5" s="1"/>
  <c r="AH11" i="5"/>
  <c r="AH20" i="5" s="1"/>
  <c r="AG11" i="5"/>
  <c r="AG20" i="5" s="1"/>
  <c r="AK6" i="5"/>
  <c r="AL6" i="5" s="1"/>
  <c r="AG10" i="5"/>
  <c r="AG17" i="5" s="1"/>
  <c r="AK8" i="5"/>
  <c r="AL8" i="5" s="1"/>
  <c r="AG5" i="5"/>
  <c r="AG16" i="5" s="1"/>
  <c r="AG7" i="5"/>
  <c r="AG22" i="5" s="1"/>
  <c r="AH7" i="5"/>
  <c r="AH22" i="5" s="1"/>
  <c r="AK7" i="5"/>
  <c r="AL7" i="5" s="1"/>
  <c r="AH8" i="5"/>
  <c r="AH25" i="5" s="1"/>
  <c r="AH12" i="5"/>
  <c r="AH23" i="5" s="1"/>
  <c r="AK5" i="5"/>
  <c r="AL5" i="5" s="1"/>
  <c r="AG13" i="5"/>
  <c r="AG26" i="5" s="1"/>
  <c r="AH13" i="5"/>
  <c r="AH26" i="5" s="1"/>
</calcChain>
</file>

<file path=xl/sharedStrings.xml><?xml version="1.0" encoding="utf-8"?>
<sst xmlns="http://schemas.openxmlformats.org/spreadsheetml/2006/main" count="3301" uniqueCount="635">
  <si>
    <t>Well</t>
  </si>
  <si>
    <t>Fluor</t>
  </si>
  <si>
    <t>Target</t>
  </si>
  <si>
    <t>Content</t>
  </si>
  <si>
    <t>Sample</t>
  </si>
  <si>
    <t>Biological Set Name</t>
  </si>
  <si>
    <t>Cq</t>
  </si>
  <si>
    <t>Cq Mean</t>
  </si>
  <si>
    <t>Cq Std. Dev</t>
  </si>
  <si>
    <t>Starting Quantity (SQ)</t>
  </si>
  <si>
    <t>Log Starting Quantity</t>
  </si>
  <si>
    <t>SQ Mean</t>
  </si>
  <si>
    <t>SQ Std. Dev</t>
  </si>
  <si>
    <t>Set Point</t>
  </si>
  <si>
    <t>Well Note</t>
  </si>
  <si>
    <t>A01</t>
  </si>
  <si>
    <t>SYBR</t>
  </si>
  <si>
    <t>Unkn</t>
  </si>
  <si>
    <t/>
  </si>
  <si>
    <t>A02</t>
  </si>
  <si>
    <t>A03</t>
  </si>
  <si>
    <t>A04</t>
  </si>
  <si>
    <t>A05</t>
  </si>
  <si>
    <t>A06</t>
  </si>
  <si>
    <t>A07</t>
  </si>
  <si>
    <t>A08</t>
  </si>
  <si>
    <t>A09</t>
  </si>
  <si>
    <t>A10</t>
  </si>
  <si>
    <t>A11</t>
  </si>
  <si>
    <t>A12</t>
  </si>
  <si>
    <t>A13</t>
  </si>
  <si>
    <t>A14</t>
  </si>
  <si>
    <t>A15</t>
  </si>
  <si>
    <t>A16</t>
  </si>
  <si>
    <t>A17</t>
  </si>
  <si>
    <t>A18</t>
  </si>
  <si>
    <t>A19</t>
  </si>
  <si>
    <t>A20</t>
  </si>
  <si>
    <t>A21</t>
  </si>
  <si>
    <t>A22</t>
  </si>
  <si>
    <t>A23</t>
  </si>
  <si>
    <t>A24</t>
  </si>
  <si>
    <t>B01</t>
  </si>
  <si>
    <t>B02</t>
  </si>
  <si>
    <t>B03</t>
  </si>
  <si>
    <t>B04</t>
  </si>
  <si>
    <t>B05</t>
  </si>
  <si>
    <t>B06</t>
  </si>
  <si>
    <t>B07</t>
  </si>
  <si>
    <t>B08</t>
  </si>
  <si>
    <t>B09</t>
  </si>
  <si>
    <t>B10</t>
  </si>
  <si>
    <t>B11</t>
  </si>
  <si>
    <t>B12</t>
  </si>
  <si>
    <t>B13</t>
  </si>
  <si>
    <t>B14</t>
  </si>
  <si>
    <t>B15</t>
  </si>
  <si>
    <t>B16</t>
  </si>
  <si>
    <t>B17</t>
  </si>
  <si>
    <t>B18</t>
  </si>
  <si>
    <t>B19</t>
  </si>
  <si>
    <t>B20</t>
  </si>
  <si>
    <t>B21</t>
  </si>
  <si>
    <t>B22</t>
  </si>
  <si>
    <t>B23</t>
  </si>
  <si>
    <t>B24</t>
  </si>
  <si>
    <t>C01</t>
  </si>
  <si>
    <t>C02</t>
  </si>
  <si>
    <t>C03</t>
  </si>
  <si>
    <t>C04</t>
  </si>
  <si>
    <t>C05</t>
  </si>
  <si>
    <t>C06</t>
  </si>
  <si>
    <t>C07</t>
  </si>
  <si>
    <t>C08</t>
  </si>
  <si>
    <t>C09</t>
  </si>
  <si>
    <t>C10</t>
  </si>
  <si>
    <t>C11</t>
  </si>
  <si>
    <t>C12</t>
  </si>
  <si>
    <t>C13</t>
  </si>
  <si>
    <t>C14</t>
  </si>
  <si>
    <t>C15</t>
  </si>
  <si>
    <t>C16</t>
  </si>
  <si>
    <t>C17</t>
  </si>
  <si>
    <t>C18</t>
  </si>
  <si>
    <t>C19</t>
  </si>
  <si>
    <t>C20</t>
  </si>
  <si>
    <t>C21</t>
  </si>
  <si>
    <t>C22</t>
  </si>
  <si>
    <t>C23</t>
  </si>
  <si>
    <t>C24</t>
  </si>
  <si>
    <t>D01</t>
  </si>
  <si>
    <t>D02</t>
  </si>
  <si>
    <t>D03</t>
  </si>
  <si>
    <t>D04</t>
  </si>
  <si>
    <t>D05</t>
  </si>
  <si>
    <t>D06</t>
  </si>
  <si>
    <t>D07</t>
  </si>
  <si>
    <t>D08</t>
  </si>
  <si>
    <t>D09</t>
  </si>
  <si>
    <t>D10</t>
  </si>
  <si>
    <t>D11</t>
  </si>
  <si>
    <t>D12</t>
  </si>
  <si>
    <t>D13</t>
  </si>
  <si>
    <t>D14</t>
  </si>
  <si>
    <t>D15</t>
  </si>
  <si>
    <t>D16</t>
  </si>
  <si>
    <t>D17</t>
  </si>
  <si>
    <t>D18</t>
  </si>
  <si>
    <t>D19</t>
  </si>
  <si>
    <t>D20</t>
  </si>
  <si>
    <t>D21</t>
  </si>
  <si>
    <t>D22</t>
  </si>
  <si>
    <t>D23</t>
  </si>
  <si>
    <t>D24</t>
  </si>
  <si>
    <t>E01</t>
  </si>
  <si>
    <t>E02</t>
  </si>
  <si>
    <t>E03</t>
  </si>
  <si>
    <t>E04</t>
  </si>
  <si>
    <t>E05</t>
  </si>
  <si>
    <t>E06</t>
  </si>
  <si>
    <t>E07</t>
  </si>
  <si>
    <t>E08</t>
  </si>
  <si>
    <t>E09</t>
  </si>
  <si>
    <t>E10</t>
  </si>
  <si>
    <t>E11</t>
  </si>
  <si>
    <t>E12</t>
  </si>
  <si>
    <t>E13</t>
  </si>
  <si>
    <t>E14</t>
  </si>
  <si>
    <t>E15</t>
  </si>
  <si>
    <t>E16</t>
  </si>
  <si>
    <t>E17</t>
  </si>
  <si>
    <t>E18</t>
  </si>
  <si>
    <t>E19</t>
  </si>
  <si>
    <t>E20</t>
  </si>
  <si>
    <t>E21</t>
  </si>
  <si>
    <t>E22</t>
  </si>
  <si>
    <t>E23</t>
  </si>
  <si>
    <t>E24</t>
  </si>
  <si>
    <t>F01</t>
  </si>
  <si>
    <t>F02</t>
  </si>
  <si>
    <t>F03</t>
  </si>
  <si>
    <t>F04</t>
  </si>
  <si>
    <t>F05</t>
  </si>
  <si>
    <t>F06</t>
  </si>
  <si>
    <t>F07</t>
  </si>
  <si>
    <t>F08</t>
  </si>
  <si>
    <t>F09</t>
  </si>
  <si>
    <t>F10</t>
  </si>
  <si>
    <t>F11</t>
  </si>
  <si>
    <t>F12</t>
  </si>
  <si>
    <t>F13</t>
  </si>
  <si>
    <t>F14</t>
  </si>
  <si>
    <t>F15</t>
  </si>
  <si>
    <t>F16</t>
  </si>
  <si>
    <t>F17</t>
  </si>
  <si>
    <t>F18</t>
  </si>
  <si>
    <t>F19</t>
  </si>
  <si>
    <t>F20</t>
  </si>
  <si>
    <t>F21</t>
  </si>
  <si>
    <t>F22</t>
  </si>
  <si>
    <t>F23</t>
  </si>
  <si>
    <t>F24</t>
  </si>
  <si>
    <t>G01</t>
  </si>
  <si>
    <t>G02</t>
  </si>
  <si>
    <t>G03</t>
  </si>
  <si>
    <t>G04</t>
  </si>
  <si>
    <t>G05</t>
  </si>
  <si>
    <t>G06</t>
  </si>
  <si>
    <t>G07</t>
  </si>
  <si>
    <t>G08</t>
  </si>
  <si>
    <t>G09</t>
  </si>
  <si>
    <t>G10</t>
  </si>
  <si>
    <t>G11</t>
  </si>
  <si>
    <t>G12</t>
  </si>
  <si>
    <t>G13</t>
  </si>
  <si>
    <t>G14</t>
  </si>
  <si>
    <t>G15</t>
  </si>
  <si>
    <t>G16</t>
  </si>
  <si>
    <t>G17</t>
  </si>
  <si>
    <t>G18</t>
  </si>
  <si>
    <t>G19</t>
  </si>
  <si>
    <t>G20</t>
  </si>
  <si>
    <t>G21</t>
  </si>
  <si>
    <t>G22</t>
  </si>
  <si>
    <t>G23</t>
  </si>
  <si>
    <t>G24</t>
  </si>
  <si>
    <t>H01</t>
  </si>
  <si>
    <t>H02</t>
  </si>
  <si>
    <t>H03</t>
  </si>
  <si>
    <t>H04</t>
  </si>
  <si>
    <t>H05</t>
  </si>
  <si>
    <t>H06</t>
  </si>
  <si>
    <t>H07</t>
  </si>
  <si>
    <t>H08</t>
  </si>
  <si>
    <t>H09</t>
  </si>
  <si>
    <t>H10</t>
  </si>
  <si>
    <t>H11</t>
  </si>
  <si>
    <t>H12</t>
  </si>
  <si>
    <t>H13</t>
  </si>
  <si>
    <t>H14</t>
  </si>
  <si>
    <t>H15</t>
  </si>
  <si>
    <t>H16</t>
  </si>
  <si>
    <t>H17</t>
  </si>
  <si>
    <t>H18</t>
  </si>
  <si>
    <t>H19</t>
  </si>
  <si>
    <t>H20</t>
  </si>
  <si>
    <t>H21</t>
  </si>
  <si>
    <t>H22</t>
  </si>
  <si>
    <t>H23</t>
  </si>
  <si>
    <t>H24</t>
  </si>
  <si>
    <t>I01</t>
  </si>
  <si>
    <t>I02</t>
  </si>
  <si>
    <t>I03</t>
  </si>
  <si>
    <t>I04</t>
  </si>
  <si>
    <t>I05</t>
  </si>
  <si>
    <t>I06</t>
  </si>
  <si>
    <t>I07</t>
  </si>
  <si>
    <t>I08</t>
  </si>
  <si>
    <t>I09</t>
  </si>
  <si>
    <t>I10</t>
  </si>
  <si>
    <t>I11</t>
  </si>
  <si>
    <t>I12</t>
  </si>
  <si>
    <t>I13</t>
  </si>
  <si>
    <t>I14</t>
  </si>
  <si>
    <t>I15</t>
  </si>
  <si>
    <t>I16</t>
  </si>
  <si>
    <t>I17</t>
  </si>
  <si>
    <t>I18</t>
  </si>
  <si>
    <t>I19</t>
  </si>
  <si>
    <t>I20</t>
  </si>
  <si>
    <t>I21</t>
  </si>
  <si>
    <t>I22</t>
  </si>
  <si>
    <t>I23</t>
  </si>
  <si>
    <t>I24</t>
  </si>
  <si>
    <t>J01</t>
  </si>
  <si>
    <t>J02</t>
  </si>
  <si>
    <t>J03</t>
  </si>
  <si>
    <t>J04</t>
  </si>
  <si>
    <t>J05</t>
  </si>
  <si>
    <t>J06</t>
  </si>
  <si>
    <t>J07</t>
  </si>
  <si>
    <t>J08</t>
  </si>
  <si>
    <t>J09</t>
  </si>
  <si>
    <t>J10</t>
  </si>
  <si>
    <t>J11</t>
  </si>
  <si>
    <t>J12</t>
  </si>
  <si>
    <t>J13</t>
  </si>
  <si>
    <t>J14</t>
  </si>
  <si>
    <t>J15</t>
  </si>
  <si>
    <t>J16</t>
  </si>
  <si>
    <t>J17</t>
  </si>
  <si>
    <t>J18</t>
  </si>
  <si>
    <t>J19</t>
  </si>
  <si>
    <t>J20</t>
  </si>
  <si>
    <t>J21</t>
  </si>
  <si>
    <t>J22</t>
  </si>
  <si>
    <t>J23</t>
  </si>
  <si>
    <t>J24</t>
  </si>
  <si>
    <t>K01</t>
  </si>
  <si>
    <t>K02</t>
  </si>
  <si>
    <t>K03</t>
  </si>
  <si>
    <t>K04</t>
  </si>
  <si>
    <t>K05</t>
  </si>
  <si>
    <t>K06</t>
  </si>
  <si>
    <t>K07</t>
  </si>
  <si>
    <t>K08</t>
  </si>
  <si>
    <t>K09</t>
  </si>
  <si>
    <t>K10</t>
  </si>
  <si>
    <t>K11</t>
  </si>
  <si>
    <t>K12</t>
  </si>
  <si>
    <t>K13</t>
  </si>
  <si>
    <t>K14</t>
  </si>
  <si>
    <t>K15</t>
  </si>
  <si>
    <t>K16</t>
  </si>
  <si>
    <t>K17</t>
  </si>
  <si>
    <t>K18</t>
  </si>
  <si>
    <t>K19</t>
  </si>
  <si>
    <t>K20</t>
  </si>
  <si>
    <t>K21</t>
  </si>
  <si>
    <t>K22</t>
  </si>
  <si>
    <t>K23</t>
  </si>
  <si>
    <t>K24</t>
  </si>
  <si>
    <t>L01</t>
  </si>
  <si>
    <t>L02</t>
  </si>
  <si>
    <t>L03</t>
  </si>
  <si>
    <t>L04</t>
  </si>
  <si>
    <t>L05</t>
  </si>
  <si>
    <t>L06</t>
  </si>
  <si>
    <t>L07</t>
  </si>
  <si>
    <t>L08</t>
  </si>
  <si>
    <t>L09</t>
  </si>
  <si>
    <t>L10</t>
  </si>
  <si>
    <t>L11</t>
  </si>
  <si>
    <t>L12</t>
  </si>
  <si>
    <t>L13</t>
  </si>
  <si>
    <t>L14</t>
  </si>
  <si>
    <t>L15</t>
  </si>
  <si>
    <t>L16</t>
  </si>
  <si>
    <t>L17</t>
  </si>
  <si>
    <t>L18</t>
  </si>
  <si>
    <t>L19</t>
  </si>
  <si>
    <t>L20</t>
  </si>
  <si>
    <t>L21</t>
  </si>
  <si>
    <t>L22</t>
  </si>
  <si>
    <t>L23</t>
  </si>
  <si>
    <t>L24</t>
  </si>
  <si>
    <t>M01</t>
  </si>
  <si>
    <t>M02</t>
  </si>
  <si>
    <t>M03</t>
  </si>
  <si>
    <t>M04</t>
  </si>
  <si>
    <t>M05</t>
  </si>
  <si>
    <t>M06</t>
  </si>
  <si>
    <t>M07</t>
  </si>
  <si>
    <t>M08</t>
  </si>
  <si>
    <t>M09</t>
  </si>
  <si>
    <t>M10</t>
  </si>
  <si>
    <t>M11</t>
  </si>
  <si>
    <t>M12</t>
  </si>
  <si>
    <t>M13</t>
  </si>
  <si>
    <t>M14</t>
  </si>
  <si>
    <t>M15</t>
  </si>
  <si>
    <t>M16</t>
  </si>
  <si>
    <t>M17</t>
  </si>
  <si>
    <t>M18</t>
  </si>
  <si>
    <t>M19</t>
  </si>
  <si>
    <t>M20</t>
  </si>
  <si>
    <t>M21</t>
  </si>
  <si>
    <t>M22</t>
  </si>
  <si>
    <t>M23</t>
  </si>
  <si>
    <t>M24</t>
  </si>
  <si>
    <t>N01</t>
  </si>
  <si>
    <t>N02</t>
  </si>
  <si>
    <t>N03</t>
  </si>
  <si>
    <t>N04</t>
  </si>
  <si>
    <t>N05</t>
  </si>
  <si>
    <t>N06</t>
  </si>
  <si>
    <t>N07</t>
  </si>
  <si>
    <t>N08</t>
  </si>
  <si>
    <t>N09</t>
  </si>
  <si>
    <t>N10</t>
  </si>
  <si>
    <t>N11</t>
  </si>
  <si>
    <t>N12</t>
  </si>
  <si>
    <t>N13</t>
  </si>
  <si>
    <t>N14</t>
  </si>
  <si>
    <t>N15</t>
  </si>
  <si>
    <t>N16</t>
  </si>
  <si>
    <t>N17</t>
  </si>
  <si>
    <t>N18</t>
  </si>
  <si>
    <t>N19</t>
  </si>
  <si>
    <t>N20</t>
  </si>
  <si>
    <t>N21</t>
  </si>
  <si>
    <t>N22</t>
  </si>
  <si>
    <t>N23</t>
  </si>
  <si>
    <t>N24</t>
  </si>
  <si>
    <t>O01</t>
  </si>
  <si>
    <t>O02</t>
  </si>
  <si>
    <t>O03</t>
  </si>
  <si>
    <t>O04</t>
  </si>
  <si>
    <t>O05</t>
  </si>
  <si>
    <t>O06</t>
  </si>
  <si>
    <t>O07</t>
  </si>
  <si>
    <t>O08</t>
  </si>
  <si>
    <t>O09</t>
  </si>
  <si>
    <t>O10</t>
  </si>
  <si>
    <t>O11</t>
  </si>
  <si>
    <t>O12</t>
  </si>
  <si>
    <t>O13</t>
  </si>
  <si>
    <t>O14</t>
  </si>
  <si>
    <t>O15</t>
  </si>
  <si>
    <t>O16</t>
  </si>
  <si>
    <t>O17</t>
  </si>
  <si>
    <t>O18</t>
  </si>
  <si>
    <t>O19</t>
  </si>
  <si>
    <t>O20</t>
  </si>
  <si>
    <t>O21</t>
  </si>
  <si>
    <t>O22</t>
  </si>
  <si>
    <t>O23</t>
  </si>
  <si>
    <t>O24</t>
  </si>
  <si>
    <t>P01</t>
  </si>
  <si>
    <t>P02</t>
  </si>
  <si>
    <t>P03</t>
  </si>
  <si>
    <t>P04</t>
  </si>
  <si>
    <t>P05</t>
  </si>
  <si>
    <t>P06</t>
  </si>
  <si>
    <t>P07</t>
  </si>
  <si>
    <t>P08</t>
  </si>
  <si>
    <t>P09</t>
  </si>
  <si>
    <t>P10</t>
  </si>
  <si>
    <t>P11</t>
  </si>
  <si>
    <t>P12</t>
  </si>
  <si>
    <t>P13</t>
  </si>
  <si>
    <t>P14</t>
  </si>
  <si>
    <t>P15</t>
  </si>
  <si>
    <t>P16</t>
  </si>
  <si>
    <t>P17</t>
  </si>
  <si>
    <t>P18</t>
  </si>
  <si>
    <t>P19</t>
  </si>
  <si>
    <t>P20</t>
  </si>
  <si>
    <t>P21</t>
  </si>
  <si>
    <t>P22</t>
  </si>
  <si>
    <t>P23</t>
  </si>
  <si>
    <t>P24</t>
  </si>
  <si>
    <t>A</t>
  </si>
  <si>
    <t>SD1.1</t>
  </si>
  <si>
    <t>Blank</t>
  </si>
  <si>
    <t>B</t>
  </si>
  <si>
    <t>SD1.2</t>
  </si>
  <si>
    <t>C</t>
  </si>
  <si>
    <t>SD1.3</t>
  </si>
  <si>
    <t>D</t>
  </si>
  <si>
    <t>SD2.1</t>
  </si>
  <si>
    <t>E</t>
  </si>
  <si>
    <t>SD2.2</t>
  </si>
  <si>
    <t>F</t>
  </si>
  <si>
    <t>SD2.3</t>
  </si>
  <si>
    <t>G</t>
  </si>
  <si>
    <t>SD3.1</t>
  </si>
  <si>
    <t>H</t>
  </si>
  <si>
    <t>SD3.2</t>
  </si>
  <si>
    <t>I</t>
  </si>
  <si>
    <t>SD3.3</t>
  </si>
  <si>
    <t>J</t>
  </si>
  <si>
    <t>SD4.1</t>
  </si>
  <si>
    <t>K</t>
  </si>
  <si>
    <t>SD4.2</t>
  </si>
  <si>
    <t>L</t>
  </si>
  <si>
    <t>SD4.3</t>
  </si>
  <si>
    <t>M</t>
  </si>
  <si>
    <t>SD5.1</t>
  </si>
  <si>
    <t>N</t>
  </si>
  <si>
    <t>SD5.2</t>
  </si>
  <si>
    <t>O</t>
  </si>
  <si>
    <t>SD5.3</t>
  </si>
  <si>
    <t>P</t>
  </si>
  <si>
    <t>Gene Name</t>
  </si>
  <si>
    <t>Color</t>
  </si>
  <si>
    <t>Reaction</t>
  </si>
  <si>
    <t>Gene 1</t>
  </si>
  <si>
    <t xml:space="preserve">Gene 2 </t>
  </si>
  <si>
    <t>HPRT</t>
  </si>
  <si>
    <t>Primer F Name</t>
  </si>
  <si>
    <t>HPRT F</t>
  </si>
  <si>
    <t>Primer R Name</t>
  </si>
  <si>
    <t>HPRT R</t>
  </si>
  <si>
    <t># of samples +5</t>
  </si>
  <si>
    <t>Luna Mix</t>
  </si>
  <si>
    <t>5μL</t>
  </si>
  <si>
    <t>Primer F</t>
  </si>
  <si>
    <t>0.5μL</t>
  </si>
  <si>
    <t xml:space="preserve">Primer R </t>
  </si>
  <si>
    <t>Nuclease-free Water</t>
  </si>
  <si>
    <t>2μL</t>
  </si>
  <si>
    <t xml:space="preserve">Mix total: </t>
  </si>
  <si>
    <r>
      <rPr>
        <sz val="12"/>
        <color indexed="8"/>
        <rFont val="Calibri"/>
        <family val="2"/>
      </rPr>
      <t>8μ</t>
    </r>
    <r>
      <rPr>
        <sz val="11.15"/>
        <color indexed="8"/>
        <rFont val="Calibri"/>
        <family val="2"/>
      </rPr>
      <t>L</t>
    </r>
  </si>
  <si>
    <t>Place information from graphs here</t>
  </si>
  <si>
    <t>Dilutions</t>
  </si>
  <si>
    <t>log Dilutions</t>
  </si>
  <si>
    <t>Mean</t>
  </si>
  <si>
    <t>Sd</t>
  </si>
  <si>
    <t>Grubb's Test</t>
  </si>
  <si>
    <t>a</t>
  </si>
  <si>
    <t>b</t>
  </si>
  <si>
    <t>X= (CT-b)/a) log(Gene)</t>
  </si>
  <si>
    <t>2^X Amount Gene</t>
  </si>
  <si>
    <t>Average Housekeeping</t>
  </si>
  <si>
    <t>Normalized Gene</t>
  </si>
  <si>
    <t>9300-A1.1</t>
  </si>
  <si>
    <t>9301-B1.1</t>
  </si>
  <si>
    <t>9302-C1.1</t>
  </si>
  <si>
    <t>9305-D1.1</t>
  </si>
  <si>
    <t>9307-A1.1</t>
  </si>
  <si>
    <t>9309-B1.1</t>
  </si>
  <si>
    <t>9310-C1.1</t>
  </si>
  <si>
    <t>9311-D1.1</t>
  </si>
  <si>
    <t>9313-A1.1</t>
  </si>
  <si>
    <t>9315-B1.1</t>
  </si>
  <si>
    <t>9300-A1.2</t>
  </si>
  <si>
    <t>9301-B1.2</t>
  </si>
  <si>
    <t>9302-C1.2</t>
  </si>
  <si>
    <t>9305-D1.2</t>
  </si>
  <si>
    <t>9307-A1.2</t>
  </si>
  <si>
    <t>9309-B1.2</t>
  </si>
  <si>
    <t>9310-C1.2</t>
  </si>
  <si>
    <t>9311-D1.2</t>
  </si>
  <si>
    <t>9313-A1.2</t>
  </si>
  <si>
    <t>9315-B1.2</t>
  </si>
  <si>
    <t>9300-A1.3</t>
  </si>
  <si>
    <t>9301-B1.3</t>
  </si>
  <si>
    <t>9302-C1.3</t>
  </si>
  <si>
    <t>9305-D1.3</t>
  </si>
  <si>
    <t>9307-A1.3</t>
  </si>
  <si>
    <t>9309-B1.3</t>
  </si>
  <si>
    <t>9310-C1.3</t>
  </si>
  <si>
    <t>9311-D1.3</t>
  </si>
  <si>
    <t>9313-A1.3</t>
  </si>
  <si>
    <t>9315-B1.3</t>
  </si>
  <si>
    <t>9300-B1.1</t>
  </si>
  <si>
    <t>9301-C1.1</t>
  </si>
  <si>
    <t>9302-D1.1</t>
  </si>
  <si>
    <t>9306-A1.1</t>
  </si>
  <si>
    <t>9307-B1.1</t>
  </si>
  <si>
    <t>9309-C1.1</t>
  </si>
  <si>
    <t>9310-D1.1</t>
  </si>
  <si>
    <t>9312-A1.1</t>
  </si>
  <si>
    <t>9313-B1.1</t>
  </si>
  <si>
    <t>9315-C1.1</t>
  </si>
  <si>
    <t>9300-B1.2</t>
  </si>
  <si>
    <t>9301-C1.2</t>
  </si>
  <si>
    <t>9302-D1.2</t>
  </si>
  <si>
    <t>9306-A1.2</t>
  </si>
  <si>
    <t>9307-B1.2</t>
  </si>
  <si>
    <t>9309-C1.2</t>
  </si>
  <si>
    <t>9310-D1.2</t>
  </si>
  <si>
    <t>9312-A1.2</t>
  </si>
  <si>
    <t>9313-B1.2</t>
  </si>
  <si>
    <t>9315-C1.2</t>
  </si>
  <si>
    <t>9300-B1.3</t>
  </si>
  <si>
    <t>9301-C1.3</t>
  </si>
  <si>
    <t>9302-D1.3</t>
  </si>
  <si>
    <t>9306-A1.3</t>
  </si>
  <si>
    <t>9307-B1.3</t>
  </si>
  <si>
    <t>9309-C1.3</t>
  </si>
  <si>
    <t>9310-D1.3</t>
  </si>
  <si>
    <t>9312-A1.3</t>
  </si>
  <si>
    <t>9313-B1.3</t>
  </si>
  <si>
    <t>9315-C1.3</t>
  </si>
  <si>
    <t>9300-C1.1</t>
  </si>
  <si>
    <t>9301-D1.1</t>
  </si>
  <si>
    <t>9305-A1.1</t>
  </si>
  <si>
    <t>9306-B1.1</t>
  </si>
  <si>
    <t>9307-C1.1</t>
  </si>
  <si>
    <t>9309-D1.1</t>
  </si>
  <si>
    <t>9311-A1.1</t>
  </si>
  <si>
    <t>9312-B1.1</t>
  </si>
  <si>
    <t>9313-C1.1</t>
  </si>
  <si>
    <t>9315-D1.1</t>
  </si>
  <si>
    <t>9300-C1.2</t>
  </si>
  <si>
    <t>9301-D1.2</t>
  </si>
  <si>
    <t>9305-A1.2</t>
  </si>
  <si>
    <t>9306-B1.2</t>
  </si>
  <si>
    <t>9307-C1.2</t>
  </si>
  <si>
    <t>9309-D1.2</t>
  </si>
  <si>
    <t>9311-A1.2</t>
  </si>
  <si>
    <t>9312-B1.2</t>
  </si>
  <si>
    <t>9313-C1.2</t>
  </si>
  <si>
    <t>9315-D1.2</t>
  </si>
  <si>
    <t>9300-C1.3</t>
  </si>
  <si>
    <t>9301-D1.3</t>
  </si>
  <si>
    <t>9305-A1.3</t>
  </si>
  <si>
    <t>9306-B1.3</t>
  </si>
  <si>
    <t>9307-C1.3</t>
  </si>
  <si>
    <t>9309-D1.3</t>
  </si>
  <si>
    <t>9311-A1.3</t>
  </si>
  <si>
    <t>9312-B1.3</t>
  </si>
  <si>
    <t>9313-C1.3</t>
  </si>
  <si>
    <t>9315-D1.3</t>
  </si>
  <si>
    <t>9300-D1.1</t>
  </si>
  <si>
    <t>9302-A1.1</t>
  </si>
  <si>
    <t>9305-B1.1</t>
  </si>
  <si>
    <t>9306-C1.1</t>
  </si>
  <si>
    <t>9307-D1.1</t>
  </si>
  <si>
    <t>9310-A1.1</t>
  </si>
  <si>
    <t>9311-B1.1</t>
  </si>
  <si>
    <t>9312-C1.1</t>
  </si>
  <si>
    <t>9313-D1.1</t>
  </si>
  <si>
    <t>9300-D1.2</t>
  </si>
  <si>
    <t>9302-A1.2</t>
  </si>
  <si>
    <t>9305-B1.2</t>
  </si>
  <si>
    <t>9306-C1.2</t>
  </si>
  <si>
    <t>9307-D1.2</t>
  </si>
  <si>
    <t>9310-A1.2</t>
  </si>
  <si>
    <t>9311-B1.2</t>
  </si>
  <si>
    <t>9312-C1.2</t>
  </si>
  <si>
    <t>9313-D1.2</t>
  </si>
  <si>
    <t>9300-D1.3</t>
  </si>
  <si>
    <t>9302-A1.3</t>
  </si>
  <si>
    <t>9305-B1.3</t>
  </si>
  <si>
    <t>9306-C1.3</t>
  </si>
  <si>
    <t>9307-D1.3</t>
  </si>
  <si>
    <t>9310-A1.3</t>
  </si>
  <si>
    <t>9311-B1.3</t>
  </si>
  <si>
    <t>9312-C1.3</t>
  </si>
  <si>
    <t>9313-D1.3</t>
  </si>
  <si>
    <t>9301-A1.1</t>
  </si>
  <si>
    <t>9302-B1.1</t>
  </si>
  <si>
    <t>9305-C1.1</t>
  </si>
  <si>
    <t>9306-D1.1</t>
  </si>
  <si>
    <t>9309-A1.1</t>
  </si>
  <si>
    <t>9310-B1.1</t>
  </si>
  <si>
    <t>9311-C1.1</t>
  </si>
  <si>
    <t>9312-D1.1</t>
  </si>
  <si>
    <t>9315-A1.1</t>
  </si>
  <si>
    <t>9301-A1.2</t>
  </si>
  <si>
    <t>9302-B1.2</t>
  </si>
  <si>
    <t>9305-C1.2</t>
  </si>
  <si>
    <t>9306-D1.2</t>
  </si>
  <si>
    <t>9309-A1.2</t>
  </si>
  <si>
    <t>9310-B1.2</t>
  </si>
  <si>
    <t>9311-C1.2</t>
  </si>
  <si>
    <t>9312-D1.2</t>
  </si>
  <si>
    <t>9315-A1.2</t>
  </si>
  <si>
    <t>9301-A1.3</t>
  </si>
  <si>
    <t>9302-B1.3</t>
  </si>
  <si>
    <t>9305-C1.3</t>
  </si>
  <si>
    <t>9306-D1.3</t>
  </si>
  <si>
    <t>9309-A1.3</t>
  </si>
  <si>
    <t>9310-B1.3</t>
  </si>
  <si>
    <t>9311-C1.3</t>
  </si>
  <si>
    <t>9312-D1.3</t>
  </si>
  <si>
    <t>9315-A1.3</t>
  </si>
  <si>
    <t>Mouse</t>
  </si>
  <si>
    <t>Tissue</t>
  </si>
  <si>
    <t>Acc</t>
  </si>
  <si>
    <t>M1</t>
  </si>
  <si>
    <t>CA1</t>
  </si>
  <si>
    <t>Cpu</t>
  </si>
  <si>
    <t>DSS</t>
  </si>
  <si>
    <t>No DSS</t>
  </si>
  <si>
    <t>StDev</t>
  </si>
  <si>
    <t>DSS 2</t>
  </si>
  <si>
    <t>DSS 3</t>
  </si>
  <si>
    <t>DSS 4</t>
  </si>
  <si>
    <t>DSS 5</t>
  </si>
  <si>
    <t>DSS 6</t>
  </si>
  <si>
    <t>DSS 1</t>
  </si>
  <si>
    <t>No DSS 1</t>
  </si>
  <si>
    <t>No DSS 2</t>
  </si>
  <si>
    <t>No DSS 3</t>
  </si>
  <si>
    <t>No DSS 4</t>
  </si>
  <si>
    <t>No DSS 5</t>
  </si>
  <si>
    <t>No DSS 6</t>
  </si>
  <si>
    <t>DSS vs Non DSS</t>
  </si>
  <si>
    <t>cFos</t>
  </si>
  <si>
    <t>cFos F</t>
  </si>
  <si>
    <t>cFos 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</si>
</sst>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0.0000"/>
    <numFmt numFmtId="165" formatCode="###0.00;\-###0.00"/>
    <numFmt numFmtId="166" formatCode="###0.000;\-###0.000"/>
    <numFmt numFmtId="167" formatCode="###0.00000;\-###0.00000"/>
    <numFmt numFmtId="168" formatCode="###0.0;\-###0.0"/>
    <numFmt numFmtId="169" formatCode="0.000"/>
  </numFmts>
  <fonts count="27" x14ac:knownFonts="1">
    <font>
      <sz val="12"/>
      <color theme="1"/>
      <name val="Calibri"/>
      <family val="2"/>
      <scheme val="minor"/>
    </font>
    <font>
      <sz val="12"/>
      <color indexed="8"/>
      <name val="Calibri"/>
      <family val="2"/>
    </font>
    <font>
      <sz val="11.15"/>
      <color indexed="8"/>
      <name val="Calibri"/>
      <family val="2"/>
    </font>
    <font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9C0006"/>
      <name val="Calibri"/>
      <family val="2"/>
      <scheme val="minor"/>
    </font>
    <font>
      <b/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sz val="12"/>
      <color rgb="FF006100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3F3F76"/>
      <name val="Calibri"/>
      <family val="2"/>
      <scheme val="minor"/>
    </font>
    <font>
      <sz val="12"/>
      <color rgb="FFFA7D00"/>
      <name val="Calibri"/>
      <family val="2"/>
      <scheme val="minor"/>
    </font>
    <font>
      <sz val="12"/>
      <color rgb="FF9C5700"/>
      <name val="Calibri"/>
      <family val="2"/>
      <scheme val="minor"/>
    </font>
    <font>
      <b/>
      <sz val="12"/>
      <color rgb="FF3F3F3F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color theme="1"/>
      <name val="Calibri"/>
      <family val="2"/>
    </font>
    <font>
      <u/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8.25"/>
      <name val="Microsoft Sans Serif"/>
      <family val="2"/>
    </font>
  </fonts>
  <fills count="45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A9C4E9"/>
        <bgColor rgb="FF000000"/>
      </patternFill>
    </fill>
    <fill>
      <patternFill patternType="solid">
        <fgColor rgb="FFD3DCE9"/>
        <bgColor rgb="FF000000"/>
      </patternFill>
    </fill>
    <fill>
      <patternFill patternType="solid">
        <fgColor rgb="FFE4ECF7"/>
        <bgColor rgb="FF000000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rgb="FF000000"/>
      </patternFill>
    </fill>
    <fill>
      <patternFill patternType="solid">
        <fgColor theme="8" tint="0.79998168889431442"/>
        <bgColor rgb="FF000000"/>
      </patternFill>
    </fill>
    <fill>
      <patternFill patternType="solid">
        <fgColor theme="6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4" fillId="20" borderId="0" applyNumberFormat="0" applyBorder="0" applyAlignment="0" applyProtection="0"/>
    <xf numFmtId="0" fontId="4" fillId="21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4" fillId="25" borderId="0" applyNumberFormat="0" applyBorder="0" applyAlignment="0" applyProtection="0"/>
    <xf numFmtId="0" fontId="5" fillId="26" borderId="0" applyNumberFormat="0" applyBorder="0" applyAlignment="0" applyProtection="0"/>
    <xf numFmtId="0" fontId="6" fillId="27" borderId="4" applyNumberFormat="0" applyAlignment="0" applyProtection="0"/>
    <xf numFmtId="0" fontId="7" fillId="28" borderId="5" applyNumberFormat="0" applyAlignment="0" applyProtection="0"/>
    <xf numFmtId="0" fontId="8" fillId="0" borderId="0" applyNumberFormat="0" applyFill="0" applyBorder="0" applyAlignment="0" applyProtection="0"/>
    <xf numFmtId="0" fontId="9" fillId="29" borderId="0" applyNumberFormat="0" applyBorder="0" applyAlignment="0" applyProtection="0"/>
    <xf numFmtId="0" fontId="10" fillId="0" borderId="6" applyNumberFormat="0" applyFill="0" applyAlignment="0" applyProtection="0"/>
    <xf numFmtId="0" fontId="11" fillId="0" borderId="7" applyNumberFormat="0" applyFill="0" applyAlignment="0" applyProtection="0"/>
    <xf numFmtId="0" fontId="12" fillId="0" borderId="8" applyNumberFormat="0" applyFill="0" applyAlignment="0" applyProtection="0"/>
    <xf numFmtId="0" fontId="12" fillId="0" borderId="0" applyNumberFormat="0" applyFill="0" applyBorder="0" applyAlignment="0" applyProtection="0"/>
    <xf numFmtId="0" fontId="13" fillId="30" borderId="4" applyNumberFormat="0" applyAlignment="0" applyProtection="0"/>
    <xf numFmtId="0" fontId="14" fillId="0" borderId="9" applyNumberFormat="0" applyFill="0" applyAlignment="0" applyProtection="0"/>
    <xf numFmtId="0" fontId="15" fillId="31" borderId="0" applyNumberFormat="0" applyBorder="0" applyAlignment="0" applyProtection="0"/>
    <xf numFmtId="0" fontId="3" fillId="32" borderId="10" applyNumberFormat="0" applyFont="0" applyAlignment="0" applyProtection="0"/>
    <xf numFmtId="0" fontId="16" fillId="27" borderId="11" applyNumberFormat="0" applyAlignment="0" applyProtection="0"/>
    <xf numFmtId="0" fontId="17" fillId="0" borderId="0" applyNumberFormat="0" applyFill="0" applyBorder="0" applyAlignment="0" applyProtection="0"/>
    <xf numFmtId="0" fontId="18" fillId="0" borderId="12" applyNumberFormat="0" applyFill="0" applyAlignment="0" applyProtection="0"/>
    <xf numFmtId="0" fontId="19" fillId="0" borderId="0" applyNumberFormat="0" applyFill="0" applyBorder="0" applyAlignment="0" applyProtection="0"/>
  </cellStyleXfs>
  <cellXfs count="40">
    <xf numFmtId="0" fontId="0" fillId="0" borderId="0" xfId="0"/>
    <xf numFmtId="0" fontId="0" fillId="0" borderId="1" xfId="0" applyBorder="1"/>
    <xf numFmtId="0" fontId="0" fillId="33" borderId="1" xfId="0" applyFill="1" applyBorder="1"/>
    <xf numFmtId="0" fontId="0" fillId="34" borderId="1" xfId="0" applyFill="1" applyBorder="1"/>
    <xf numFmtId="0" fontId="0" fillId="35" borderId="1" xfId="0" applyFill="1" applyBorder="1"/>
    <xf numFmtId="0" fontId="0" fillId="0" borderId="2" xfId="0" applyBorder="1"/>
    <xf numFmtId="164" fontId="0" fillId="0" borderId="1" xfId="0" applyNumberFormat="1" applyBorder="1"/>
    <xf numFmtId="0" fontId="0" fillId="0" borderId="3" xfId="0" applyBorder="1"/>
    <xf numFmtId="0" fontId="0" fillId="36" borderId="1" xfId="0" applyFill="1" applyBorder="1"/>
    <xf numFmtId="0" fontId="20" fillId="0" borderId="1" xfId="0" applyFont="1" applyBorder="1"/>
    <xf numFmtId="0" fontId="21" fillId="0" borderId="1" xfId="0" applyFont="1" applyBorder="1"/>
    <xf numFmtId="0" fontId="0" fillId="0" borderId="0" xfId="0" applyAlignment="1">
      <alignment horizontal="center"/>
    </xf>
    <xf numFmtId="0" fontId="24" fillId="0" borderId="0" xfId="0" applyFont="1"/>
    <xf numFmtId="0" fontId="0" fillId="40" borderId="1" xfId="0" applyFill="1" applyBorder="1"/>
    <xf numFmtId="0" fontId="0" fillId="41" borderId="1" xfId="0" applyFill="1" applyBorder="1"/>
    <xf numFmtId="0" fontId="0" fillId="0" borderId="0" xfId="0" applyFill="1"/>
    <xf numFmtId="0" fontId="0" fillId="0" borderId="0" xfId="0" applyFill="1" applyBorder="1"/>
    <xf numFmtId="0" fontId="23" fillId="0" borderId="0" xfId="0" applyFont="1" applyFill="1" applyBorder="1"/>
    <xf numFmtId="0" fontId="23" fillId="42" borderId="1" xfId="0" applyFont="1" applyFill="1" applyBorder="1"/>
    <xf numFmtId="0" fontId="23" fillId="43" borderId="1" xfId="0" applyFont="1" applyFill="1" applyBorder="1"/>
    <xf numFmtId="0" fontId="0" fillId="44" borderId="1" xfId="0" applyFill="1" applyBorder="1"/>
    <xf numFmtId="164" fontId="0" fillId="0" borderId="0" xfId="0" applyNumberFormat="1" applyFill="1" applyBorder="1"/>
    <xf numFmtId="169" fontId="0" fillId="0" borderId="0" xfId="0" applyNumberFormat="1" applyFill="1" applyBorder="1"/>
    <xf numFmtId="164" fontId="0" fillId="0" borderId="0" xfId="0" applyNumberFormat="1"/>
    <xf numFmtId="0" fontId="24" fillId="40" borderId="0" xfId="0" applyFont="1" applyFill="1"/>
    <xf numFmtId="0" fontId="24" fillId="41" borderId="0" xfId="0" applyFont="1" applyFill="1"/>
    <xf numFmtId="0" fontId="0" fillId="40" borderId="0" xfId="0" applyFill="1"/>
    <xf numFmtId="0" fontId="0" fillId="41" borderId="0" xfId="0" applyFill="1"/>
    <xf numFmtId="0" fontId="24" fillId="0" borderId="0" xfId="0" applyFont="1" applyFill="1"/>
    <xf numFmtId="0" fontId="25" fillId="0" borderId="0" xfId="0" applyFont="1"/>
    <xf numFmtId="49" fontId="26" fillId="37" borderId="0" xfId="0" applyNumberFormat="1" applyFont="1" applyFill="1" applyAlignment="1" applyProtection="1">
      <alignment horizontal="center" vertical="center"/>
      <protection locked="0"/>
    </xf>
    <xf numFmtId="0" fontId="26" fillId="38" borderId="0" xfId="0" applyFont="1" applyFill="1" applyAlignment="1" applyProtection="1">
      <alignment horizontal="center" vertical="center" wrapText="1"/>
      <protection locked="0"/>
    </xf>
    <xf numFmtId="0" fontId="26" fillId="38" borderId="0" xfId="0" applyFont="1" applyFill="1" applyAlignment="1" applyProtection="1">
      <alignment horizontal="center" vertical="center"/>
      <protection locked="0"/>
    </xf>
    <xf numFmtId="0" fontId="26" fillId="39" borderId="0" xfId="0" applyFont="1" applyFill="1" applyAlignment="1" applyProtection="1">
      <alignment horizontal="center" vertical="center"/>
      <protection locked="0"/>
    </xf>
    <xf numFmtId="49" fontId="26" fillId="0" borderId="0" xfId="0" applyNumberFormat="1" applyFont="1" applyAlignment="1">
      <alignment vertical="center"/>
    </xf>
    <xf numFmtId="165" fontId="26" fillId="0" borderId="0" xfId="0" applyNumberFormat="1" applyFont="1" applyAlignment="1">
      <alignment vertical="center"/>
    </xf>
    <xf numFmtId="166" fontId="26" fillId="0" borderId="0" xfId="0" applyNumberFormat="1" applyFont="1" applyAlignment="1">
      <alignment vertical="center"/>
    </xf>
    <xf numFmtId="167" fontId="26" fillId="0" borderId="0" xfId="0" applyNumberFormat="1" applyFont="1" applyAlignment="1">
      <alignment vertical="center"/>
    </xf>
    <xf numFmtId="168" fontId="26" fillId="0" borderId="0" xfId="0" applyNumberFormat="1" applyFont="1" applyAlignment="1">
      <alignment vertical="center"/>
    </xf>
    <xf numFmtId="0" fontId="26" fillId="0" borderId="0" xfId="0" applyFont="1" applyAlignment="1">
      <alignment vertical="center"/>
    </xf>
  </cellXfs>
  <cellStyles count="42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te" xfId="37" builtinId="10" customBuiltin="1"/>
    <cellStyle name="Output" xfId="38" builtinId="21" customBuiltin="1"/>
    <cellStyle name="Title" xfId="39" builtinId="15" customBuiltin="1"/>
    <cellStyle name="Total" xfId="40" builtinId="25" customBuiltin="1"/>
    <cellStyle name="Warning Text" xfId="41" builtinId="11" customBuiltin="1"/>
  </cellStyles>
  <dxfs count="0"/>
  <tableStyles count="0" defaultTableStyle="TableStyleMedium2" defaultPivotStyle="PivotStyleLight16"/>
  <colors>
    <mruColors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0.47166172966278819"/>
                  <c:y val="-1.2336557331559187E-4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SDGraphs!$C$4:$C$18</c:f>
              <c:numCache>
                <c:formatCode>General</c:formatCode>
                <c:ptCount val="1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-1</c:v>
                </c:pt>
                <c:pt idx="4">
                  <c:v>-1</c:v>
                </c:pt>
                <c:pt idx="5">
                  <c:v>-1</c:v>
                </c:pt>
                <c:pt idx="6">
                  <c:v>-2</c:v>
                </c:pt>
                <c:pt idx="7">
                  <c:v>-2</c:v>
                </c:pt>
                <c:pt idx="8">
                  <c:v>-2</c:v>
                </c:pt>
                <c:pt idx="9">
                  <c:v>-3</c:v>
                </c:pt>
                <c:pt idx="10">
                  <c:v>-3</c:v>
                </c:pt>
                <c:pt idx="11">
                  <c:v>-3</c:v>
                </c:pt>
                <c:pt idx="12">
                  <c:v>-4</c:v>
                </c:pt>
                <c:pt idx="13">
                  <c:v>-4</c:v>
                </c:pt>
                <c:pt idx="14">
                  <c:v>-4</c:v>
                </c:pt>
              </c:numCache>
            </c:numRef>
          </c:xVal>
          <c:yVal>
            <c:numRef>
              <c:f>SDGraphs!$D$4:$D$18</c:f>
              <c:numCache>
                <c:formatCode>General</c:formatCode>
                <c:ptCount val="15"/>
                <c:pt idx="0">
                  <c:v>26.0167838284152</c:v>
                </c:pt>
                <c:pt idx="1">
                  <c:v>26.3363982660115</c:v>
                </c:pt>
                <c:pt idx="2">
                  <c:v>25.7917711221052</c:v>
                </c:pt>
                <c:pt idx="3">
                  <c:v>26.982911252323198</c:v>
                </c:pt>
                <c:pt idx="4">
                  <c:v>26.6286995431843</c:v>
                </c:pt>
                <c:pt idx="5">
                  <c:v>27.012221760995299</c:v>
                </c:pt>
                <c:pt idx="6">
                  <c:v>27.888513189804399</c:v>
                </c:pt>
                <c:pt idx="7">
                  <c:v>27.9155693668677</c:v>
                </c:pt>
                <c:pt idx="8">
                  <c:v>28.1062843030133</c:v>
                </c:pt>
                <c:pt idx="9">
                  <c:v>28.950563462726102</c:v>
                </c:pt>
                <c:pt idx="10">
                  <c:v>29.089093561396002</c:v>
                </c:pt>
                <c:pt idx="11">
                  <c:v>29.051354612158899</c:v>
                </c:pt>
                <c:pt idx="12">
                  <c:v>29.644071868779498</c:v>
                </c:pt>
                <c:pt idx="13">
                  <c:v>29.924101553701199</c:v>
                </c:pt>
                <c:pt idx="14">
                  <c:v>29.645609151415801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E7A7-8A4D-914D-225AD69786D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583575455"/>
        <c:axId val="1583576447"/>
      </c:scatterChart>
      <c:valAx>
        <c:axId val="158357545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83576447"/>
        <c:crosses val="autoZero"/>
        <c:crossBetween val="midCat"/>
      </c:valAx>
      <c:valAx>
        <c:axId val="158357644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83575455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0.36372149015400229"/>
                  <c:y val="-6.0723138804130522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SDGraphs!$K$4:$K$18</c:f>
              <c:numCache>
                <c:formatCode>General</c:formatCode>
                <c:ptCount val="1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-1</c:v>
                </c:pt>
                <c:pt idx="4">
                  <c:v>-1</c:v>
                </c:pt>
                <c:pt idx="5">
                  <c:v>-1</c:v>
                </c:pt>
                <c:pt idx="6">
                  <c:v>-2</c:v>
                </c:pt>
                <c:pt idx="7">
                  <c:v>-2</c:v>
                </c:pt>
                <c:pt idx="8">
                  <c:v>-2</c:v>
                </c:pt>
                <c:pt idx="9">
                  <c:v>-3</c:v>
                </c:pt>
                <c:pt idx="10">
                  <c:v>-3</c:v>
                </c:pt>
                <c:pt idx="11">
                  <c:v>-3</c:v>
                </c:pt>
                <c:pt idx="12">
                  <c:v>-4</c:v>
                </c:pt>
                <c:pt idx="13">
                  <c:v>-4</c:v>
                </c:pt>
                <c:pt idx="14">
                  <c:v>-4</c:v>
                </c:pt>
              </c:numCache>
            </c:numRef>
          </c:xVal>
          <c:yVal>
            <c:numRef>
              <c:f>SDGraphs!$L$4:$L$18</c:f>
              <c:numCache>
                <c:formatCode>General</c:formatCode>
                <c:ptCount val="15"/>
                <c:pt idx="0">
                  <c:v>21.3089562555834</c:v>
                </c:pt>
                <c:pt idx="1">
                  <c:v>21.1519827535469</c:v>
                </c:pt>
                <c:pt idx="2">
                  <c:v>21.025041498734801</c:v>
                </c:pt>
                <c:pt idx="3">
                  <c:v>21.8189492042948</c:v>
                </c:pt>
                <c:pt idx="4">
                  <c:v>21.812886873197201</c:v>
                </c:pt>
                <c:pt idx="5">
                  <c:v>22.025748603612801</c:v>
                </c:pt>
                <c:pt idx="6">
                  <c:v>23.079254094882501</c:v>
                </c:pt>
                <c:pt idx="7">
                  <c:v>23.266909068835801</c:v>
                </c:pt>
                <c:pt idx="8">
                  <c:v>23.2267520415175</c:v>
                </c:pt>
                <c:pt idx="9">
                  <c:v>24.150556937088801</c:v>
                </c:pt>
                <c:pt idx="10">
                  <c:v>24.0877270656215</c:v>
                </c:pt>
                <c:pt idx="11">
                  <c:v>24.2290834076721</c:v>
                </c:pt>
                <c:pt idx="12">
                  <c:v>25.561015353643501</c:v>
                </c:pt>
                <c:pt idx="13">
                  <c:v>25.046269422520499</c:v>
                </c:pt>
                <c:pt idx="14">
                  <c:v>25.033162745195099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A04-0B4F-A03D-A6F8610BED5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3737776"/>
        <c:axId val="1580928511"/>
      </c:scatterChart>
      <c:valAx>
        <c:axId val="19373777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80928511"/>
        <c:crosses val="autoZero"/>
        <c:crossBetween val="midCat"/>
      </c:valAx>
      <c:valAx>
        <c:axId val="158092851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373777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Relative cFos expression in CA1 mouse Tissue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Calculations!$AG$21</c:f>
              <c:strCache>
                <c:ptCount val="1"/>
                <c:pt idx="0">
                  <c:v>CA1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Calculations!$AH$22:$AH$23</c:f>
                <c:numCache>
                  <c:formatCode>General</c:formatCode>
                  <c:ptCount val="2"/>
                  <c:pt idx="0">
                    <c:v>0.10833766122204724</c:v>
                  </c:pt>
                  <c:pt idx="1">
                    <c:v>8.5883507476249579E-2</c:v>
                  </c:pt>
                </c:numCache>
              </c:numRef>
            </c:plus>
            <c:minus>
              <c:numRef>
                <c:f>Calculations!$AH$22:$AH$23</c:f>
                <c:numCache>
                  <c:formatCode>General</c:formatCode>
                  <c:ptCount val="2"/>
                  <c:pt idx="0">
                    <c:v>0.10833766122204724</c:v>
                  </c:pt>
                  <c:pt idx="1">
                    <c:v>8.5883507476249579E-2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Calculations!$AF$22:$AF$23</c:f>
              <c:strCache>
                <c:ptCount val="2"/>
                <c:pt idx="0">
                  <c:v>DSS</c:v>
                </c:pt>
                <c:pt idx="1">
                  <c:v>No DSS</c:v>
                </c:pt>
              </c:strCache>
            </c:strRef>
          </c:cat>
          <c:val>
            <c:numRef>
              <c:f>Calculations!$AG$22:$AG$23</c:f>
              <c:numCache>
                <c:formatCode>General</c:formatCode>
                <c:ptCount val="2"/>
                <c:pt idx="0">
                  <c:v>0.49510576445317644</c:v>
                </c:pt>
                <c:pt idx="1">
                  <c:v>0.3291417564015906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0AB-4C47-9B65-66BF0FD24A6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782157583"/>
        <c:axId val="1782192991"/>
      </c:barChart>
      <c:catAx>
        <c:axId val="178215758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82192991"/>
        <c:crosses val="autoZero"/>
        <c:auto val="1"/>
        <c:lblAlgn val="ctr"/>
        <c:lblOffset val="100"/>
        <c:noMultiLvlLbl val="0"/>
      </c:catAx>
      <c:valAx>
        <c:axId val="178219299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Relative</a:t>
                </a:r>
                <a:r>
                  <a:rPr lang="en-US" baseline="0"/>
                  <a:t> Expression Normalized to HPRT (A.U)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8215758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52581</xdr:colOff>
      <xdr:row>20</xdr:row>
      <xdr:rowOff>56890</xdr:rowOff>
    </xdr:from>
    <xdr:to>
      <xdr:col>6</xdr:col>
      <xdr:colOff>753533</xdr:colOff>
      <xdr:row>35</xdr:row>
      <xdr:rowOff>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4A9C2654-FD7F-3F87-9275-E04915CEEAE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33866</xdr:colOff>
      <xdr:row>20</xdr:row>
      <xdr:rowOff>42333</xdr:rowOff>
    </xdr:from>
    <xdr:to>
      <xdr:col>14</xdr:col>
      <xdr:colOff>829733</xdr:colOff>
      <xdr:row>33</xdr:row>
      <xdr:rowOff>160867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6F2157E7-40E0-D192-809D-06348C286D3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372218</xdr:colOff>
      <xdr:row>18</xdr:row>
      <xdr:rowOff>23373</xdr:rowOff>
    </xdr:from>
    <xdr:to>
      <xdr:col>30</xdr:col>
      <xdr:colOff>364111</xdr:colOff>
      <xdr:row>31</xdr:row>
      <xdr:rowOff>131998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B1CDE0DC-EEBC-C8F7-2502-64686E9E41A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85"/>
  <sheetViews>
    <sheetView zoomScale="90" zoomScaleNormal="90" workbookViewId="0">
      <selection activeCell="U15" sqref="U15"/>
    </sheetView>
  </sheetViews>
  <sheetFormatPr baseColWidth="10" defaultColWidth="6.6640625" defaultRowHeight="15" customHeight="1" x14ac:dyDescent="0.2"/>
  <cols>
    <col min="1" max="1" width="1" style="33" customWidth="1"/>
    <col min="2" max="3" width="6.6640625" style="34" customWidth="1"/>
    <col min="4" max="4" width="8.83203125" style="34" customWidth="1"/>
    <col min="5" max="5" width="7.83203125" style="34" customWidth="1"/>
    <col min="6" max="6" width="10" style="34" customWidth="1"/>
    <col min="7" max="7" width="10" style="34" hidden="1" customWidth="1"/>
    <col min="8" max="8" width="10" style="35" customWidth="1"/>
    <col min="9" max="9" width="8.83203125" style="35" customWidth="1"/>
    <col min="10" max="10" width="10" style="36" customWidth="1"/>
    <col min="11" max="11" width="12.1640625" style="37" hidden="1" customWidth="1"/>
    <col min="12" max="12" width="12.1640625" style="36" hidden="1" customWidth="1"/>
    <col min="13" max="14" width="12.1640625" style="37" hidden="1" customWidth="1"/>
    <col min="15" max="15" width="6.6640625" style="38" hidden="1" customWidth="1"/>
    <col min="16" max="16" width="12.1640625" style="34" hidden="1" customWidth="1"/>
    <col min="17" max="17" width="6.6640625" style="39" customWidth="1"/>
    <col min="18" max="16384" width="6.6640625" style="39"/>
  </cols>
  <sheetData>
    <row r="1" spans="1:16" s="32" customFormat="1" ht="30" customHeight="1" x14ac:dyDescent="0.2">
      <c r="A1" s="30"/>
      <c r="B1" s="31" t="s">
        <v>0</v>
      </c>
      <c r="C1" s="31" t="s">
        <v>1</v>
      </c>
      <c r="D1" s="31" t="s">
        <v>2</v>
      </c>
      <c r="E1" s="31" t="s">
        <v>3</v>
      </c>
      <c r="F1" s="31" t="s">
        <v>4</v>
      </c>
      <c r="G1" s="31" t="s">
        <v>5</v>
      </c>
      <c r="H1" s="31" t="s">
        <v>6</v>
      </c>
      <c r="I1" s="31" t="s">
        <v>7</v>
      </c>
      <c r="J1" s="31" t="s">
        <v>8</v>
      </c>
      <c r="K1" s="31" t="s">
        <v>9</v>
      </c>
      <c r="L1" s="31" t="s">
        <v>10</v>
      </c>
      <c r="M1" s="31" t="s">
        <v>11</v>
      </c>
      <c r="N1" s="31" t="s">
        <v>12</v>
      </c>
      <c r="O1" s="31" t="s">
        <v>13</v>
      </c>
      <c r="P1" s="31" t="s">
        <v>14</v>
      </c>
    </row>
    <row r="2" spans="1:16" ht="15" customHeight="1" x14ac:dyDescent="0.2">
      <c r="B2" s="34" t="s">
        <v>15</v>
      </c>
      <c r="C2" s="34" t="s">
        <v>16</v>
      </c>
      <c r="D2" s="34" t="s">
        <v>18</v>
      </c>
      <c r="E2" s="34" t="s">
        <v>17</v>
      </c>
      <c r="F2" s="34" t="s">
        <v>18</v>
      </c>
      <c r="G2" s="34" t="s">
        <v>18</v>
      </c>
      <c r="H2" s="35">
        <v>26.0167838284152</v>
      </c>
      <c r="I2" s="35">
        <v>26.0167838284152</v>
      </c>
      <c r="J2" s="36">
        <v>0</v>
      </c>
      <c r="N2" s="37">
        <v>0</v>
      </c>
      <c r="O2" s="38">
        <v>66</v>
      </c>
      <c r="P2" s="34" t="s">
        <v>18</v>
      </c>
    </row>
    <row r="3" spans="1:16" ht="15" customHeight="1" x14ac:dyDescent="0.2">
      <c r="B3" s="34" t="s">
        <v>19</v>
      </c>
      <c r="C3" s="34" t="s">
        <v>16</v>
      </c>
      <c r="D3" s="34" t="s">
        <v>18</v>
      </c>
      <c r="E3" s="34" t="s">
        <v>17</v>
      </c>
      <c r="F3" s="34" t="s">
        <v>18</v>
      </c>
      <c r="G3" s="34" t="s">
        <v>18</v>
      </c>
      <c r="H3" s="35">
        <v>27.6333749401383</v>
      </c>
      <c r="I3" s="35">
        <v>27.6333749401383</v>
      </c>
      <c r="J3" s="36">
        <v>0</v>
      </c>
      <c r="N3" s="37">
        <v>0</v>
      </c>
      <c r="O3" s="38">
        <v>66</v>
      </c>
      <c r="P3" s="34" t="s">
        <v>18</v>
      </c>
    </row>
    <row r="4" spans="1:16" ht="15" customHeight="1" x14ac:dyDescent="0.2">
      <c r="B4" s="34" t="s">
        <v>20</v>
      </c>
      <c r="C4" s="34" t="s">
        <v>16</v>
      </c>
      <c r="D4" s="34" t="s">
        <v>18</v>
      </c>
      <c r="E4" s="34" t="s">
        <v>17</v>
      </c>
      <c r="F4" s="34" t="s">
        <v>18</v>
      </c>
      <c r="G4" s="34" t="s">
        <v>18</v>
      </c>
      <c r="H4" s="35">
        <v>26.988483046708101</v>
      </c>
      <c r="I4" s="35">
        <v>26.988483046708101</v>
      </c>
      <c r="J4" s="36">
        <v>0</v>
      </c>
      <c r="N4" s="37">
        <v>0</v>
      </c>
      <c r="O4" s="38">
        <v>66</v>
      </c>
      <c r="P4" s="34" t="s">
        <v>18</v>
      </c>
    </row>
    <row r="5" spans="1:16" ht="15" customHeight="1" x14ac:dyDescent="0.2">
      <c r="B5" s="34" t="s">
        <v>21</v>
      </c>
      <c r="C5" s="34" t="s">
        <v>16</v>
      </c>
      <c r="D5" s="34" t="s">
        <v>18</v>
      </c>
      <c r="E5" s="34" t="s">
        <v>17</v>
      </c>
      <c r="F5" s="34" t="s">
        <v>18</v>
      </c>
      <c r="G5" s="34" t="s">
        <v>18</v>
      </c>
      <c r="H5" s="35">
        <v>28.7907411280198</v>
      </c>
      <c r="I5" s="35">
        <v>28.7907411280198</v>
      </c>
      <c r="J5" s="36">
        <v>0</v>
      </c>
      <c r="N5" s="37">
        <v>0</v>
      </c>
      <c r="O5" s="38">
        <v>66</v>
      </c>
      <c r="P5" s="34" t="s">
        <v>18</v>
      </c>
    </row>
    <row r="6" spans="1:16" ht="15" customHeight="1" x14ac:dyDescent="0.2">
      <c r="B6" s="34" t="s">
        <v>22</v>
      </c>
      <c r="C6" s="34" t="s">
        <v>16</v>
      </c>
      <c r="D6" s="34" t="s">
        <v>18</v>
      </c>
      <c r="E6" s="34" t="s">
        <v>17</v>
      </c>
      <c r="F6" s="34" t="s">
        <v>18</v>
      </c>
      <c r="G6" s="34" t="s">
        <v>18</v>
      </c>
      <c r="H6" s="35">
        <v>28.324844690885701</v>
      </c>
      <c r="I6" s="35">
        <v>28.324844690885701</v>
      </c>
      <c r="J6" s="36">
        <v>0</v>
      </c>
      <c r="N6" s="37">
        <v>0</v>
      </c>
      <c r="O6" s="38">
        <v>66</v>
      </c>
      <c r="P6" s="34" t="s">
        <v>18</v>
      </c>
    </row>
    <row r="7" spans="1:16" ht="15" customHeight="1" x14ac:dyDescent="0.2">
      <c r="B7" s="34" t="s">
        <v>23</v>
      </c>
      <c r="C7" s="34" t="s">
        <v>16</v>
      </c>
      <c r="D7" s="34" t="s">
        <v>18</v>
      </c>
      <c r="E7" s="34" t="s">
        <v>17</v>
      </c>
      <c r="F7" s="34" t="s">
        <v>18</v>
      </c>
      <c r="G7" s="34" t="s">
        <v>18</v>
      </c>
      <c r="H7" s="35">
        <v>27.568470750299301</v>
      </c>
      <c r="I7" s="35">
        <v>27.568470750299301</v>
      </c>
      <c r="J7" s="36">
        <v>0</v>
      </c>
      <c r="N7" s="37">
        <v>0</v>
      </c>
      <c r="O7" s="38">
        <v>66</v>
      </c>
      <c r="P7" s="34" t="s">
        <v>18</v>
      </c>
    </row>
    <row r="8" spans="1:16" ht="15" customHeight="1" x14ac:dyDescent="0.2">
      <c r="B8" s="34" t="s">
        <v>24</v>
      </c>
      <c r="C8" s="34" t="s">
        <v>16</v>
      </c>
      <c r="D8" s="34" t="s">
        <v>18</v>
      </c>
      <c r="E8" s="34" t="s">
        <v>17</v>
      </c>
      <c r="F8" s="34" t="s">
        <v>18</v>
      </c>
      <c r="G8" s="34" t="s">
        <v>18</v>
      </c>
      <c r="H8" s="35">
        <v>28.578829344597601</v>
      </c>
      <c r="I8" s="35">
        <v>28.578829344597601</v>
      </c>
      <c r="J8" s="36">
        <v>0</v>
      </c>
      <c r="N8" s="37">
        <v>0</v>
      </c>
      <c r="O8" s="38">
        <v>66</v>
      </c>
      <c r="P8" s="34" t="s">
        <v>18</v>
      </c>
    </row>
    <row r="9" spans="1:16" ht="15" customHeight="1" x14ac:dyDescent="0.2">
      <c r="B9" s="34" t="s">
        <v>25</v>
      </c>
      <c r="C9" s="34" t="s">
        <v>16</v>
      </c>
      <c r="D9" s="34" t="s">
        <v>18</v>
      </c>
      <c r="E9" s="34" t="s">
        <v>17</v>
      </c>
      <c r="F9" s="34" t="s">
        <v>18</v>
      </c>
      <c r="G9" s="34" t="s">
        <v>18</v>
      </c>
      <c r="H9" s="35">
        <v>29.799910368689101</v>
      </c>
      <c r="I9" s="35">
        <v>29.799910368689101</v>
      </c>
      <c r="J9" s="36">
        <v>0</v>
      </c>
      <c r="N9" s="37">
        <v>0</v>
      </c>
      <c r="O9" s="38">
        <v>66</v>
      </c>
      <c r="P9" s="34" t="s">
        <v>18</v>
      </c>
    </row>
    <row r="10" spans="1:16" ht="15" customHeight="1" x14ac:dyDescent="0.2">
      <c r="B10" s="34" t="s">
        <v>26</v>
      </c>
      <c r="C10" s="34" t="s">
        <v>16</v>
      </c>
      <c r="D10" s="34" t="s">
        <v>18</v>
      </c>
      <c r="E10" s="34" t="s">
        <v>17</v>
      </c>
      <c r="F10" s="34" t="s">
        <v>18</v>
      </c>
      <c r="G10" s="34" t="s">
        <v>18</v>
      </c>
      <c r="H10" s="35">
        <v>28.781052555012401</v>
      </c>
      <c r="I10" s="35">
        <v>28.781052555012401</v>
      </c>
      <c r="J10" s="36">
        <v>0</v>
      </c>
      <c r="N10" s="37">
        <v>0</v>
      </c>
      <c r="O10" s="38">
        <v>66</v>
      </c>
      <c r="P10" s="34" t="s">
        <v>18</v>
      </c>
    </row>
    <row r="11" spans="1:16" ht="15" customHeight="1" x14ac:dyDescent="0.2">
      <c r="B11" s="34" t="s">
        <v>27</v>
      </c>
      <c r="C11" s="34" t="s">
        <v>16</v>
      </c>
      <c r="D11" s="34" t="s">
        <v>18</v>
      </c>
      <c r="E11" s="34" t="s">
        <v>17</v>
      </c>
      <c r="F11" s="34" t="s">
        <v>18</v>
      </c>
      <c r="G11" s="34" t="s">
        <v>18</v>
      </c>
      <c r="H11" s="35">
        <v>26.9859257733155</v>
      </c>
      <c r="I11" s="35">
        <v>26.9859257733155</v>
      </c>
      <c r="J11" s="36">
        <v>0</v>
      </c>
      <c r="N11" s="37">
        <v>0</v>
      </c>
      <c r="O11" s="38">
        <v>66</v>
      </c>
      <c r="P11" s="34" t="s">
        <v>18</v>
      </c>
    </row>
    <row r="12" spans="1:16" ht="15" customHeight="1" x14ac:dyDescent="0.2">
      <c r="B12" s="34" t="s">
        <v>28</v>
      </c>
      <c r="C12" s="34" t="s">
        <v>16</v>
      </c>
      <c r="D12" s="34" t="s">
        <v>18</v>
      </c>
      <c r="E12" s="34" t="s">
        <v>17</v>
      </c>
      <c r="F12" s="34" t="s">
        <v>18</v>
      </c>
      <c r="G12" s="34" t="s">
        <v>18</v>
      </c>
      <c r="H12" s="35">
        <v>27.060623801096799</v>
      </c>
      <c r="I12" s="35">
        <v>27.060623801096799</v>
      </c>
      <c r="J12" s="36">
        <v>0</v>
      </c>
      <c r="N12" s="37">
        <v>0</v>
      </c>
      <c r="O12" s="38">
        <v>66</v>
      </c>
      <c r="P12" s="34" t="s">
        <v>18</v>
      </c>
    </row>
    <row r="13" spans="1:16" ht="15" customHeight="1" x14ac:dyDescent="0.2">
      <c r="B13" s="34" t="s">
        <v>29</v>
      </c>
      <c r="C13" s="34" t="s">
        <v>16</v>
      </c>
      <c r="D13" s="34" t="s">
        <v>18</v>
      </c>
      <c r="E13" s="34" t="s">
        <v>17</v>
      </c>
      <c r="F13" s="34" t="s">
        <v>18</v>
      </c>
      <c r="G13" s="34" t="s">
        <v>18</v>
      </c>
      <c r="I13" s="35">
        <v>0</v>
      </c>
      <c r="J13" s="36">
        <v>0</v>
      </c>
      <c r="M13" s="37">
        <v>0</v>
      </c>
      <c r="N13" s="37">
        <v>0</v>
      </c>
      <c r="O13" s="38">
        <v>66</v>
      </c>
      <c r="P13" s="34" t="s">
        <v>18</v>
      </c>
    </row>
    <row r="14" spans="1:16" ht="15" customHeight="1" x14ac:dyDescent="0.2">
      <c r="B14" s="34" t="s">
        <v>30</v>
      </c>
      <c r="C14" s="34" t="s">
        <v>16</v>
      </c>
      <c r="D14" s="34" t="s">
        <v>18</v>
      </c>
      <c r="E14" s="34" t="s">
        <v>17</v>
      </c>
      <c r="F14" s="34" t="s">
        <v>18</v>
      </c>
      <c r="G14" s="34" t="s">
        <v>18</v>
      </c>
      <c r="I14" s="35">
        <v>0</v>
      </c>
      <c r="J14" s="36">
        <v>0</v>
      </c>
      <c r="M14" s="37">
        <v>0</v>
      </c>
      <c r="N14" s="37">
        <v>0</v>
      </c>
      <c r="O14" s="38">
        <v>66</v>
      </c>
      <c r="P14" s="34" t="s">
        <v>18</v>
      </c>
    </row>
    <row r="15" spans="1:16" ht="15" customHeight="1" x14ac:dyDescent="0.2">
      <c r="B15" s="34" t="s">
        <v>31</v>
      </c>
      <c r="C15" s="34" t="s">
        <v>16</v>
      </c>
      <c r="D15" s="34" t="s">
        <v>18</v>
      </c>
      <c r="E15" s="34" t="s">
        <v>17</v>
      </c>
      <c r="F15" s="34" t="s">
        <v>18</v>
      </c>
      <c r="G15" s="34" t="s">
        <v>18</v>
      </c>
      <c r="H15" s="35">
        <v>21.3089562555834</v>
      </c>
      <c r="I15" s="35">
        <v>21.3089562555834</v>
      </c>
      <c r="J15" s="36">
        <v>0</v>
      </c>
      <c r="N15" s="37">
        <v>0</v>
      </c>
      <c r="O15" s="38">
        <v>66</v>
      </c>
      <c r="P15" s="34" t="s">
        <v>18</v>
      </c>
    </row>
    <row r="16" spans="1:16" ht="15" customHeight="1" x14ac:dyDescent="0.2">
      <c r="B16" s="34" t="s">
        <v>32</v>
      </c>
      <c r="C16" s="34" t="s">
        <v>16</v>
      </c>
      <c r="D16" s="34" t="s">
        <v>18</v>
      </c>
      <c r="E16" s="34" t="s">
        <v>17</v>
      </c>
      <c r="F16" s="34" t="s">
        <v>18</v>
      </c>
      <c r="G16" s="34" t="s">
        <v>18</v>
      </c>
      <c r="H16" s="35">
        <v>23.551993968414902</v>
      </c>
      <c r="I16" s="35">
        <v>23.551993968414902</v>
      </c>
      <c r="J16" s="36">
        <v>0</v>
      </c>
      <c r="N16" s="37">
        <v>0</v>
      </c>
      <c r="O16" s="38">
        <v>66</v>
      </c>
      <c r="P16" s="34" t="s">
        <v>18</v>
      </c>
    </row>
    <row r="17" spans="2:16" ht="15" customHeight="1" x14ac:dyDescent="0.2">
      <c r="B17" s="34" t="s">
        <v>33</v>
      </c>
      <c r="C17" s="34" t="s">
        <v>16</v>
      </c>
      <c r="D17" s="34" t="s">
        <v>18</v>
      </c>
      <c r="E17" s="34" t="s">
        <v>17</v>
      </c>
      <c r="F17" s="34" t="s">
        <v>18</v>
      </c>
      <c r="G17" s="34" t="s">
        <v>18</v>
      </c>
      <c r="H17" s="35">
        <v>23.499324976912099</v>
      </c>
      <c r="I17" s="35">
        <v>23.499324976912099</v>
      </c>
      <c r="J17" s="36">
        <v>0</v>
      </c>
      <c r="N17" s="37">
        <v>0</v>
      </c>
      <c r="O17" s="38">
        <v>66</v>
      </c>
      <c r="P17" s="34" t="s">
        <v>18</v>
      </c>
    </row>
    <row r="18" spans="2:16" ht="15" customHeight="1" x14ac:dyDescent="0.2">
      <c r="B18" s="34" t="s">
        <v>34</v>
      </c>
      <c r="C18" s="34" t="s">
        <v>16</v>
      </c>
      <c r="D18" s="34" t="s">
        <v>18</v>
      </c>
      <c r="E18" s="34" t="s">
        <v>17</v>
      </c>
      <c r="F18" s="34" t="s">
        <v>18</v>
      </c>
      <c r="G18" s="34" t="s">
        <v>18</v>
      </c>
      <c r="H18" s="35">
        <v>23.3652131207281</v>
      </c>
      <c r="I18" s="35">
        <v>23.3652131207281</v>
      </c>
      <c r="J18" s="36">
        <v>0</v>
      </c>
      <c r="N18" s="37">
        <v>0</v>
      </c>
      <c r="O18" s="38">
        <v>66</v>
      </c>
      <c r="P18" s="34" t="s">
        <v>18</v>
      </c>
    </row>
    <row r="19" spans="2:16" ht="15" customHeight="1" x14ac:dyDescent="0.2">
      <c r="B19" s="34" t="s">
        <v>35</v>
      </c>
      <c r="C19" s="34" t="s">
        <v>16</v>
      </c>
      <c r="D19" s="34" t="s">
        <v>18</v>
      </c>
      <c r="E19" s="34" t="s">
        <v>17</v>
      </c>
      <c r="F19" s="34" t="s">
        <v>18</v>
      </c>
      <c r="G19" s="34" t="s">
        <v>18</v>
      </c>
      <c r="H19" s="35">
        <v>23.495771383054802</v>
      </c>
      <c r="I19" s="35">
        <v>23.495771383054802</v>
      </c>
      <c r="J19" s="36">
        <v>0</v>
      </c>
      <c r="N19" s="37">
        <v>0</v>
      </c>
      <c r="O19" s="38">
        <v>66</v>
      </c>
      <c r="P19" s="34" t="s">
        <v>18</v>
      </c>
    </row>
    <row r="20" spans="2:16" ht="15" customHeight="1" x14ac:dyDescent="0.2">
      <c r="B20" s="34" t="s">
        <v>36</v>
      </c>
      <c r="C20" s="34" t="s">
        <v>16</v>
      </c>
      <c r="D20" s="34" t="s">
        <v>18</v>
      </c>
      <c r="E20" s="34" t="s">
        <v>17</v>
      </c>
      <c r="F20" s="34" t="s">
        <v>18</v>
      </c>
      <c r="G20" s="34" t="s">
        <v>18</v>
      </c>
      <c r="H20" s="35">
        <v>23.531765279393699</v>
      </c>
      <c r="I20" s="35">
        <v>23.531765279393699</v>
      </c>
      <c r="J20" s="36">
        <v>0</v>
      </c>
      <c r="N20" s="37">
        <v>0</v>
      </c>
      <c r="O20" s="38">
        <v>66</v>
      </c>
      <c r="P20" s="34" t="s">
        <v>18</v>
      </c>
    </row>
    <row r="21" spans="2:16" ht="15" customHeight="1" x14ac:dyDescent="0.2">
      <c r="B21" s="34" t="s">
        <v>37</v>
      </c>
      <c r="C21" s="34" t="s">
        <v>16</v>
      </c>
      <c r="D21" s="34" t="s">
        <v>18</v>
      </c>
      <c r="E21" s="34" t="s">
        <v>17</v>
      </c>
      <c r="F21" s="34" t="s">
        <v>18</v>
      </c>
      <c r="G21" s="34" t="s">
        <v>18</v>
      </c>
      <c r="H21" s="35">
        <v>23.734367968807799</v>
      </c>
      <c r="I21" s="35">
        <v>23.734367968807799</v>
      </c>
      <c r="J21" s="36">
        <v>0</v>
      </c>
      <c r="N21" s="37">
        <v>0</v>
      </c>
      <c r="O21" s="38">
        <v>66</v>
      </c>
      <c r="P21" s="34" t="s">
        <v>18</v>
      </c>
    </row>
    <row r="22" spans="2:16" ht="15" customHeight="1" x14ac:dyDescent="0.2">
      <c r="B22" s="34" t="s">
        <v>38</v>
      </c>
      <c r="C22" s="34" t="s">
        <v>16</v>
      </c>
      <c r="D22" s="34" t="s">
        <v>18</v>
      </c>
      <c r="E22" s="34" t="s">
        <v>17</v>
      </c>
      <c r="F22" s="34" t="s">
        <v>18</v>
      </c>
      <c r="G22" s="34" t="s">
        <v>18</v>
      </c>
      <c r="H22" s="35">
        <v>23.607742023273499</v>
      </c>
      <c r="I22" s="35">
        <v>23.607742023273499</v>
      </c>
      <c r="J22" s="36">
        <v>0</v>
      </c>
      <c r="N22" s="37">
        <v>0</v>
      </c>
      <c r="O22" s="38">
        <v>66</v>
      </c>
      <c r="P22" s="34" t="s">
        <v>18</v>
      </c>
    </row>
    <row r="23" spans="2:16" ht="15" customHeight="1" x14ac:dyDescent="0.2">
      <c r="B23" s="34" t="s">
        <v>39</v>
      </c>
      <c r="C23" s="34" t="s">
        <v>16</v>
      </c>
      <c r="D23" s="34" t="s">
        <v>18</v>
      </c>
      <c r="E23" s="34" t="s">
        <v>17</v>
      </c>
      <c r="F23" s="34" t="s">
        <v>18</v>
      </c>
      <c r="G23" s="34" t="s">
        <v>18</v>
      </c>
      <c r="H23" s="35">
        <v>23.838467929324199</v>
      </c>
      <c r="I23" s="35">
        <v>23.838467929324199</v>
      </c>
      <c r="J23" s="36">
        <v>0</v>
      </c>
      <c r="N23" s="37">
        <v>0</v>
      </c>
      <c r="O23" s="38">
        <v>66</v>
      </c>
      <c r="P23" s="34" t="s">
        <v>18</v>
      </c>
    </row>
    <row r="24" spans="2:16" ht="15" customHeight="1" x14ac:dyDescent="0.2">
      <c r="B24" s="34" t="s">
        <v>40</v>
      </c>
      <c r="C24" s="34" t="s">
        <v>16</v>
      </c>
      <c r="D24" s="34" t="s">
        <v>18</v>
      </c>
      <c r="E24" s="34" t="s">
        <v>17</v>
      </c>
      <c r="F24" s="34" t="s">
        <v>18</v>
      </c>
      <c r="G24" s="34" t="s">
        <v>18</v>
      </c>
      <c r="H24" s="35">
        <v>23.1925551069283</v>
      </c>
      <c r="I24" s="35">
        <v>23.1925551069283</v>
      </c>
      <c r="J24" s="36">
        <v>0</v>
      </c>
      <c r="N24" s="37">
        <v>0</v>
      </c>
      <c r="O24" s="38">
        <v>66</v>
      </c>
      <c r="P24" s="34" t="s">
        <v>18</v>
      </c>
    </row>
    <row r="25" spans="2:16" ht="15" customHeight="1" x14ac:dyDescent="0.2">
      <c r="B25" s="34" t="s">
        <v>41</v>
      </c>
      <c r="C25" s="34" t="s">
        <v>16</v>
      </c>
      <c r="D25" s="34" t="s">
        <v>18</v>
      </c>
      <c r="E25" s="34" t="s">
        <v>17</v>
      </c>
      <c r="F25" s="34" t="s">
        <v>18</v>
      </c>
      <c r="G25" s="34" t="s">
        <v>18</v>
      </c>
      <c r="H25" s="35">
        <v>23.863116101462801</v>
      </c>
      <c r="I25" s="35">
        <v>23.863116101462801</v>
      </c>
      <c r="J25" s="36">
        <v>0</v>
      </c>
      <c r="N25" s="37">
        <v>0</v>
      </c>
      <c r="O25" s="38">
        <v>66</v>
      </c>
      <c r="P25" s="34" t="s">
        <v>18</v>
      </c>
    </row>
    <row r="26" spans="2:16" ht="15" customHeight="1" x14ac:dyDescent="0.2">
      <c r="B26" s="34" t="s">
        <v>42</v>
      </c>
      <c r="C26" s="34" t="s">
        <v>16</v>
      </c>
      <c r="D26" s="34" t="s">
        <v>18</v>
      </c>
      <c r="E26" s="34" t="s">
        <v>17</v>
      </c>
      <c r="F26" s="34" t="s">
        <v>18</v>
      </c>
      <c r="G26" s="34" t="s">
        <v>18</v>
      </c>
      <c r="H26" s="35">
        <v>26.3363982660115</v>
      </c>
      <c r="I26" s="35">
        <v>26.3363982660115</v>
      </c>
      <c r="J26" s="36">
        <v>0</v>
      </c>
      <c r="N26" s="37">
        <v>0</v>
      </c>
      <c r="O26" s="38">
        <v>66</v>
      </c>
      <c r="P26" s="34" t="s">
        <v>18</v>
      </c>
    </row>
    <row r="27" spans="2:16" ht="15" customHeight="1" x14ac:dyDescent="0.2">
      <c r="B27" s="34" t="s">
        <v>43</v>
      </c>
      <c r="C27" s="34" t="s">
        <v>16</v>
      </c>
      <c r="D27" s="34" t="s">
        <v>18</v>
      </c>
      <c r="E27" s="34" t="s">
        <v>17</v>
      </c>
      <c r="F27" s="34" t="s">
        <v>18</v>
      </c>
      <c r="G27" s="34" t="s">
        <v>18</v>
      </c>
      <c r="H27" s="35">
        <v>27.481706887569</v>
      </c>
      <c r="I27" s="35">
        <v>27.481706887569</v>
      </c>
      <c r="J27" s="36">
        <v>0</v>
      </c>
      <c r="N27" s="37">
        <v>0</v>
      </c>
      <c r="O27" s="38">
        <v>66</v>
      </c>
      <c r="P27" s="34" t="s">
        <v>18</v>
      </c>
    </row>
    <row r="28" spans="2:16" ht="15" customHeight="1" x14ac:dyDescent="0.2">
      <c r="B28" s="34" t="s">
        <v>44</v>
      </c>
      <c r="C28" s="34" t="s">
        <v>16</v>
      </c>
      <c r="D28" s="34" t="s">
        <v>18</v>
      </c>
      <c r="E28" s="34" t="s">
        <v>17</v>
      </c>
      <c r="F28" s="34" t="s">
        <v>18</v>
      </c>
      <c r="G28" s="34" t="s">
        <v>18</v>
      </c>
      <c r="H28" s="35">
        <v>27.284888586740799</v>
      </c>
      <c r="I28" s="35">
        <v>27.284888586740799</v>
      </c>
      <c r="J28" s="36">
        <v>0</v>
      </c>
      <c r="N28" s="37">
        <v>0</v>
      </c>
      <c r="O28" s="38">
        <v>66</v>
      </c>
      <c r="P28" s="34" t="s">
        <v>18</v>
      </c>
    </row>
    <row r="29" spans="2:16" ht="15" customHeight="1" x14ac:dyDescent="0.2">
      <c r="B29" s="34" t="s">
        <v>45</v>
      </c>
      <c r="C29" s="34" t="s">
        <v>16</v>
      </c>
      <c r="D29" s="34" t="s">
        <v>18</v>
      </c>
      <c r="E29" s="34" t="s">
        <v>17</v>
      </c>
      <c r="F29" s="34" t="s">
        <v>18</v>
      </c>
      <c r="G29" s="34" t="s">
        <v>18</v>
      </c>
      <c r="H29" s="35">
        <v>28.694493809119699</v>
      </c>
      <c r="I29" s="35">
        <v>28.694493809119699</v>
      </c>
      <c r="J29" s="36">
        <v>0</v>
      </c>
      <c r="N29" s="37">
        <v>0</v>
      </c>
      <c r="O29" s="38">
        <v>66</v>
      </c>
      <c r="P29" s="34" t="s">
        <v>18</v>
      </c>
    </row>
    <row r="30" spans="2:16" ht="15" customHeight="1" x14ac:dyDescent="0.2">
      <c r="B30" s="34" t="s">
        <v>46</v>
      </c>
      <c r="C30" s="34" t="s">
        <v>16</v>
      </c>
      <c r="D30" s="34" t="s">
        <v>18</v>
      </c>
      <c r="E30" s="34" t="s">
        <v>17</v>
      </c>
      <c r="F30" s="34" t="s">
        <v>18</v>
      </c>
      <c r="G30" s="34" t="s">
        <v>18</v>
      </c>
      <c r="H30" s="35">
        <v>28.348380874592401</v>
      </c>
      <c r="I30" s="35">
        <v>28.348380874592401</v>
      </c>
      <c r="J30" s="36">
        <v>0</v>
      </c>
      <c r="N30" s="37">
        <v>0</v>
      </c>
      <c r="O30" s="38">
        <v>66</v>
      </c>
      <c r="P30" s="34" t="s">
        <v>18</v>
      </c>
    </row>
    <row r="31" spans="2:16" ht="15" customHeight="1" x14ac:dyDescent="0.2">
      <c r="B31" s="34" t="s">
        <v>47</v>
      </c>
      <c r="C31" s="34" t="s">
        <v>16</v>
      </c>
      <c r="D31" s="34" t="s">
        <v>18</v>
      </c>
      <c r="E31" s="34" t="s">
        <v>17</v>
      </c>
      <c r="F31" s="34" t="s">
        <v>18</v>
      </c>
      <c r="G31" s="34" t="s">
        <v>18</v>
      </c>
      <c r="H31" s="35">
        <v>27.175718582488798</v>
      </c>
      <c r="I31" s="35">
        <v>27.175718582488798</v>
      </c>
      <c r="J31" s="36">
        <v>0</v>
      </c>
      <c r="N31" s="37">
        <v>0</v>
      </c>
      <c r="O31" s="38">
        <v>66</v>
      </c>
      <c r="P31" s="34" t="s">
        <v>18</v>
      </c>
    </row>
    <row r="32" spans="2:16" ht="15" customHeight="1" x14ac:dyDescent="0.2">
      <c r="B32" s="34" t="s">
        <v>48</v>
      </c>
      <c r="C32" s="34" t="s">
        <v>16</v>
      </c>
      <c r="D32" s="34" t="s">
        <v>18</v>
      </c>
      <c r="E32" s="34" t="s">
        <v>17</v>
      </c>
      <c r="F32" s="34" t="s">
        <v>18</v>
      </c>
      <c r="G32" s="34" t="s">
        <v>18</v>
      </c>
      <c r="H32" s="35">
        <v>28.243790051905801</v>
      </c>
      <c r="I32" s="35">
        <v>28.243790051905801</v>
      </c>
      <c r="J32" s="36">
        <v>0</v>
      </c>
      <c r="N32" s="37">
        <v>0</v>
      </c>
      <c r="O32" s="38">
        <v>66</v>
      </c>
      <c r="P32" s="34" t="s">
        <v>18</v>
      </c>
    </row>
    <row r="33" spans="2:16" ht="15" customHeight="1" x14ac:dyDescent="0.2">
      <c r="B33" s="34" t="s">
        <v>49</v>
      </c>
      <c r="C33" s="34" t="s">
        <v>16</v>
      </c>
      <c r="D33" s="34" t="s">
        <v>18</v>
      </c>
      <c r="E33" s="34" t="s">
        <v>17</v>
      </c>
      <c r="F33" s="34" t="s">
        <v>18</v>
      </c>
      <c r="G33" s="34" t="s">
        <v>18</v>
      </c>
      <c r="H33" s="35">
        <v>29.692622821558398</v>
      </c>
      <c r="I33" s="35">
        <v>29.692622821558398</v>
      </c>
      <c r="J33" s="36">
        <v>0</v>
      </c>
      <c r="N33" s="37">
        <v>0</v>
      </c>
      <c r="O33" s="38">
        <v>66</v>
      </c>
      <c r="P33" s="34" t="s">
        <v>18</v>
      </c>
    </row>
    <row r="34" spans="2:16" ht="15" customHeight="1" x14ac:dyDescent="0.2">
      <c r="B34" s="34" t="s">
        <v>50</v>
      </c>
      <c r="C34" s="34" t="s">
        <v>16</v>
      </c>
      <c r="D34" s="34" t="s">
        <v>18</v>
      </c>
      <c r="E34" s="34" t="s">
        <v>17</v>
      </c>
      <c r="F34" s="34" t="s">
        <v>18</v>
      </c>
      <c r="G34" s="34" t="s">
        <v>18</v>
      </c>
      <c r="H34" s="35">
        <v>28.902873496090798</v>
      </c>
      <c r="I34" s="35">
        <v>28.902873496090798</v>
      </c>
      <c r="J34" s="36">
        <v>0</v>
      </c>
      <c r="N34" s="37">
        <v>0</v>
      </c>
      <c r="O34" s="38">
        <v>66</v>
      </c>
      <c r="P34" s="34" t="s">
        <v>18</v>
      </c>
    </row>
    <row r="35" spans="2:16" ht="15" customHeight="1" x14ac:dyDescent="0.2">
      <c r="B35" s="34" t="s">
        <v>51</v>
      </c>
      <c r="C35" s="34" t="s">
        <v>16</v>
      </c>
      <c r="D35" s="34" t="s">
        <v>18</v>
      </c>
      <c r="E35" s="34" t="s">
        <v>17</v>
      </c>
      <c r="F35" s="34" t="s">
        <v>18</v>
      </c>
      <c r="G35" s="34" t="s">
        <v>18</v>
      </c>
      <c r="H35" s="35">
        <v>26.871016951925402</v>
      </c>
      <c r="I35" s="35">
        <v>26.871016951925402</v>
      </c>
      <c r="J35" s="36">
        <v>0</v>
      </c>
      <c r="N35" s="37">
        <v>0</v>
      </c>
      <c r="O35" s="38">
        <v>66</v>
      </c>
      <c r="P35" s="34" t="s">
        <v>18</v>
      </c>
    </row>
    <row r="36" spans="2:16" ht="15" customHeight="1" x14ac:dyDescent="0.2">
      <c r="B36" s="34" t="s">
        <v>52</v>
      </c>
      <c r="C36" s="34" t="s">
        <v>16</v>
      </c>
      <c r="D36" s="34" t="s">
        <v>18</v>
      </c>
      <c r="E36" s="34" t="s">
        <v>17</v>
      </c>
      <c r="F36" s="34" t="s">
        <v>18</v>
      </c>
      <c r="G36" s="34" t="s">
        <v>18</v>
      </c>
      <c r="H36" s="35">
        <v>27.233237813130199</v>
      </c>
      <c r="I36" s="35">
        <v>27.233237813130199</v>
      </c>
      <c r="J36" s="36">
        <v>0</v>
      </c>
      <c r="N36" s="37">
        <v>0</v>
      </c>
      <c r="O36" s="38">
        <v>66</v>
      </c>
      <c r="P36" s="34" t="s">
        <v>18</v>
      </c>
    </row>
    <row r="37" spans="2:16" ht="15" customHeight="1" x14ac:dyDescent="0.2">
      <c r="B37" s="34" t="s">
        <v>53</v>
      </c>
      <c r="C37" s="34" t="s">
        <v>16</v>
      </c>
      <c r="D37" s="34" t="s">
        <v>18</v>
      </c>
      <c r="E37" s="34" t="s">
        <v>17</v>
      </c>
      <c r="F37" s="34" t="s">
        <v>18</v>
      </c>
      <c r="G37" s="34" t="s">
        <v>18</v>
      </c>
      <c r="I37" s="35">
        <v>0</v>
      </c>
      <c r="J37" s="36">
        <v>0</v>
      </c>
      <c r="M37" s="37">
        <v>0</v>
      </c>
      <c r="N37" s="37">
        <v>0</v>
      </c>
      <c r="O37" s="38">
        <v>66</v>
      </c>
      <c r="P37" s="34" t="s">
        <v>18</v>
      </c>
    </row>
    <row r="38" spans="2:16" ht="15" customHeight="1" x14ac:dyDescent="0.2">
      <c r="B38" s="34" t="s">
        <v>54</v>
      </c>
      <c r="C38" s="34" t="s">
        <v>16</v>
      </c>
      <c r="D38" s="34" t="s">
        <v>18</v>
      </c>
      <c r="E38" s="34" t="s">
        <v>17</v>
      </c>
      <c r="F38" s="34" t="s">
        <v>18</v>
      </c>
      <c r="G38" s="34" t="s">
        <v>18</v>
      </c>
      <c r="I38" s="35">
        <v>0</v>
      </c>
      <c r="J38" s="36">
        <v>0</v>
      </c>
      <c r="M38" s="37">
        <v>0</v>
      </c>
      <c r="N38" s="37">
        <v>0</v>
      </c>
      <c r="O38" s="38">
        <v>66</v>
      </c>
      <c r="P38" s="34" t="s">
        <v>18</v>
      </c>
    </row>
    <row r="39" spans="2:16" ht="15" customHeight="1" x14ac:dyDescent="0.2">
      <c r="B39" s="34" t="s">
        <v>55</v>
      </c>
      <c r="C39" s="34" t="s">
        <v>16</v>
      </c>
      <c r="D39" s="34" t="s">
        <v>18</v>
      </c>
      <c r="E39" s="34" t="s">
        <v>17</v>
      </c>
      <c r="F39" s="34" t="s">
        <v>18</v>
      </c>
      <c r="G39" s="34" t="s">
        <v>18</v>
      </c>
      <c r="H39" s="35">
        <v>21.1519827535469</v>
      </c>
      <c r="I39" s="35">
        <v>21.1519827535469</v>
      </c>
      <c r="J39" s="36">
        <v>0</v>
      </c>
      <c r="N39" s="37">
        <v>0</v>
      </c>
      <c r="O39" s="38">
        <v>66</v>
      </c>
      <c r="P39" s="34" t="s">
        <v>18</v>
      </c>
    </row>
    <row r="40" spans="2:16" ht="15" customHeight="1" x14ac:dyDescent="0.2">
      <c r="B40" s="34" t="s">
        <v>56</v>
      </c>
      <c r="C40" s="34" t="s">
        <v>16</v>
      </c>
      <c r="D40" s="34" t="s">
        <v>18</v>
      </c>
      <c r="E40" s="34" t="s">
        <v>17</v>
      </c>
      <c r="F40" s="34" t="s">
        <v>18</v>
      </c>
      <c r="G40" s="34" t="s">
        <v>18</v>
      </c>
      <c r="H40" s="35">
        <v>23.347810269018201</v>
      </c>
      <c r="I40" s="35">
        <v>23.347810269018201</v>
      </c>
      <c r="J40" s="36">
        <v>0</v>
      </c>
      <c r="N40" s="37">
        <v>0</v>
      </c>
      <c r="O40" s="38">
        <v>66</v>
      </c>
      <c r="P40" s="34" t="s">
        <v>18</v>
      </c>
    </row>
    <row r="41" spans="2:16" ht="15" customHeight="1" x14ac:dyDescent="0.2">
      <c r="B41" s="34" t="s">
        <v>57</v>
      </c>
      <c r="C41" s="34" t="s">
        <v>16</v>
      </c>
      <c r="D41" s="34" t="s">
        <v>18</v>
      </c>
      <c r="E41" s="34" t="s">
        <v>17</v>
      </c>
      <c r="F41" s="34" t="s">
        <v>18</v>
      </c>
      <c r="G41" s="34" t="s">
        <v>18</v>
      </c>
      <c r="H41" s="35">
        <v>23.510975640165402</v>
      </c>
      <c r="I41" s="35">
        <v>23.510975640165402</v>
      </c>
      <c r="J41" s="36">
        <v>0</v>
      </c>
      <c r="N41" s="37">
        <v>0</v>
      </c>
      <c r="O41" s="38">
        <v>66</v>
      </c>
      <c r="P41" s="34" t="s">
        <v>18</v>
      </c>
    </row>
    <row r="42" spans="2:16" ht="15" customHeight="1" x14ac:dyDescent="0.2">
      <c r="B42" s="34" t="s">
        <v>58</v>
      </c>
      <c r="C42" s="34" t="s">
        <v>16</v>
      </c>
      <c r="D42" s="34" t="s">
        <v>18</v>
      </c>
      <c r="E42" s="34" t="s">
        <v>17</v>
      </c>
      <c r="F42" s="34" t="s">
        <v>18</v>
      </c>
      <c r="G42" s="34" t="s">
        <v>18</v>
      </c>
      <c r="H42" s="35">
        <v>23.433922663419199</v>
      </c>
      <c r="I42" s="35">
        <v>23.433922663419199</v>
      </c>
      <c r="J42" s="36">
        <v>0</v>
      </c>
      <c r="N42" s="37">
        <v>0</v>
      </c>
      <c r="O42" s="38">
        <v>66</v>
      </c>
      <c r="P42" s="34" t="s">
        <v>18</v>
      </c>
    </row>
    <row r="43" spans="2:16" ht="15" customHeight="1" x14ac:dyDescent="0.2">
      <c r="B43" s="34" t="s">
        <v>59</v>
      </c>
      <c r="C43" s="34" t="s">
        <v>16</v>
      </c>
      <c r="D43" s="34" t="s">
        <v>18</v>
      </c>
      <c r="E43" s="34" t="s">
        <v>17</v>
      </c>
      <c r="F43" s="34" t="s">
        <v>18</v>
      </c>
      <c r="G43" s="34" t="s">
        <v>18</v>
      </c>
      <c r="H43" s="35">
        <v>23.6366627114256</v>
      </c>
      <c r="I43" s="35">
        <v>23.6366627114256</v>
      </c>
      <c r="J43" s="36">
        <v>0</v>
      </c>
      <c r="N43" s="37">
        <v>0</v>
      </c>
      <c r="O43" s="38">
        <v>66</v>
      </c>
      <c r="P43" s="34" t="s">
        <v>18</v>
      </c>
    </row>
    <row r="44" spans="2:16" ht="15" customHeight="1" x14ac:dyDescent="0.2">
      <c r="B44" s="34" t="s">
        <v>60</v>
      </c>
      <c r="C44" s="34" t="s">
        <v>16</v>
      </c>
      <c r="D44" s="34" t="s">
        <v>18</v>
      </c>
      <c r="E44" s="34" t="s">
        <v>17</v>
      </c>
      <c r="F44" s="34" t="s">
        <v>18</v>
      </c>
      <c r="G44" s="34" t="s">
        <v>18</v>
      </c>
      <c r="H44" s="35">
        <v>23.483057487170001</v>
      </c>
      <c r="I44" s="35">
        <v>23.483057487170001</v>
      </c>
      <c r="J44" s="36">
        <v>0</v>
      </c>
      <c r="N44" s="37">
        <v>0</v>
      </c>
      <c r="O44" s="38">
        <v>66</v>
      </c>
      <c r="P44" s="34" t="s">
        <v>18</v>
      </c>
    </row>
    <row r="45" spans="2:16" ht="15" customHeight="1" x14ac:dyDescent="0.2">
      <c r="B45" s="34" t="s">
        <v>61</v>
      </c>
      <c r="C45" s="34" t="s">
        <v>16</v>
      </c>
      <c r="D45" s="34" t="s">
        <v>18</v>
      </c>
      <c r="E45" s="34" t="s">
        <v>17</v>
      </c>
      <c r="F45" s="34" t="s">
        <v>18</v>
      </c>
      <c r="G45" s="34" t="s">
        <v>18</v>
      </c>
      <c r="H45" s="35">
        <v>23.5096009955375</v>
      </c>
      <c r="I45" s="35">
        <v>23.5096009955375</v>
      </c>
      <c r="J45" s="36">
        <v>0</v>
      </c>
      <c r="N45" s="37">
        <v>0</v>
      </c>
      <c r="O45" s="38">
        <v>66</v>
      </c>
      <c r="P45" s="34" t="s">
        <v>18</v>
      </c>
    </row>
    <row r="46" spans="2:16" ht="15" customHeight="1" x14ac:dyDescent="0.2">
      <c r="B46" s="34" t="s">
        <v>62</v>
      </c>
      <c r="C46" s="34" t="s">
        <v>16</v>
      </c>
      <c r="D46" s="34" t="s">
        <v>18</v>
      </c>
      <c r="E46" s="34" t="s">
        <v>17</v>
      </c>
      <c r="F46" s="34" t="s">
        <v>18</v>
      </c>
      <c r="G46" s="34" t="s">
        <v>18</v>
      </c>
      <c r="H46" s="35">
        <v>23.655012666425399</v>
      </c>
      <c r="I46" s="35">
        <v>23.655012666425399</v>
      </c>
      <c r="J46" s="36">
        <v>0</v>
      </c>
      <c r="N46" s="37">
        <v>0</v>
      </c>
      <c r="O46" s="38">
        <v>66</v>
      </c>
      <c r="P46" s="34" t="s">
        <v>18</v>
      </c>
    </row>
    <row r="47" spans="2:16" ht="15" customHeight="1" x14ac:dyDescent="0.2">
      <c r="B47" s="34" t="s">
        <v>63</v>
      </c>
      <c r="C47" s="34" t="s">
        <v>16</v>
      </c>
      <c r="D47" s="34" t="s">
        <v>18</v>
      </c>
      <c r="E47" s="34" t="s">
        <v>17</v>
      </c>
      <c r="F47" s="34" t="s">
        <v>18</v>
      </c>
      <c r="G47" s="34" t="s">
        <v>18</v>
      </c>
      <c r="H47" s="35">
        <v>24.128493109819299</v>
      </c>
      <c r="I47" s="35">
        <v>24.128493109819299</v>
      </c>
      <c r="J47" s="36">
        <v>0</v>
      </c>
      <c r="N47" s="37">
        <v>0</v>
      </c>
      <c r="O47" s="38">
        <v>66</v>
      </c>
      <c r="P47" s="34" t="s">
        <v>18</v>
      </c>
    </row>
    <row r="48" spans="2:16" ht="15" customHeight="1" x14ac:dyDescent="0.2">
      <c r="B48" s="34" t="s">
        <v>64</v>
      </c>
      <c r="C48" s="34" t="s">
        <v>16</v>
      </c>
      <c r="D48" s="34" t="s">
        <v>18</v>
      </c>
      <c r="E48" s="34" t="s">
        <v>17</v>
      </c>
      <c r="F48" s="34" t="s">
        <v>18</v>
      </c>
      <c r="G48" s="34" t="s">
        <v>18</v>
      </c>
      <c r="H48" s="35">
        <v>23.266608784962699</v>
      </c>
      <c r="I48" s="35">
        <v>23.266608784962699</v>
      </c>
      <c r="J48" s="36">
        <v>0</v>
      </c>
      <c r="N48" s="37">
        <v>0</v>
      </c>
      <c r="O48" s="38">
        <v>66</v>
      </c>
      <c r="P48" s="34" t="s">
        <v>18</v>
      </c>
    </row>
    <row r="49" spans="2:16" ht="15" customHeight="1" x14ac:dyDescent="0.2">
      <c r="B49" s="34" t="s">
        <v>65</v>
      </c>
      <c r="C49" s="34" t="s">
        <v>16</v>
      </c>
      <c r="D49" s="34" t="s">
        <v>18</v>
      </c>
      <c r="E49" s="34" t="s">
        <v>17</v>
      </c>
      <c r="F49" s="34" t="s">
        <v>18</v>
      </c>
      <c r="G49" s="34" t="s">
        <v>18</v>
      </c>
      <c r="H49" s="35">
        <v>23.994351440301902</v>
      </c>
      <c r="I49" s="35">
        <v>23.994351440301902</v>
      </c>
      <c r="J49" s="36">
        <v>0</v>
      </c>
      <c r="N49" s="37">
        <v>0</v>
      </c>
      <c r="O49" s="38">
        <v>66</v>
      </c>
      <c r="P49" s="34" t="s">
        <v>18</v>
      </c>
    </row>
    <row r="50" spans="2:16" ht="15" customHeight="1" x14ac:dyDescent="0.2">
      <c r="B50" s="34" t="s">
        <v>66</v>
      </c>
      <c r="C50" s="34" t="s">
        <v>16</v>
      </c>
      <c r="D50" s="34" t="s">
        <v>18</v>
      </c>
      <c r="E50" s="34" t="s">
        <v>17</v>
      </c>
      <c r="F50" s="34" t="s">
        <v>18</v>
      </c>
      <c r="G50" s="34" t="s">
        <v>18</v>
      </c>
      <c r="H50" s="35">
        <v>25.7917711221052</v>
      </c>
      <c r="I50" s="35">
        <v>25.7917711221052</v>
      </c>
      <c r="J50" s="36">
        <v>0</v>
      </c>
      <c r="N50" s="37">
        <v>0</v>
      </c>
      <c r="O50" s="38">
        <v>66</v>
      </c>
      <c r="P50" s="34" t="s">
        <v>18</v>
      </c>
    </row>
    <row r="51" spans="2:16" ht="15" customHeight="1" x14ac:dyDescent="0.2">
      <c r="B51" s="34" t="s">
        <v>67</v>
      </c>
      <c r="C51" s="34" t="s">
        <v>16</v>
      </c>
      <c r="D51" s="34" t="s">
        <v>18</v>
      </c>
      <c r="E51" s="34" t="s">
        <v>17</v>
      </c>
      <c r="F51" s="34" t="s">
        <v>18</v>
      </c>
      <c r="G51" s="34" t="s">
        <v>18</v>
      </c>
      <c r="H51" s="35">
        <v>27.402632444567399</v>
      </c>
      <c r="I51" s="35">
        <v>27.402632444567399</v>
      </c>
      <c r="J51" s="36">
        <v>0</v>
      </c>
      <c r="N51" s="37">
        <v>0</v>
      </c>
      <c r="O51" s="38">
        <v>66</v>
      </c>
      <c r="P51" s="34" t="s">
        <v>18</v>
      </c>
    </row>
    <row r="52" spans="2:16" ht="15" customHeight="1" x14ac:dyDescent="0.2">
      <c r="B52" s="34" t="s">
        <v>68</v>
      </c>
      <c r="C52" s="34" t="s">
        <v>16</v>
      </c>
      <c r="D52" s="34" t="s">
        <v>18</v>
      </c>
      <c r="E52" s="34" t="s">
        <v>17</v>
      </c>
      <c r="F52" s="34" t="s">
        <v>18</v>
      </c>
      <c r="G52" s="34" t="s">
        <v>18</v>
      </c>
      <c r="H52" s="35">
        <v>27.1560321199524</v>
      </c>
      <c r="I52" s="35">
        <v>27.1560321199524</v>
      </c>
      <c r="J52" s="36">
        <v>0</v>
      </c>
      <c r="N52" s="37">
        <v>0</v>
      </c>
      <c r="O52" s="38">
        <v>66</v>
      </c>
      <c r="P52" s="34" t="s">
        <v>18</v>
      </c>
    </row>
    <row r="53" spans="2:16" ht="15" customHeight="1" x14ac:dyDescent="0.2">
      <c r="B53" s="34" t="s">
        <v>69</v>
      </c>
      <c r="C53" s="34" t="s">
        <v>16</v>
      </c>
      <c r="D53" s="34" t="s">
        <v>18</v>
      </c>
      <c r="E53" s="34" t="s">
        <v>17</v>
      </c>
      <c r="F53" s="34" t="s">
        <v>18</v>
      </c>
      <c r="G53" s="34" t="s">
        <v>18</v>
      </c>
      <c r="H53" s="35">
        <v>28.558937191259901</v>
      </c>
      <c r="I53" s="35">
        <v>28.558937191259901</v>
      </c>
      <c r="J53" s="36">
        <v>0</v>
      </c>
      <c r="N53" s="37">
        <v>0</v>
      </c>
      <c r="O53" s="38">
        <v>66</v>
      </c>
      <c r="P53" s="34" t="s">
        <v>18</v>
      </c>
    </row>
    <row r="54" spans="2:16" ht="15" customHeight="1" x14ac:dyDescent="0.2">
      <c r="B54" s="34" t="s">
        <v>70</v>
      </c>
      <c r="C54" s="34" t="s">
        <v>16</v>
      </c>
      <c r="D54" s="34" t="s">
        <v>18</v>
      </c>
      <c r="E54" s="34" t="s">
        <v>17</v>
      </c>
      <c r="F54" s="34" t="s">
        <v>18</v>
      </c>
      <c r="G54" s="34" t="s">
        <v>18</v>
      </c>
      <c r="H54" s="35">
        <v>28.5112266139231</v>
      </c>
      <c r="I54" s="35">
        <v>28.5112266139231</v>
      </c>
      <c r="J54" s="36">
        <v>0</v>
      </c>
      <c r="N54" s="37">
        <v>0</v>
      </c>
      <c r="O54" s="38">
        <v>66</v>
      </c>
      <c r="P54" s="34" t="s">
        <v>18</v>
      </c>
    </row>
    <row r="55" spans="2:16" ht="15" customHeight="1" x14ac:dyDescent="0.2">
      <c r="B55" s="34" t="s">
        <v>71</v>
      </c>
      <c r="C55" s="34" t="s">
        <v>16</v>
      </c>
      <c r="D55" s="34" t="s">
        <v>18</v>
      </c>
      <c r="E55" s="34" t="s">
        <v>17</v>
      </c>
      <c r="F55" s="34" t="s">
        <v>18</v>
      </c>
      <c r="G55" s="34" t="s">
        <v>18</v>
      </c>
      <c r="H55" s="35">
        <v>27.259665020489201</v>
      </c>
      <c r="I55" s="35">
        <v>27.259665020489201</v>
      </c>
      <c r="J55" s="36">
        <v>0</v>
      </c>
      <c r="N55" s="37">
        <v>0</v>
      </c>
      <c r="O55" s="38">
        <v>66</v>
      </c>
      <c r="P55" s="34" t="s">
        <v>18</v>
      </c>
    </row>
    <row r="56" spans="2:16" ht="15" customHeight="1" x14ac:dyDescent="0.2">
      <c r="B56" s="34" t="s">
        <v>72</v>
      </c>
      <c r="C56" s="34" t="s">
        <v>16</v>
      </c>
      <c r="D56" s="34" t="s">
        <v>18</v>
      </c>
      <c r="E56" s="34" t="s">
        <v>17</v>
      </c>
      <c r="F56" s="34" t="s">
        <v>18</v>
      </c>
      <c r="G56" s="34" t="s">
        <v>18</v>
      </c>
      <c r="H56" s="35">
        <v>28.672146101078599</v>
      </c>
      <c r="I56" s="35">
        <v>28.672146101078599</v>
      </c>
      <c r="J56" s="36">
        <v>0</v>
      </c>
      <c r="N56" s="37">
        <v>0</v>
      </c>
      <c r="O56" s="38">
        <v>66</v>
      </c>
      <c r="P56" s="34" t="s">
        <v>18</v>
      </c>
    </row>
    <row r="57" spans="2:16" ht="15" customHeight="1" x14ac:dyDescent="0.2">
      <c r="B57" s="34" t="s">
        <v>73</v>
      </c>
      <c r="C57" s="34" t="s">
        <v>16</v>
      </c>
      <c r="D57" s="34" t="s">
        <v>18</v>
      </c>
      <c r="E57" s="34" t="s">
        <v>17</v>
      </c>
      <c r="F57" s="34" t="s">
        <v>18</v>
      </c>
      <c r="G57" s="34" t="s">
        <v>18</v>
      </c>
      <c r="H57" s="35">
        <v>29.855406668961098</v>
      </c>
      <c r="I57" s="35">
        <v>29.855406668961098</v>
      </c>
      <c r="J57" s="36">
        <v>0</v>
      </c>
      <c r="N57" s="37">
        <v>0</v>
      </c>
      <c r="O57" s="38">
        <v>66</v>
      </c>
      <c r="P57" s="34" t="s">
        <v>18</v>
      </c>
    </row>
    <row r="58" spans="2:16" ht="15" customHeight="1" x14ac:dyDescent="0.2">
      <c r="B58" s="34" t="s">
        <v>74</v>
      </c>
      <c r="C58" s="34" t="s">
        <v>16</v>
      </c>
      <c r="D58" s="34" t="s">
        <v>18</v>
      </c>
      <c r="E58" s="34" t="s">
        <v>17</v>
      </c>
      <c r="F58" s="34" t="s">
        <v>18</v>
      </c>
      <c r="G58" s="34" t="s">
        <v>18</v>
      </c>
      <c r="H58" s="35">
        <v>28.509735552932799</v>
      </c>
      <c r="I58" s="35">
        <v>28.509735552932799</v>
      </c>
      <c r="J58" s="36">
        <v>0</v>
      </c>
      <c r="N58" s="37">
        <v>0</v>
      </c>
      <c r="O58" s="38">
        <v>66</v>
      </c>
      <c r="P58" s="34" t="s">
        <v>18</v>
      </c>
    </row>
    <row r="59" spans="2:16" ht="15" customHeight="1" x14ac:dyDescent="0.2">
      <c r="B59" s="34" t="s">
        <v>75</v>
      </c>
      <c r="C59" s="34" t="s">
        <v>16</v>
      </c>
      <c r="D59" s="34" t="s">
        <v>18</v>
      </c>
      <c r="E59" s="34" t="s">
        <v>17</v>
      </c>
      <c r="F59" s="34" t="s">
        <v>18</v>
      </c>
      <c r="G59" s="34" t="s">
        <v>18</v>
      </c>
      <c r="H59" s="35">
        <v>26.9243168655243</v>
      </c>
      <c r="I59" s="35">
        <v>26.9243168655243</v>
      </c>
      <c r="J59" s="36">
        <v>0</v>
      </c>
      <c r="N59" s="37">
        <v>0</v>
      </c>
      <c r="O59" s="38">
        <v>66</v>
      </c>
      <c r="P59" s="34" t="s">
        <v>18</v>
      </c>
    </row>
    <row r="60" spans="2:16" ht="15" customHeight="1" x14ac:dyDescent="0.2">
      <c r="B60" s="34" t="s">
        <v>76</v>
      </c>
      <c r="C60" s="34" t="s">
        <v>16</v>
      </c>
      <c r="D60" s="34" t="s">
        <v>18</v>
      </c>
      <c r="E60" s="34" t="s">
        <v>17</v>
      </c>
      <c r="F60" s="34" t="s">
        <v>18</v>
      </c>
      <c r="G60" s="34" t="s">
        <v>18</v>
      </c>
      <c r="H60" s="35">
        <v>27.410458541295899</v>
      </c>
      <c r="I60" s="35">
        <v>27.410458541295899</v>
      </c>
      <c r="J60" s="36">
        <v>0</v>
      </c>
      <c r="N60" s="37">
        <v>0</v>
      </c>
      <c r="O60" s="38">
        <v>66</v>
      </c>
      <c r="P60" s="34" t="s">
        <v>18</v>
      </c>
    </row>
    <row r="61" spans="2:16" ht="15" customHeight="1" x14ac:dyDescent="0.2">
      <c r="B61" s="34" t="s">
        <v>77</v>
      </c>
      <c r="C61" s="34" t="s">
        <v>16</v>
      </c>
      <c r="D61" s="34" t="s">
        <v>18</v>
      </c>
      <c r="E61" s="34" t="s">
        <v>17</v>
      </c>
      <c r="F61" s="34" t="s">
        <v>18</v>
      </c>
      <c r="G61" s="34" t="s">
        <v>18</v>
      </c>
      <c r="I61" s="35">
        <v>0</v>
      </c>
      <c r="J61" s="36">
        <v>0</v>
      </c>
      <c r="M61" s="37">
        <v>0</v>
      </c>
      <c r="N61" s="37">
        <v>0</v>
      </c>
      <c r="O61" s="38">
        <v>66</v>
      </c>
      <c r="P61" s="34" t="s">
        <v>18</v>
      </c>
    </row>
    <row r="62" spans="2:16" ht="15" customHeight="1" x14ac:dyDescent="0.2">
      <c r="B62" s="34" t="s">
        <v>78</v>
      </c>
      <c r="C62" s="34" t="s">
        <v>16</v>
      </c>
      <c r="D62" s="34" t="s">
        <v>18</v>
      </c>
      <c r="E62" s="34" t="s">
        <v>17</v>
      </c>
      <c r="F62" s="34" t="s">
        <v>18</v>
      </c>
      <c r="G62" s="34" t="s">
        <v>18</v>
      </c>
      <c r="I62" s="35">
        <v>0</v>
      </c>
      <c r="J62" s="36">
        <v>0</v>
      </c>
      <c r="M62" s="37">
        <v>0</v>
      </c>
      <c r="N62" s="37">
        <v>0</v>
      </c>
      <c r="O62" s="38">
        <v>66</v>
      </c>
      <c r="P62" s="34" t="s">
        <v>18</v>
      </c>
    </row>
    <row r="63" spans="2:16" ht="15" customHeight="1" x14ac:dyDescent="0.2">
      <c r="B63" s="34" t="s">
        <v>79</v>
      </c>
      <c r="C63" s="34" t="s">
        <v>16</v>
      </c>
      <c r="D63" s="34" t="s">
        <v>18</v>
      </c>
      <c r="E63" s="34" t="s">
        <v>17</v>
      </c>
      <c r="F63" s="34" t="s">
        <v>18</v>
      </c>
      <c r="G63" s="34" t="s">
        <v>18</v>
      </c>
      <c r="H63" s="35">
        <v>21.025041498734801</v>
      </c>
      <c r="I63" s="35">
        <v>21.025041498734801</v>
      </c>
      <c r="J63" s="36">
        <v>0</v>
      </c>
      <c r="N63" s="37">
        <v>0</v>
      </c>
      <c r="O63" s="38">
        <v>66</v>
      </c>
      <c r="P63" s="34" t="s">
        <v>18</v>
      </c>
    </row>
    <row r="64" spans="2:16" ht="15" customHeight="1" x14ac:dyDescent="0.2">
      <c r="B64" s="34" t="s">
        <v>80</v>
      </c>
      <c r="C64" s="34" t="s">
        <v>16</v>
      </c>
      <c r="D64" s="34" t="s">
        <v>18</v>
      </c>
      <c r="E64" s="34" t="s">
        <v>17</v>
      </c>
      <c r="F64" s="34" t="s">
        <v>18</v>
      </c>
      <c r="G64" s="34" t="s">
        <v>18</v>
      </c>
      <c r="H64" s="35">
        <v>23.245778748085399</v>
      </c>
      <c r="I64" s="35">
        <v>23.245778748085399</v>
      </c>
      <c r="J64" s="36">
        <v>0</v>
      </c>
      <c r="N64" s="37">
        <v>0</v>
      </c>
      <c r="O64" s="38">
        <v>66</v>
      </c>
      <c r="P64" s="34" t="s">
        <v>18</v>
      </c>
    </row>
    <row r="65" spans="2:16" ht="15" customHeight="1" x14ac:dyDescent="0.2">
      <c r="B65" s="34" t="s">
        <v>81</v>
      </c>
      <c r="C65" s="34" t="s">
        <v>16</v>
      </c>
      <c r="D65" s="34" t="s">
        <v>18</v>
      </c>
      <c r="E65" s="34" t="s">
        <v>17</v>
      </c>
      <c r="F65" s="34" t="s">
        <v>18</v>
      </c>
      <c r="G65" s="34" t="s">
        <v>18</v>
      </c>
      <c r="H65" s="35">
        <v>23.6329778160876</v>
      </c>
      <c r="I65" s="35">
        <v>23.6329778160876</v>
      </c>
      <c r="J65" s="36">
        <v>0</v>
      </c>
      <c r="N65" s="37">
        <v>0</v>
      </c>
      <c r="O65" s="38">
        <v>66</v>
      </c>
      <c r="P65" s="34" t="s">
        <v>18</v>
      </c>
    </row>
    <row r="66" spans="2:16" ht="15" customHeight="1" x14ac:dyDescent="0.2">
      <c r="B66" s="34" t="s">
        <v>82</v>
      </c>
      <c r="C66" s="34" t="s">
        <v>16</v>
      </c>
      <c r="D66" s="34" t="s">
        <v>18</v>
      </c>
      <c r="E66" s="34" t="s">
        <v>17</v>
      </c>
      <c r="F66" s="34" t="s">
        <v>18</v>
      </c>
      <c r="G66" s="34" t="s">
        <v>18</v>
      </c>
      <c r="H66" s="35">
        <v>23.358668529618399</v>
      </c>
      <c r="I66" s="35">
        <v>23.358668529618399</v>
      </c>
      <c r="J66" s="36">
        <v>0</v>
      </c>
      <c r="N66" s="37">
        <v>0</v>
      </c>
      <c r="O66" s="38">
        <v>66</v>
      </c>
      <c r="P66" s="34" t="s">
        <v>18</v>
      </c>
    </row>
    <row r="67" spans="2:16" ht="15" customHeight="1" x14ac:dyDescent="0.2">
      <c r="B67" s="34" t="s">
        <v>83</v>
      </c>
      <c r="C67" s="34" t="s">
        <v>16</v>
      </c>
      <c r="D67" s="34" t="s">
        <v>18</v>
      </c>
      <c r="E67" s="34" t="s">
        <v>17</v>
      </c>
      <c r="F67" s="34" t="s">
        <v>18</v>
      </c>
      <c r="G67" s="34" t="s">
        <v>18</v>
      </c>
      <c r="H67" s="35">
        <v>23.487714732132599</v>
      </c>
      <c r="I67" s="35">
        <v>23.487714732132599</v>
      </c>
      <c r="J67" s="36">
        <v>0</v>
      </c>
      <c r="N67" s="37">
        <v>0</v>
      </c>
      <c r="O67" s="38">
        <v>66</v>
      </c>
      <c r="P67" s="34" t="s">
        <v>18</v>
      </c>
    </row>
    <row r="68" spans="2:16" ht="15" customHeight="1" x14ac:dyDescent="0.2">
      <c r="B68" s="34" t="s">
        <v>84</v>
      </c>
      <c r="C68" s="34" t="s">
        <v>16</v>
      </c>
      <c r="D68" s="34" t="s">
        <v>18</v>
      </c>
      <c r="E68" s="34" t="s">
        <v>17</v>
      </c>
      <c r="F68" s="34" t="s">
        <v>18</v>
      </c>
      <c r="G68" s="34" t="s">
        <v>18</v>
      </c>
      <c r="H68" s="35">
        <v>23.4893155504096</v>
      </c>
      <c r="I68" s="35">
        <v>23.4893155504096</v>
      </c>
      <c r="J68" s="36">
        <v>0</v>
      </c>
      <c r="N68" s="37">
        <v>0</v>
      </c>
      <c r="O68" s="38">
        <v>66</v>
      </c>
      <c r="P68" s="34" t="s">
        <v>18</v>
      </c>
    </row>
    <row r="69" spans="2:16" ht="15" customHeight="1" x14ac:dyDescent="0.2">
      <c r="B69" s="34" t="s">
        <v>85</v>
      </c>
      <c r="C69" s="34" t="s">
        <v>16</v>
      </c>
      <c r="D69" s="34" t="s">
        <v>18</v>
      </c>
      <c r="E69" s="34" t="s">
        <v>17</v>
      </c>
      <c r="F69" s="34" t="s">
        <v>18</v>
      </c>
      <c r="G69" s="34" t="s">
        <v>18</v>
      </c>
      <c r="H69" s="35">
        <v>23.602865913405399</v>
      </c>
      <c r="I69" s="35">
        <v>23.602865913405399</v>
      </c>
      <c r="J69" s="36">
        <v>0</v>
      </c>
      <c r="N69" s="37">
        <v>0</v>
      </c>
      <c r="O69" s="38">
        <v>66</v>
      </c>
      <c r="P69" s="34" t="s">
        <v>18</v>
      </c>
    </row>
    <row r="70" spans="2:16" ht="15" customHeight="1" x14ac:dyDescent="0.2">
      <c r="B70" s="34" t="s">
        <v>86</v>
      </c>
      <c r="C70" s="34" t="s">
        <v>16</v>
      </c>
      <c r="D70" s="34" t="s">
        <v>18</v>
      </c>
      <c r="E70" s="34" t="s">
        <v>17</v>
      </c>
      <c r="F70" s="34" t="s">
        <v>18</v>
      </c>
      <c r="G70" s="34" t="s">
        <v>18</v>
      </c>
      <c r="H70" s="35">
        <v>23.367229955377901</v>
      </c>
      <c r="I70" s="35">
        <v>23.367229955377901</v>
      </c>
      <c r="J70" s="36">
        <v>0</v>
      </c>
      <c r="N70" s="37">
        <v>0</v>
      </c>
      <c r="O70" s="38">
        <v>66</v>
      </c>
      <c r="P70" s="34" t="s">
        <v>18</v>
      </c>
    </row>
    <row r="71" spans="2:16" ht="15" customHeight="1" x14ac:dyDescent="0.2">
      <c r="B71" s="34" t="s">
        <v>87</v>
      </c>
      <c r="C71" s="34" t="s">
        <v>16</v>
      </c>
      <c r="D71" s="34" t="s">
        <v>18</v>
      </c>
      <c r="E71" s="34" t="s">
        <v>17</v>
      </c>
      <c r="F71" s="34" t="s">
        <v>18</v>
      </c>
      <c r="G71" s="34" t="s">
        <v>18</v>
      </c>
      <c r="H71" s="35">
        <v>23.686013260051102</v>
      </c>
      <c r="I71" s="35">
        <v>23.686013260051102</v>
      </c>
      <c r="J71" s="36">
        <v>0</v>
      </c>
      <c r="N71" s="37">
        <v>0</v>
      </c>
      <c r="O71" s="38">
        <v>66</v>
      </c>
      <c r="P71" s="34" t="s">
        <v>18</v>
      </c>
    </row>
    <row r="72" spans="2:16" ht="15" customHeight="1" x14ac:dyDescent="0.2">
      <c r="B72" s="34" t="s">
        <v>88</v>
      </c>
      <c r="C72" s="34" t="s">
        <v>16</v>
      </c>
      <c r="D72" s="34" t="s">
        <v>18</v>
      </c>
      <c r="E72" s="34" t="s">
        <v>17</v>
      </c>
      <c r="F72" s="34" t="s">
        <v>18</v>
      </c>
      <c r="G72" s="34" t="s">
        <v>18</v>
      </c>
      <c r="H72" s="35">
        <v>22.980817596625499</v>
      </c>
      <c r="I72" s="35">
        <v>22.980817596625499</v>
      </c>
      <c r="J72" s="36">
        <v>0</v>
      </c>
      <c r="N72" s="37">
        <v>0</v>
      </c>
      <c r="O72" s="38">
        <v>66</v>
      </c>
      <c r="P72" s="34" t="s">
        <v>18</v>
      </c>
    </row>
    <row r="73" spans="2:16" ht="15" customHeight="1" x14ac:dyDescent="0.2">
      <c r="B73" s="34" t="s">
        <v>89</v>
      </c>
      <c r="C73" s="34" t="s">
        <v>16</v>
      </c>
      <c r="D73" s="34" t="s">
        <v>18</v>
      </c>
      <c r="E73" s="34" t="s">
        <v>17</v>
      </c>
      <c r="F73" s="34" t="s">
        <v>18</v>
      </c>
      <c r="G73" s="34" t="s">
        <v>18</v>
      </c>
      <c r="H73" s="35">
        <v>23.535355107304898</v>
      </c>
      <c r="I73" s="35">
        <v>23.535355107304898</v>
      </c>
      <c r="J73" s="36">
        <v>0</v>
      </c>
      <c r="N73" s="37">
        <v>0</v>
      </c>
      <c r="O73" s="38">
        <v>66</v>
      </c>
      <c r="P73" s="34" t="s">
        <v>18</v>
      </c>
    </row>
    <row r="74" spans="2:16" ht="15" customHeight="1" x14ac:dyDescent="0.2">
      <c r="B74" s="34" t="s">
        <v>90</v>
      </c>
      <c r="C74" s="34" t="s">
        <v>16</v>
      </c>
      <c r="D74" s="34" t="s">
        <v>18</v>
      </c>
      <c r="E74" s="34" t="s">
        <v>17</v>
      </c>
      <c r="F74" s="34" t="s">
        <v>18</v>
      </c>
      <c r="G74" s="34" t="s">
        <v>18</v>
      </c>
      <c r="H74" s="35">
        <v>26.982911252323198</v>
      </c>
      <c r="I74" s="35">
        <v>26.982911252323198</v>
      </c>
      <c r="J74" s="36">
        <v>0</v>
      </c>
      <c r="N74" s="37">
        <v>0</v>
      </c>
      <c r="O74" s="38">
        <v>66</v>
      </c>
      <c r="P74" s="34" t="s">
        <v>18</v>
      </c>
    </row>
    <row r="75" spans="2:16" ht="15" customHeight="1" x14ac:dyDescent="0.2">
      <c r="B75" s="34" t="s">
        <v>91</v>
      </c>
      <c r="C75" s="34" t="s">
        <v>16</v>
      </c>
      <c r="D75" s="34" t="s">
        <v>18</v>
      </c>
      <c r="E75" s="34" t="s">
        <v>17</v>
      </c>
      <c r="F75" s="34" t="s">
        <v>18</v>
      </c>
      <c r="G75" s="34" t="s">
        <v>18</v>
      </c>
      <c r="H75" s="35">
        <v>28.015266966735499</v>
      </c>
      <c r="I75" s="35">
        <v>28.015266966735499</v>
      </c>
      <c r="J75" s="36">
        <v>0</v>
      </c>
      <c r="N75" s="37">
        <v>0</v>
      </c>
      <c r="O75" s="38">
        <v>66</v>
      </c>
      <c r="P75" s="34" t="s">
        <v>18</v>
      </c>
    </row>
    <row r="76" spans="2:16" ht="15" customHeight="1" x14ac:dyDescent="0.2">
      <c r="B76" s="34" t="s">
        <v>92</v>
      </c>
      <c r="C76" s="34" t="s">
        <v>16</v>
      </c>
      <c r="D76" s="34" t="s">
        <v>18</v>
      </c>
      <c r="E76" s="34" t="s">
        <v>17</v>
      </c>
      <c r="F76" s="34" t="s">
        <v>18</v>
      </c>
      <c r="G76" s="34" t="s">
        <v>18</v>
      </c>
      <c r="H76" s="35">
        <v>29.993659013081601</v>
      </c>
      <c r="I76" s="35">
        <v>29.993659013081601</v>
      </c>
      <c r="J76" s="36">
        <v>0</v>
      </c>
      <c r="N76" s="37">
        <v>0</v>
      </c>
      <c r="O76" s="38">
        <v>66</v>
      </c>
      <c r="P76" s="34" t="s">
        <v>18</v>
      </c>
    </row>
    <row r="77" spans="2:16" ht="15" customHeight="1" x14ac:dyDescent="0.2">
      <c r="B77" s="34" t="s">
        <v>93</v>
      </c>
      <c r="C77" s="34" t="s">
        <v>16</v>
      </c>
      <c r="D77" s="34" t="s">
        <v>18</v>
      </c>
      <c r="E77" s="34" t="s">
        <v>17</v>
      </c>
      <c r="F77" s="34" t="s">
        <v>18</v>
      </c>
      <c r="G77" s="34" t="s">
        <v>18</v>
      </c>
      <c r="H77" s="35">
        <v>31.340840369325001</v>
      </c>
      <c r="I77" s="35">
        <v>31.340840369325001</v>
      </c>
      <c r="J77" s="36">
        <v>0</v>
      </c>
      <c r="N77" s="37">
        <v>0</v>
      </c>
      <c r="O77" s="38">
        <v>66</v>
      </c>
      <c r="P77" s="34" t="s">
        <v>18</v>
      </c>
    </row>
    <row r="78" spans="2:16" ht="15" customHeight="1" x14ac:dyDescent="0.2">
      <c r="B78" s="34" t="s">
        <v>94</v>
      </c>
      <c r="C78" s="34" t="s">
        <v>16</v>
      </c>
      <c r="D78" s="34" t="s">
        <v>18</v>
      </c>
      <c r="E78" s="34" t="s">
        <v>17</v>
      </c>
      <c r="F78" s="34" t="s">
        <v>18</v>
      </c>
      <c r="G78" s="34" t="s">
        <v>18</v>
      </c>
      <c r="H78" s="35">
        <v>27.590786843541899</v>
      </c>
      <c r="I78" s="35">
        <v>27.590786843541899</v>
      </c>
      <c r="J78" s="36">
        <v>0</v>
      </c>
      <c r="N78" s="37">
        <v>0</v>
      </c>
      <c r="O78" s="38">
        <v>66</v>
      </c>
      <c r="P78" s="34" t="s">
        <v>18</v>
      </c>
    </row>
    <row r="79" spans="2:16" ht="15" customHeight="1" x14ac:dyDescent="0.2">
      <c r="B79" s="34" t="s">
        <v>95</v>
      </c>
      <c r="C79" s="34" t="s">
        <v>16</v>
      </c>
      <c r="D79" s="34" t="s">
        <v>18</v>
      </c>
      <c r="E79" s="34" t="s">
        <v>17</v>
      </c>
      <c r="F79" s="34" t="s">
        <v>18</v>
      </c>
      <c r="G79" s="34" t="s">
        <v>18</v>
      </c>
      <c r="H79" s="35">
        <v>27.683930939910201</v>
      </c>
      <c r="I79" s="35">
        <v>27.683930939910201</v>
      </c>
      <c r="J79" s="36">
        <v>0</v>
      </c>
      <c r="N79" s="37">
        <v>0</v>
      </c>
      <c r="O79" s="38">
        <v>66</v>
      </c>
      <c r="P79" s="34" t="s">
        <v>18</v>
      </c>
    </row>
    <row r="80" spans="2:16" ht="15" customHeight="1" x14ac:dyDescent="0.2">
      <c r="B80" s="34" t="s">
        <v>96</v>
      </c>
      <c r="C80" s="34" t="s">
        <v>16</v>
      </c>
      <c r="D80" s="34" t="s">
        <v>18</v>
      </c>
      <c r="E80" s="34" t="s">
        <v>17</v>
      </c>
      <c r="F80" s="34" t="s">
        <v>18</v>
      </c>
      <c r="G80" s="34" t="s">
        <v>18</v>
      </c>
      <c r="H80" s="35">
        <v>30.5899772614403</v>
      </c>
      <c r="I80" s="35">
        <v>30.5899772614403</v>
      </c>
      <c r="J80" s="36">
        <v>0</v>
      </c>
      <c r="N80" s="37">
        <v>0</v>
      </c>
      <c r="O80" s="38">
        <v>66</v>
      </c>
      <c r="P80" s="34" t="s">
        <v>18</v>
      </c>
    </row>
    <row r="81" spans="2:16" ht="15" customHeight="1" x14ac:dyDescent="0.2">
      <c r="B81" s="34" t="s">
        <v>97</v>
      </c>
      <c r="C81" s="34" t="s">
        <v>16</v>
      </c>
      <c r="D81" s="34" t="s">
        <v>18</v>
      </c>
      <c r="E81" s="34" t="s">
        <v>17</v>
      </c>
      <c r="F81" s="34" t="s">
        <v>18</v>
      </c>
      <c r="G81" s="34" t="s">
        <v>18</v>
      </c>
      <c r="H81" s="35">
        <v>30.874445861798101</v>
      </c>
      <c r="I81" s="35">
        <v>30.874445861798101</v>
      </c>
      <c r="J81" s="36">
        <v>0</v>
      </c>
      <c r="N81" s="37">
        <v>0</v>
      </c>
      <c r="O81" s="38">
        <v>66</v>
      </c>
      <c r="P81" s="34" t="s">
        <v>18</v>
      </c>
    </row>
    <row r="82" spans="2:16" ht="15" customHeight="1" x14ac:dyDescent="0.2">
      <c r="B82" s="34" t="s">
        <v>98</v>
      </c>
      <c r="C82" s="34" t="s">
        <v>16</v>
      </c>
      <c r="D82" s="34" t="s">
        <v>18</v>
      </c>
      <c r="E82" s="34" t="s">
        <v>17</v>
      </c>
      <c r="F82" s="34" t="s">
        <v>18</v>
      </c>
      <c r="G82" s="34" t="s">
        <v>18</v>
      </c>
      <c r="H82" s="35">
        <v>27.707963604928501</v>
      </c>
      <c r="I82" s="35">
        <v>27.707963604928501</v>
      </c>
      <c r="J82" s="36">
        <v>0</v>
      </c>
      <c r="N82" s="37">
        <v>0</v>
      </c>
      <c r="O82" s="38">
        <v>66</v>
      </c>
      <c r="P82" s="34" t="s">
        <v>18</v>
      </c>
    </row>
    <row r="83" spans="2:16" ht="15" customHeight="1" x14ac:dyDescent="0.2">
      <c r="B83" s="34" t="s">
        <v>99</v>
      </c>
      <c r="C83" s="34" t="s">
        <v>16</v>
      </c>
      <c r="D83" s="34" t="s">
        <v>18</v>
      </c>
      <c r="E83" s="34" t="s">
        <v>17</v>
      </c>
      <c r="F83" s="34" t="s">
        <v>18</v>
      </c>
      <c r="G83" s="34" t="s">
        <v>18</v>
      </c>
      <c r="H83" s="35">
        <v>27.569585805918599</v>
      </c>
      <c r="I83" s="35">
        <v>27.569585805918599</v>
      </c>
      <c r="J83" s="36">
        <v>0</v>
      </c>
      <c r="N83" s="37">
        <v>0</v>
      </c>
      <c r="O83" s="38">
        <v>66</v>
      </c>
      <c r="P83" s="34" t="s">
        <v>18</v>
      </c>
    </row>
    <row r="84" spans="2:16" ht="15" customHeight="1" x14ac:dyDescent="0.2">
      <c r="B84" s="34" t="s">
        <v>100</v>
      </c>
      <c r="C84" s="34" t="s">
        <v>16</v>
      </c>
      <c r="D84" s="34" t="s">
        <v>18</v>
      </c>
      <c r="E84" s="34" t="s">
        <v>17</v>
      </c>
      <c r="F84" s="34" t="s">
        <v>18</v>
      </c>
      <c r="G84" s="34" t="s">
        <v>18</v>
      </c>
      <c r="H84" s="35">
        <v>29.709249001057099</v>
      </c>
      <c r="I84" s="35">
        <v>29.709249001057099</v>
      </c>
      <c r="J84" s="36">
        <v>0</v>
      </c>
      <c r="N84" s="37">
        <v>0</v>
      </c>
      <c r="O84" s="38">
        <v>66</v>
      </c>
      <c r="P84" s="34" t="s">
        <v>18</v>
      </c>
    </row>
    <row r="85" spans="2:16" ht="15" customHeight="1" x14ac:dyDescent="0.2">
      <c r="B85" s="34" t="s">
        <v>101</v>
      </c>
      <c r="C85" s="34" t="s">
        <v>16</v>
      </c>
      <c r="D85" s="34" t="s">
        <v>18</v>
      </c>
      <c r="E85" s="34" t="s">
        <v>17</v>
      </c>
      <c r="F85" s="34" t="s">
        <v>18</v>
      </c>
      <c r="G85" s="34" t="s">
        <v>18</v>
      </c>
      <c r="I85" s="35">
        <v>0</v>
      </c>
      <c r="J85" s="36">
        <v>0</v>
      </c>
      <c r="M85" s="37">
        <v>0</v>
      </c>
      <c r="N85" s="37">
        <v>0</v>
      </c>
      <c r="O85" s="38">
        <v>66</v>
      </c>
      <c r="P85" s="34" t="s">
        <v>18</v>
      </c>
    </row>
    <row r="86" spans="2:16" ht="15" customHeight="1" x14ac:dyDescent="0.2">
      <c r="B86" s="34" t="s">
        <v>102</v>
      </c>
      <c r="C86" s="34" t="s">
        <v>16</v>
      </c>
      <c r="D86" s="34" t="s">
        <v>18</v>
      </c>
      <c r="E86" s="34" t="s">
        <v>17</v>
      </c>
      <c r="F86" s="34" t="s">
        <v>18</v>
      </c>
      <c r="G86" s="34" t="s">
        <v>18</v>
      </c>
      <c r="I86" s="35">
        <v>0</v>
      </c>
      <c r="J86" s="36">
        <v>0</v>
      </c>
      <c r="M86" s="37">
        <v>0</v>
      </c>
      <c r="N86" s="37">
        <v>0</v>
      </c>
      <c r="O86" s="38">
        <v>66</v>
      </c>
      <c r="P86" s="34" t="s">
        <v>18</v>
      </c>
    </row>
    <row r="87" spans="2:16" ht="15" customHeight="1" x14ac:dyDescent="0.2">
      <c r="B87" s="34" t="s">
        <v>103</v>
      </c>
      <c r="C87" s="34" t="s">
        <v>16</v>
      </c>
      <c r="D87" s="34" t="s">
        <v>18</v>
      </c>
      <c r="E87" s="34" t="s">
        <v>17</v>
      </c>
      <c r="F87" s="34" t="s">
        <v>18</v>
      </c>
      <c r="G87" s="34" t="s">
        <v>18</v>
      </c>
      <c r="H87" s="35">
        <v>21.8189492042948</v>
      </c>
      <c r="I87" s="35">
        <v>21.8189492042948</v>
      </c>
      <c r="J87" s="36">
        <v>0</v>
      </c>
      <c r="N87" s="37">
        <v>0</v>
      </c>
      <c r="O87" s="38">
        <v>66</v>
      </c>
      <c r="P87" s="34" t="s">
        <v>18</v>
      </c>
    </row>
    <row r="88" spans="2:16" ht="15" customHeight="1" x14ac:dyDescent="0.2">
      <c r="B88" s="34" t="s">
        <v>104</v>
      </c>
      <c r="C88" s="34" t="s">
        <v>16</v>
      </c>
      <c r="D88" s="34" t="s">
        <v>18</v>
      </c>
      <c r="E88" s="34" t="s">
        <v>17</v>
      </c>
      <c r="F88" s="34" t="s">
        <v>18</v>
      </c>
      <c r="G88" s="34" t="s">
        <v>18</v>
      </c>
      <c r="H88" s="35">
        <v>23.722503097118601</v>
      </c>
      <c r="I88" s="35">
        <v>23.722503097118601</v>
      </c>
      <c r="J88" s="36">
        <v>0</v>
      </c>
      <c r="N88" s="37">
        <v>0</v>
      </c>
      <c r="O88" s="38">
        <v>66</v>
      </c>
      <c r="P88" s="34" t="s">
        <v>18</v>
      </c>
    </row>
    <row r="89" spans="2:16" ht="15" customHeight="1" x14ac:dyDescent="0.2">
      <c r="B89" s="34" t="s">
        <v>105</v>
      </c>
      <c r="C89" s="34" t="s">
        <v>16</v>
      </c>
      <c r="D89" s="34" t="s">
        <v>18</v>
      </c>
      <c r="E89" s="34" t="s">
        <v>17</v>
      </c>
      <c r="F89" s="34" t="s">
        <v>18</v>
      </c>
      <c r="G89" s="34" t="s">
        <v>18</v>
      </c>
      <c r="H89" s="35">
        <v>24.318193937346201</v>
      </c>
      <c r="I89" s="35">
        <v>24.318193937346201</v>
      </c>
      <c r="J89" s="36">
        <v>0</v>
      </c>
      <c r="N89" s="37">
        <v>0</v>
      </c>
      <c r="O89" s="38">
        <v>66</v>
      </c>
      <c r="P89" s="34" t="s">
        <v>18</v>
      </c>
    </row>
    <row r="90" spans="2:16" ht="15" customHeight="1" x14ac:dyDescent="0.2">
      <c r="B90" s="34" t="s">
        <v>106</v>
      </c>
      <c r="C90" s="34" t="s">
        <v>16</v>
      </c>
      <c r="D90" s="34" t="s">
        <v>18</v>
      </c>
      <c r="E90" s="34" t="s">
        <v>17</v>
      </c>
      <c r="F90" s="34" t="s">
        <v>18</v>
      </c>
      <c r="G90" s="34" t="s">
        <v>18</v>
      </c>
      <c r="H90" s="35">
        <v>24.532479034338301</v>
      </c>
      <c r="I90" s="35">
        <v>24.532479034338301</v>
      </c>
      <c r="J90" s="36">
        <v>0</v>
      </c>
      <c r="N90" s="37">
        <v>0</v>
      </c>
      <c r="O90" s="38">
        <v>66</v>
      </c>
      <c r="P90" s="34" t="s">
        <v>18</v>
      </c>
    </row>
    <row r="91" spans="2:16" ht="15" customHeight="1" x14ac:dyDescent="0.2">
      <c r="B91" s="34" t="s">
        <v>107</v>
      </c>
      <c r="C91" s="34" t="s">
        <v>16</v>
      </c>
      <c r="D91" s="34" t="s">
        <v>18</v>
      </c>
      <c r="E91" s="34" t="s">
        <v>17</v>
      </c>
      <c r="F91" s="34" t="s">
        <v>18</v>
      </c>
      <c r="G91" s="34" t="s">
        <v>18</v>
      </c>
      <c r="H91" s="35">
        <v>24.7005411606767</v>
      </c>
      <c r="I91" s="35">
        <v>24.7005411606767</v>
      </c>
      <c r="J91" s="36">
        <v>0</v>
      </c>
      <c r="N91" s="37">
        <v>0</v>
      </c>
      <c r="O91" s="38">
        <v>66</v>
      </c>
      <c r="P91" s="34" t="s">
        <v>18</v>
      </c>
    </row>
    <row r="92" spans="2:16" ht="15" customHeight="1" x14ac:dyDescent="0.2">
      <c r="B92" s="34" t="s">
        <v>108</v>
      </c>
      <c r="C92" s="34" t="s">
        <v>16</v>
      </c>
      <c r="D92" s="34" t="s">
        <v>18</v>
      </c>
      <c r="E92" s="34" t="s">
        <v>17</v>
      </c>
      <c r="F92" s="34" t="s">
        <v>18</v>
      </c>
      <c r="G92" s="34" t="s">
        <v>18</v>
      </c>
      <c r="H92" s="35">
        <v>23.301147002722502</v>
      </c>
      <c r="I92" s="35">
        <v>23.301147002722502</v>
      </c>
      <c r="J92" s="36">
        <v>0</v>
      </c>
      <c r="N92" s="37">
        <v>0</v>
      </c>
      <c r="O92" s="38">
        <v>66</v>
      </c>
      <c r="P92" s="34" t="s">
        <v>18</v>
      </c>
    </row>
    <row r="93" spans="2:16" ht="15" customHeight="1" x14ac:dyDescent="0.2">
      <c r="B93" s="34" t="s">
        <v>109</v>
      </c>
      <c r="C93" s="34" t="s">
        <v>16</v>
      </c>
      <c r="D93" s="34" t="s">
        <v>18</v>
      </c>
      <c r="E93" s="34" t="s">
        <v>17</v>
      </c>
      <c r="F93" s="34" t="s">
        <v>18</v>
      </c>
      <c r="G93" s="34" t="s">
        <v>18</v>
      </c>
      <c r="H93" s="35">
        <v>24.449282569181999</v>
      </c>
      <c r="I93" s="35">
        <v>24.449282569181999</v>
      </c>
      <c r="J93" s="36">
        <v>0</v>
      </c>
      <c r="N93" s="37">
        <v>0</v>
      </c>
      <c r="O93" s="38">
        <v>66</v>
      </c>
      <c r="P93" s="34" t="s">
        <v>18</v>
      </c>
    </row>
    <row r="94" spans="2:16" ht="15" customHeight="1" x14ac:dyDescent="0.2">
      <c r="B94" s="34" t="s">
        <v>110</v>
      </c>
      <c r="C94" s="34" t="s">
        <v>16</v>
      </c>
      <c r="D94" s="34" t="s">
        <v>18</v>
      </c>
      <c r="E94" s="34" t="s">
        <v>17</v>
      </c>
      <c r="F94" s="34" t="s">
        <v>18</v>
      </c>
      <c r="G94" s="34" t="s">
        <v>18</v>
      </c>
      <c r="H94" s="35">
        <v>23.704974687802299</v>
      </c>
      <c r="I94" s="35">
        <v>23.704974687802299</v>
      </c>
      <c r="J94" s="36">
        <v>0</v>
      </c>
      <c r="N94" s="37">
        <v>0</v>
      </c>
      <c r="O94" s="38">
        <v>66</v>
      </c>
      <c r="P94" s="34" t="s">
        <v>18</v>
      </c>
    </row>
    <row r="95" spans="2:16" ht="15" customHeight="1" x14ac:dyDescent="0.2">
      <c r="B95" s="34" t="s">
        <v>111</v>
      </c>
      <c r="C95" s="34" t="s">
        <v>16</v>
      </c>
      <c r="D95" s="34" t="s">
        <v>18</v>
      </c>
      <c r="E95" s="34" t="s">
        <v>17</v>
      </c>
      <c r="F95" s="34" t="s">
        <v>18</v>
      </c>
      <c r="G95" s="34" t="s">
        <v>18</v>
      </c>
      <c r="H95" s="35">
        <v>23.611316768199099</v>
      </c>
      <c r="I95" s="35">
        <v>23.611316768199099</v>
      </c>
      <c r="J95" s="36">
        <v>0</v>
      </c>
      <c r="N95" s="37">
        <v>0</v>
      </c>
      <c r="O95" s="38">
        <v>66</v>
      </c>
      <c r="P95" s="34" t="s">
        <v>18</v>
      </c>
    </row>
    <row r="96" spans="2:16" ht="15" customHeight="1" x14ac:dyDescent="0.2">
      <c r="B96" s="34" t="s">
        <v>112</v>
      </c>
      <c r="C96" s="34" t="s">
        <v>16</v>
      </c>
      <c r="D96" s="34" t="s">
        <v>18</v>
      </c>
      <c r="E96" s="34" t="s">
        <v>17</v>
      </c>
      <c r="F96" s="34" t="s">
        <v>18</v>
      </c>
      <c r="G96" s="34" t="s">
        <v>18</v>
      </c>
      <c r="H96" s="35">
        <v>23.6179690365393</v>
      </c>
      <c r="I96" s="35">
        <v>23.6179690365393</v>
      </c>
      <c r="J96" s="36">
        <v>0</v>
      </c>
      <c r="N96" s="37">
        <v>0</v>
      </c>
      <c r="O96" s="38">
        <v>66</v>
      </c>
      <c r="P96" s="34" t="s">
        <v>18</v>
      </c>
    </row>
    <row r="97" spans="2:16" ht="15" customHeight="1" x14ac:dyDescent="0.2">
      <c r="B97" s="34" t="s">
        <v>113</v>
      </c>
      <c r="C97" s="34" t="s">
        <v>16</v>
      </c>
      <c r="D97" s="34" t="s">
        <v>18</v>
      </c>
      <c r="E97" s="34" t="s">
        <v>17</v>
      </c>
      <c r="F97" s="34" t="s">
        <v>18</v>
      </c>
      <c r="G97" s="34" t="s">
        <v>18</v>
      </c>
      <c r="H97" s="35">
        <v>23.854737357269901</v>
      </c>
      <c r="I97" s="35">
        <v>23.854737357269901</v>
      </c>
      <c r="J97" s="36">
        <v>0</v>
      </c>
      <c r="N97" s="37">
        <v>0</v>
      </c>
      <c r="O97" s="38">
        <v>66</v>
      </c>
      <c r="P97" s="34" t="s">
        <v>18</v>
      </c>
    </row>
    <row r="98" spans="2:16" ht="15" customHeight="1" x14ac:dyDescent="0.2">
      <c r="B98" s="34" t="s">
        <v>114</v>
      </c>
      <c r="C98" s="34" t="s">
        <v>16</v>
      </c>
      <c r="D98" s="34" t="s">
        <v>18</v>
      </c>
      <c r="E98" s="34" t="s">
        <v>17</v>
      </c>
      <c r="F98" s="34" t="s">
        <v>18</v>
      </c>
      <c r="G98" s="34" t="s">
        <v>18</v>
      </c>
      <c r="H98" s="35">
        <v>26.6286995431843</v>
      </c>
      <c r="I98" s="35">
        <v>26.6286995431843</v>
      </c>
      <c r="J98" s="36">
        <v>0</v>
      </c>
      <c r="N98" s="37">
        <v>0</v>
      </c>
      <c r="O98" s="38">
        <v>66</v>
      </c>
      <c r="P98" s="34" t="s">
        <v>18</v>
      </c>
    </row>
    <row r="99" spans="2:16" ht="15" customHeight="1" x14ac:dyDescent="0.2">
      <c r="B99" s="34" t="s">
        <v>115</v>
      </c>
      <c r="C99" s="34" t="s">
        <v>16</v>
      </c>
      <c r="D99" s="34" t="s">
        <v>18</v>
      </c>
      <c r="E99" s="34" t="s">
        <v>17</v>
      </c>
      <c r="F99" s="34" t="s">
        <v>18</v>
      </c>
      <c r="G99" s="34" t="s">
        <v>18</v>
      </c>
      <c r="H99" s="35">
        <v>28.110235739882601</v>
      </c>
      <c r="I99" s="35">
        <v>28.110235739882601</v>
      </c>
      <c r="J99" s="36">
        <v>0</v>
      </c>
      <c r="N99" s="37">
        <v>0</v>
      </c>
      <c r="O99" s="38">
        <v>66</v>
      </c>
      <c r="P99" s="34" t="s">
        <v>18</v>
      </c>
    </row>
    <row r="100" spans="2:16" ht="15" customHeight="1" x14ac:dyDescent="0.2">
      <c r="B100" s="34" t="s">
        <v>116</v>
      </c>
      <c r="C100" s="34" t="s">
        <v>16</v>
      </c>
      <c r="D100" s="34" t="s">
        <v>18</v>
      </c>
      <c r="E100" s="34" t="s">
        <v>17</v>
      </c>
      <c r="F100" s="34" t="s">
        <v>18</v>
      </c>
      <c r="G100" s="34" t="s">
        <v>18</v>
      </c>
      <c r="H100" s="35">
        <v>29.933125992077098</v>
      </c>
      <c r="I100" s="35">
        <v>29.933125992077098</v>
      </c>
      <c r="J100" s="36">
        <v>0</v>
      </c>
      <c r="N100" s="37">
        <v>0</v>
      </c>
      <c r="O100" s="38">
        <v>66</v>
      </c>
      <c r="P100" s="34" t="s">
        <v>18</v>
      </c>
    </row>
    <row r="101" spans="2:16" ht="15" customHeight="1" x14ac:dyDescent="0.2">
      <c r="B101" s="34" t="s">
        <v>117</v>
      </c>
      <c r="C101" s="34" t="s">
        <v>16</v>
      </c>
      <c r="D101" s="34" t="s">
        <v>18</v>
      </c>
      <c r="E101" s="34" t="s">
        <v>17</v>
      </c>
      <c r="F101" s="34" t="s">
        <v>18</v>
      </c>
      <c r="G101" s="34" t="s">
        <v>18</v>
      </c>
      <c r="H101" s="35">
        <v>31.366505446644499</v>
      </c>
      <c r="I101" s="35">
        <v>31.366505446644499</v>
      </c>
      <c r="J101" s="36">
        <v>0</v>
      </c>
      <c r="N101" s="37">
        <v>0</v>
      </c>
      <c r="O101" s="38">
        <v>66</v>
      </c>
      <c r="P101" s="34" t="s">
        <v>18</v>
      </c>
    </row>
    <row r="102" spans="2:16" ht="15" customHeight="1" x14ac:dyDescent="0.2">
      <c r="B102" s="34" t="s">
        <v>118</v>
      </c>
      <c r="C102" s="34" t="s">
        <v>16</v>
      </c>
      <c r="D102" s="34" t="s">
        <v>18</v>
      </c>
      <c r="E102" s="34" t="s">
        <v>17</v>
      </c>
      <c r="F102" s="34" t="s">
        <v>18</v>
      </c>
      <c r="G102" s="34" t="s">
        <v>18</v>
      </c>
      <c r="H102" s="35">
        <v>27.544171914321399</v>
      </c>
      <c r="I102" s="35">
        <v>27.544171914321399</v>
      </c>
      <c r="J102" s="36">
        <v>0</v>
      </c>
      <c r="N102" s="37">
        <v>0</v>
      </c>
      <c r="O102" s="38">
        <v>66</v>
      </c>
      <c r="P102" s="34" t="s">
        <v>18</v>
      </c>
    </row>
    <row r="103" spans="2:16" ht="15" customHeight="1" x14ac:dyDescent="0.2">
      <c r="B103" s="34" t="s">
        <v>119</v>
      </c>
      <c r="C103" s="34" t="s">
        <v>16</v>
      </c>
      <c r="D103" s="34" t="s">
        <v>18</v>
      </c>
      <c r="E103" s="34" t="s">
        <v>17</v>
      </c>
      <c r="F103" s="34" t="s">
        <v>18</v>
      </c>
      <c r="G103" s="34" t="s">
        <v>18</v>
      </c>
      <c r="H103" s="35">
        <v>28.022154587089599</v>
      </c>
      <c r="I103" s="35">
        <v>28.022154587089599</v>
      </c>
      <c r="J103" s="36">
        <v>0</v>
      </c>
      <c r="N103" s="37">
        <v>0</v>
      </c>
      <c r="O103" s="38">
        <v>66</v>
      </c>
      <c r="P103" s="34" t="s">
        <v>18</v>
      </c>
    </row>
    <row r="104" spans="2:16" ht="15" customHeight="1" x14ac:dyDescent="0.2">
      <c r="B104" s="34" t="s">
        <v>120</v>
      </c>
      <c r="C104" s="34" t="s">
        <v>16</v>
      </c>
      <c r="D104" s="34" t="s">
        <v>18</v>
      </c>
      <c r="E104" s="34" t="s">
        <v>17</v>
      </c>
      <c r="F104" s="34" t="s">
        <v>18</v>
      </c>
      <c r="G104" s="34" t="s">
        <v>18</v>
      </c>
      <c r="H104" s="35">
        <v>30.7614519773518</v>
      </c>
      <c r="I104" s="35">
        <v>30.7614519773518</v>
      </c>
      <c r="J104" s="36">
        <v>0</v>
      </c>
      <c r="N104" s="37">
        <v>0</v>
      </c>
      <c r="O104" s="38">
        <v>66</v>
      </c>
      <c r="P104" s="34" t="s">
        <v>18</v>
      </c>
    </row>
    <row r="105" spans="2:16" ht="15" customHeight="1" x14ac:dyDescent="0.2">
      <c r="B105" s="34" t="s">
        <v>121</v>
      </c>
      <c r="C105" s="34" t="s">
        <v>16</v>
      </c>
      <c r="D105" s="34" t="s">
        <v>18</v>
      </c>
      <c r="E105" s="34" t="s">
        <v>17</v>
      </c>
      <c r="F105" s="34" t="s">
        <v>18</v>
      </c>
      <c r="G105" s="34" t="s">
        <v>18</v>
      </c>
      <c r="H105" s="35">
        <v>30.942527201178098</v>
      </c>
      <c r="I105" s="35">
        <v>30.942527201178098</v>
      </c>
      <c r="J105" s="36">
        <v>0</v>
      </c>
      <c r="N105" s="37">
        <v>0</v>
      </c>
      <c r="O105" s="38">
        <v>66</v>
      </c>
      <c r="P105" s="34" t="s">
        <v>18</v>
      </c>
    </row>
    <row r="106" spans="2:16" ht="15" customHeight="1" x14ac:dyDescent="0.2">
      <c r="B106" s="34" t="s">
        <v>122</v>
      </c>
      <c r="C106" s="34" t="s">
        <v>16</v>
      </c>
      <c r="D106" s="34" t="s">
        <v>18</v>
      </c>
      <c r="E106" s="34" t="s">
        <v>17</v>
      </c>
      <c r="F106" s="34" t="s">
        <v>18</v>
      </c>
      <c r="G106" s="34" t="s">
        <v>18</v>
      </c>
      <c r="H106" s="35">
        <v>27.9636154838254</v>
      </c>
      <c r="I106" s="35">
        <v>27.9636154838254</v>
      </c>
      <c r="J106" s="36">
        <v>0</v>
      </c>
      <c r="N106" s="37">
        <v>0</v>
      </c>
      <c r="O106" s="38">
        <v>66</v>
      </c>
      <c r="P106" s="34" t="s">
        <v>18</v>
      </c>
    </row>
    <row r="107" spans="2:16" ht="15" customHeight="1" x14ac:dyDescent="0.2">
      <c r="B107" s="34" t="s">
        <v>123</v>
      </c>
      <c r="C107" s="34" t="s">
        <v>16</v>
      </c>
      <c r="D107" s="34" t="s">
        <v>18</v>
      </c>
      <c r="E107" s="34" t="s">
        <v>17</v>
      </c>
      <c r="F107" s="34" t="s">
        <v>18</v>
      </c>
      <c r="G107" s="34" t="s">
        <v>18</v>
      </c>
      <c r="H107" s="35">
        <v>27.368859164009901</v>
      </c>
      <c r="I107" s="35">
        <v>27.368859164009901</v>
      </c>
      <c r="J107" s="36">
        <v>0</v>
      </c>
      <c r="N107" s="37">
        <v>0</v>
      </c>
      <c r="O107" s="38">
        <v>66</v>
      </c>
      <c r="P107" s="34" t="s">
        <v>18</v>
      </c>
    </row>
    <row r="108" spans="2:16" ht="15" customHeight="1" x14ac:dyDescent="0.2">
      <c r="B108" s="34" t="s">
        <v>124</v>
      </c>
      <c r="C108" s="34" t="s">
        <v>16</v>
      </c>
      <c r="D108" s="34" t="s">
        <v>18</v>
      </c>
      <c r="E108" s="34" t="s">
        <v>17</v>
      </c>
      <c r="F108" s="34" t="s">
        <v>18</v>
      </c>
      <c r="G108" s="34" t="s">
        <v>18</v>
      </c>
      <c r="H108" s="35">
        <v>29.8584750727379</v>
      </c>
      <c r="I108" s="35">
        <v>29.8584750727379</v>
      </c>
      <c r="J108" s="36">
        <v>0</v>
      </c>
      <c r="N108" s="37">
        <v>0</v>
      </c>
      <c r="O108" s="38">
        <v>66</v>
      </c>
      <c r="P108" s="34" t="s">
        <v>18</v>
      </c>
    </row>
    <row r="109" spans="2:16" ht="15" customHeight="1" x14ac:dyDescent="0.2">
      <c r="B109" s="34" t="s">
        <v>125</v>
      </c>
      <c r="C109" s="34" t="s">
        <v>16</v>
      </c>
      <c r="D109" s="34" t="s">
        <v>18</v>
      </c>
      <c r="E109" s="34" t="s">
        <v>17</v>
      </c>
      <c r="F109" s="34" t="s">
        <v>18</v>
      </c>
      <c r="G109" s="34" t="s">
        <v>18</v>
      </c>
      <c r="I109" s="35">
        <v>0</v>
      </c>
      <c r="J109" s="36">
        <v>0</v>
      </c>
      <c r="M109" s="37">
        <v>0</v>
      </c>
      <c r="N109" s="37">
        <v>0</v>
      </c>
      <c r="O109" s="38">
        <v>66</v>
      </c>
      <c r="P109" s="34" t="s">
        <v>18</v>
      </c>
    </row>
    <row r="110" spans="2:16" ht="15" customHeight="1" x14ac:dyDescent="0.2">
      <c r="B110" s="34" t="s">
        <v>126</v>
      </c>
      <c r="C110" s="34" t="s">
        <v>16</v>
      </c>
      <c r="D110" s="34" t="s">
        <v>18</v>
      </c>
      <c r="E110" s="34" t="s">
        <v>17</v>
      </c>
      <c r="F110" s="34" t="s">
        <v>18</v>
      </c>
      <c r="G110" s="34" t="s">
        <v>18</v>
      </c>
      <c r="I110" s="35">
        <v>0</v>
      </c>
      <c r="J110" s="36">
        <v>0</v>
      </c>
      <c r="M110" s="37">
        <v>0</v>
      </c>
      <c r="N110" s="37">
        <v>0</v>
      </c>
      <c r="O110" s="38">
        <v>66</v>
      </c>
      <c r="P110" s="34" t="s">
        <v>18</v>
      </c>
    </row>
    <row r="111" spans="2:16" ht="15" customHeight="1" x14ac:dyDescent="0.2">
      <c r="B111" s="34" t="s">
        <v>127</v>
      </c>
      <c r="C111" s="34" t="s">
        <v>16</v>
      </c>
      <c r="D111" s="34" t="s">
        <v>18</v>
      </c>
      <c r="E111" s="34" t="s">
        <v>17</v>
      </c>
      <c r="F111" s="34" t="s">
        <v>18</v>
      </c>
      <c r="G111" s="34" t="s">
        <v>18</v>
      </c>
      <c r="H111" s="35">
        <v>21.812886873197201</v>
      </c>
      <c r="I111" s="35">
        <v>21.812886873197201</v>
      </c>
      <c r="J111" s="36">
        <v>0</v>
      </c>
      <c r="N111" s="37">
        <v>0</v>
      </c>
      <c r="O111" s="38">
        <v>66</v>
      </c>
      <c r="P111" s="34" t="s">
        <v>18</v>
      </c>
    </row>
    <row r="112" spans="2:16" ht="15" customHeight="1" x14ac:dyDescent="0.2">
      <c r="B112" s="34" t="s">
        <v>128</v>
      </c>
      <c r="C112" s="34" t="s">
        <v>16</v>
      </c>
      <c r="D112" s="34" t="s">
        <v>18</v>
      </c>
      <c r="E112" s="34" t="s">
        <v>17</v>
      </c>
      <c r="F112" s="34" t="s">
        <v>18</v>
      </c>
      <c r="G112" s="34" t="s">
        <v>18</v>
      </c>
      <c r="H112" s="35">
        <v>23.869737363511</v>
      </c>
      <c r="I112" s="35">
        <v>23.869737363511</v>
      </c>
      <c r="J112" s="36">
        <v>0</v>
      </c>
      <c r="N112" s="37">
        <v>0</v>
      </c>
      <c r="O112" s="38">
        <v>66</v>
      </c>
      <c r="P112" s="34" t="s">
        <v>18</v>
      </c>
    </row>
    <row r="113" spans="2:16" ht="15" customHeight="1" x14ac:dyDescent="0.2">
      <c r="B113" s="34" t="s">
        <v>129</v>
      </c>
      <c r="C113" s="34" t="s">
        <v>16</v>
      </c>
      <c r="D113" s="34" t="s">
        <v>18</v>
      </c>
      <c r="E113" s="34" t="s">
        <v>17</v>
      </c>
      <c r="F113" s="34" t="s">
        <v>18</v>
      </c>
      <c r="G113" s="34" t="s">
        <v>18</v>
      </c>
      <c r="H113" s="35">
        <v>24.095625268824801</v>
      </c>
      <c r="I113" s="35">
        <v>24.095625268824801</v>
      </c>
      <c r="J113" s="36">
        <v>0</v>
      </c>
      <c r="N113" s="37">
        <v>0</v>
      </c>
      <c r="O113" s="38">
        <v>66</v>
      </c>
      <c r="P113" s="34" t="s">
        <v>18</v>
      </c>
    </row>
    <row r="114" spans="2:16" ht="15" customHeight="1" x14ac:dyDescent="0.2">
      <c r="B114" s="34" t="s">
        <v>130</v>
      </c>
      <c r="C114" s="34" t="s">
        <v>16</v>
      </c>
      <c r="D114" s="34" t="s">
        <v>18</v>
      </c>
      <c r="E114" s="34" t="s">
        <v>17</v>
      </c>
      <c r="F114" s="34" t="s">
        <v>18</v>
      </c>
      <c r="G114" s="34" t="s">
        <v>18</v>
      </c>
      <c r="H114" s="35">
        <v>24.539506684874301</v>
      </c>
      <c r="I114" s="35">
        <v>24.539506684874301</v>
      </c>
      <c r="J114" s="36">
        <v>0</v>
      </c>
      <c r="N114" s="37">
        <v>0</v>
      </c>
      <c r="O114" s="38">
        <v>66</v>
      </c>
      <c r="P114" s="34" t="s">
        <v>18</v>
      </c>
    </row>
    <row r="115" spans="2:16" ht="15" customHeight="1" x14ac:dyDescent="0.2">
      <c r="B115" s="34" t="s">
        <v>131</v>
      </c>
      <c r="C115" s="34" t="s">
        <v>16</v>
      </c>
      <c r="D115" s="34" t="s">
        <v>18</v>
      </c>
      <c r="E115" s="34" t="s">
        <v>17</v>
      </c>
      <c r="F115" s="34" t="s">
        <v>18</v>
      </c>
      <c r="G115" s="34" t="s">
        <v>18</v>
      </c>
      <c r="H115" s="35">
        <v>23.2222148481376</v>
      </c>
      <c r="I115" s="35">
        <v>23.2222148481376</v>
      </c>
      <c r="J115" s="36">
        <v>0</v>
      </c>
      <c r="N115" s="37">
        <v>0</v>
      </c>
      <c r="O115" s="38">
        <v>66</v>
      </c>
      <c r="P115" s="34" t="s">
        <v>18</v>
      </c>
    </row>
    <row r="116" spans="2:16" ht="15" customHeight="1" x14ac:dyDescent="0.2">
      <c r="B116" s="34" t="s">
        <v>132</v>
      </c>
      <c r="C116" s="34" t="s">
        <v>16</v>
      </c>
      <c r="D116" s="34" t="s">
        <v>18</v>
      </c>
      <c r="E116" s="34" t="s">
        <v>17</v>
      </c>
      <c r="F116" s="34" t="s">
        <v>18</v>
      </c>
      <c r="G116" s="34" t="s">
        <v>18</v>
      </c>
      <c r="H116" s="35">
        <v>23.569932972776702</v>
      </c>
      <c r="I116" s="35">
        <v>23.569932972776702</v>
      </c>
      <c r="J116" s="36">
        <v>0</v>
      </c>
      <c r="N116" s="37">
        <v>0</v>
      </c>
      <c r="O116" s="38">
        <v>66</v>
      </c>
      <c r="P116" s="34" t="s">
        <v>18</v>
      </c>
    </row>
    <row r="117" spans="2:16" ht="15" customHeight="1" x14ac:dyDescent="0.2">
      <c r="B117" s="34" t="s">
        <v>133</v>
      </c>
      <c r="C117" s="34" t="s">
        <v>16</v>
      </c>
      <c r="D117" s="34" t="s">
        <v>18</v>
      </c>
      <c r="E117" s="34" t="s">
        <v>17</v>
      </c>
      <c r="F117" s="34" t="s">
        <v>18</v>
      </c>
      <c r="G117" s="34" t="s">
        <v>18</v>
      </c>
      <c r="H117" s="35">
        <v>24.4769402813521</v>
      </c>
      <c r="I117" s="35">
        <v>24.4769402813521</v>
      </c>
      <c r="J117" s="36">
        <v>0</v>
      </c>
      <c r="N117" s="37">
        <v>0</v>
      </c>
      <c r="O117" s="38">
        <v>66</v>
      </c>
      <c r="P117" s="34" t="s">
        <v>18</v>
      </c>
    </row>
    <row r="118" spans="2:16" ht="15" customHeight="1" x14ac:dyDescent="0.2">
      <c r="B118" s="34" t="s">
        <v>134</v>
      </c>
      <c r="C118" s="34" t="s">
        <v>16</v>
      </c>
      <c r="D118" s="34" t="s">
        <v>18</v>
      </c>
      <c r="E118" s="34" t="s">
        <v>17</v>
      </c>
      <c r="F118" s="34" t="s">
        <v>18</v>
      </c>
      <c r="G118" s="34" t="s">
        <v>18</v>
      </c>
      <c r="H118" s="35">
        <v>23.668183048582399</v>
      </c>
      <c r="I118" s="35">
        <v>23.668183048582399</v>
      </c>
      <c r="J118" s="36">
        <v>0</v>
      </c>
      <c r="N118" s="37">
        <v>0</v>
      </c>
      <c r="O118" s="38">
        <v>66</v>
      </c>
      <c r="P118" s="34" t="s">
        <v>18</v>
      </c>
    </row>
    <row r="119" spans="2:16" ht="15" customHeight="1" x14ac:dyDescent="0.2">
      <c r="B119" s="34" t="s">
        <v>135</v>
      </c>
      <c r="C119" s="34" t="s">
        <v>16</v>
      </c>
      <c r="D119" s="34" t="s">
        <v>18</v>
      </c>
      <c r="E119" s="34" t="s">
        <v>17</v>
      </c>
      <c r="F119" s="34" t="s">
        <v>18</v>
      </c>
      <c r="G119" s="34" t="s">
        <v>18</v>
      </c>
      <c r="H119" s="35">
        <v>23.5656109023376</v>
      </c>
      <c r="I119" s="35">
        <v>23.5656109023376</v>
      </c>
      <c r="J119" s="36">
        <v>0</v>
      </c>
      <c r="N119" s="37">
        <v>0</v>
      </c>
      <c r="O119" s="38">
        <v>66</v>
      </c>
      <c r="P119" s="34" t="s">
        <v>18</v>
      </c>
    </row>
    <row r="120" spans="2:16" ht="15" customHeight="1" x14ac:dyDescent="0.2">
      <c r="B120" s="34" t="s">
        <v>136</v>
      </c>
      <c r="C120" s="34" t="s">
        <v>16</v>
      </c>
      <c r="D120" s="34" t="s">
        <v>18</v>
      </c>
      <c r="E120" s="34" t="s">
        <v>17</v>
      </c>
      <c r="F120" s="34" t="s">
        <v>18</v>
      </c>
      <c r="G120" s="34" t="s">
        <v>18</v>
      </c>
      <c r="H120" s="35">
        <v>23.475388005015901</v>
      </c>
      <c r="I120" s="35">
        <v>23.475388005015901</v>
      </c>
      <c r="J120" s="36">
        <v>0</v>
      </c>
      <c r="N120" s="37">
        <v>0</v>
      </c>
      <c r="O120" s="38">
        <v>66</v>
      </c>
      <c r="P120" s="34" t="s">
        <v>18</v>
      </c>
    </row>
    <row r="121" spans="2:16" ht="15" customHeight="1" x14ac:dyDescent="0.2">
      <c r="B121" s="34" t="s">
        <v>137</v>
      </c>
      <c r="C121" s="34" t="s">
        <v>16</v>
      </c>
      <c r="D121" s="34" t="s">
        <v>18</v>
      </c>
      <c r="E121" s="34" t="s">
        <v>17</v>
      </c>
      <c r="F121" s="34" t="s">
        <v>18</v>
      </c>
      <c r="G121" s="34" t="s">
        <v>18</v>
      </c>
      <c r="H121" s="35">
        <v>23.612545756177401</v>
      </c>
      <c r="I121" s="35">
        <v>23.612545756177401</v>
      </c>
      <c r="J121" s="36">
        <v>0</v>
      </c>
      <c r="N121" s="37">
        <v>0</v>
      </c>
      <c r="O121" s="38">
        <v>66</v>
      </c>
      <c r="P121" s="34" t="s">
        <v>18</v>
      </c>
    </row>
    <row r="122" spans="2:16" ht="15" customHeight="1" x14ac:dyDescent="0.2">
      <c r="B122" s="34" t="s">
        <v>138</v>
      </c>
      <c r="C122" s="34" t="s">
        <v>16</v>
      </c>
      <c r="D122" s="34" t="s">
        <v>18</v>
      </c>
      <c r="E122" s="34" t="s">
        <v>17</v>
      </c>
      <c r="F122" s="34" t="s">
        <v>18</v>
      </c>
      <c r="G122" s="34" t="s">
        <v>18</v>
      </c>
      <c r="H122" s="35">
        <v>27.012221760995299</v>
      </c>
      <c r="I122" s="35">
        <v>27.012221760995299</v>
      </c>
      <c r="J122" s="36">
        <v>0</v>
      </c>
      <c r="N122" s="37">
        <v>0</v>
      </c>
      <c r="O122" s="38">
        <v>66</v>
      </c>
      <c r="P122" s="34" t="s">
        <v>18</v>
      </c>
    </row>
    <row r="123" spans="2:16" ht="15" customHeight="1" x14ac:dyDescent="0.2">
      <c r="B123" s="34" t="s">
        <v>139</v>
      </c>
      <c r="C123" s="34" t="s">
        <v>16</v>
      </c>
      <c r="D123" s="34" t="s">
        <v>18</v>
      </c>
      <c r="E123" s="34" t="s">
        <v>17</v>
      </c>
      <c r="F123" s="34" t="s">
        <v>18</v>
      </c>
      <c r="G123" s="34" t="s">
        <v>18</v>
      </c>
      <c r="H123" s="35">
        <v>28.252492280758901</v>
      </c>
      <c r="I123" s="35">
        <v>28.252492280758901</v>
      </c>
      <c r="J123" s="36">
        <v>0</v>
      </c>
      <c r="N123" s="37">
        <v>0</v>
      </c>
      <c r="O123" s="38">
        <v>66</v>
      </c>
      <c r="P123" s="34" t="s">
        <v>18</v>
      </c>
    </row>
    <row r="124" spans="2:16" ht="15" customHeight="1" x14ac:dyDescent="0.2">
      <c r="B124" s="34" t="s">
        <v>140</v>
      </c>
      <c r="C124" s="34" t="s">
        <v>16</v>
      </c>
      <c r="D124" s="34" t="s">
        <v>18</v>
      </c>
      <c r="E124" s="34" t="s">
        <v>17</v>
      </c>
      <c r="F124" s="34" t="s">
        <v>18</v>
      </c>
      <c r="G124" s="34" t="s">
        <v>18</v>
      </c>
      <c r="H124" s="35">
        <v>29.538632540964901</v>
      </c>
      <c r="I124" s="35">
        <v>29.538632540964901</v>
      </c>
      <c r="J124" s="36">
        <v>0</v>
      </c>
      <c r="N124" s="37">
        <v>0</v>
      </c>
      <c r="O124" s="38">
        <v>66</v>
      </c>
      <c r="P124" s="34" t="s">
        <v>18</v>
      </c>
    </row>
    <row r="125" spans="2:16" ht="15" customHeight="1" x14ac:dyDescent="0.2">
      <c r="B125" s="34" t="s">
        <v>141</v>
      </c>
      <c r="C125" s="34" t="s">
        <v>16</v>
      </c>
      <c r="D125" s="34" t="s">
        <v>18</v>
      </c>
      <c r="E125" s="34" t="s">
        <v>17</v>
      </c>
      <c r="F125" s="34" t="s">
        <v>18</v>
      </c>
      <c r="G125" s="34" t="s">
        <v>18</v>
      </c>
      <c r="H125" s="35">
        <v>31.741249165947199</v>
      </c>
      <c r="I125" s="35">
        <v>31.741249165947199</v>
      </c>
      <c r="J125" s="36">
        <v>0</v>
      </c>
      <c r="N125" s="37">
        <v>0</v>
      </c>
      <c r="O125" s="38">
        <v>66</v>
      </c>
      <c r="P125" s="34" t="s">
        <v>18</v>
      </c>
    </row>
    <row r="126" spans="2:16" ht="15" customHeight="1" x14ac:dyDescent="0.2">
      <c r="B126" s="34" t="s">
        <v>142</v>
      </c>
      <c r="C126" s="34" t="s">
        <v>16</v>
      </c>
      <c r="D126" s="34" t="s">
        <v>18</v>
      </c>
      <c r="E126" s="34" t="s">
        <v>17</v>
      </c>
      <c r="F126" s="34" t="s">
        <v>18</v>
      </c>
      <c r="G126" s="34" t="s">
        <v>18</v>
      </c>
      <c r="H126" s="35">
        <v>27.658609277367901</v>
      </c>
      <c r="I126" s="35">
        <v>27.658609277367901</v>
      </c>
      <c r="J126" s="36">
        <v>0</v>
      </c>
      <c r="N126" s="37">
        <v>0</v>
      </c>
      <c r="O126" s="38">
        <v>66</v>
      </c>
      <c r="P126" s="34" t="s">
        <v>18</v>
      </c>
    </row>
    <row r="127" spans="2:16" ht="15" customHeight="1" x14ac:dyDescent="0.2">
      <c r="B127" s="34" t="s">
        <v>143</v>
      </c>
      <c r="C127" s="34" t="s">
        <v>16</v>
      </c>
      <c r="D127" s="34" t="s">
        <v>18</v>
      </c>
      <c r="E127" s="34" t="s">
        <v>17</v>
      </c>
      <c r="F127" s="34" t="s">
        <v>18</v>
      </c>
      <c r="G127" s="34" t="s">
        <v>18</v>
      </c>
      <c r="H127" s="35">
        <v>27.833043475529401</v>
      </c>
      <c r="I127" s="35">
        <v>27.833043475529401</v>
      </c>
      <c r="J127" s="36">
        <v>0</v>
      </c>
      <c r="N127" s="37">
        <v>0</v>
      </c>
      <c r="O127" s="38">
        <v>66</v>
      </c>
      <c r="P127" s="34" t="s">
        <v>18</v>
      </c>
    </row>
    <row r="128" spans="2:16" ht="15" customHeight="1" x14ac:dyDescent="0.2">
      <c r="B128" s="34" t="s">
        <v>144</v>
      </c>
      <c r="C128" s="34" t="s">
        <v>16</v>
      </c>
      <c r="D128" s="34" t="s">
        <v>18</v>
      </c>
      <c r="E128" s="34" t="s">
        <v>17</v>
      </c>
      <c r="F128" s="34" t="s">
        <v>18</v>
      </c>
      <c r="G128" s="34" t="s">
        <v>18</v>
      </c>
      <c r="H128" s="35">
        <v>31.141155635469399</v>
      </c>
      <c r="I128" s="35">
        <v>31.141155635469399</v>
      </c>
      <c r="J128" s="36">
        <v>0</v>
      </c>
      <c r="N128" s="37">
        <v>0</v>
      </c>
      <c r="O128" s="38">
        <v>66</v>
      </c>
      <c r="P128" s="34" t="s">
        <v>18</v>
      </c>
    </row>
    <row r="129" spans="2:16" ht="15" customHeight="1" x14ac:dyDescent="0.2">
      <c r="B129" s="34" t="s">
        <v>145</v>
      </c>
      <c r="C129" s="34" t="s">
        <v>16</v>
      </c>
      <c r="D129" s="34" t="s">
        <v>18</v>
      </c>
      <c r="E129" s="34" t="s">
        <v>17</v>
      </c>
      <c r="F129" s="34" t="s">
        <v>18</v>
      </c>
      <c r="G129" s="34" t="s">
        <v>18</v>
      </c>
      <c r="H129" s="35">
        <v>30.734475139631499</v>
      </c>
      <c r="I129" s="35">
        <v>30.734475139631499</v>
      </c>
      <c r="J129" s="36">
        <v>0</v>
      </c>
      <c r="N129" s="37">
        <v>0</v>
      </c>
      <c r="O129" s="38">
        <v>66</v>
      </c>
      <c r="P129" s="34" t="s">
        <v>18</v>
      </c>
    </row>
    <row r="130" spans="2:16" ht="15" customHeight="1" x14ac:dyDescent="0.2">
      <c r="B130" s="34" t="s">
        <v>146</v>
      </c>
      <c r="C130" s="34" t="s">
        <v>16</v>
      </c>
      <c r="D130" s="34" t="s">
        <v>18</v>
      </c>
      <c r="E130" s="34" t="s">
        <v>17</v>
      </c>
      <c r="F130" s="34" t="s">
        <v>18</v>
      </c>
      <c r="G130" s="34" t="s">
        <v>18</v>
      </c>
      <c r="H130" s="35">
        <v>27.710761776030399</v>
      </c>
      <c r="I130" s="35">
        <v>27.710761776030399</v>
      </c>
      <c r="J130" s="36">
        <v>0</v>
      </c>
      <c r="N130" s="37">
        <v>0</v>
      </c>
      <c r="O130" s="38">
        <v>66</v>
      </c>
      <c r="P130" s="34" t="s">
        <v>18</v>
      </c>
    </row>
    <row r="131" spans="2:16" ht="15" customHeight="1" x14ac:dyDescent="0.2">
      <c r="B131" s="34" t="s">
        <v>147</v>
      </c>
      <c r="C131" s="34" t="s">
        <v>16</v>
      </c>
      <c r="D131" s="34" t="s">
        <v>18</v>
      </c>
      <c r="E131" s="34" t="s">
        <v>17</v>
      </c>
      <c r="F131" s="34" t="s">
        <v>18</v>
      </c>
      <c r="G131" s="34" t="s">
        <v>18</v>
      </c>
      <c r="H131" s="35">
        <v>27.6290719592389</v>
      </c>
      <c r="I131" s="35">
        <v>27.6290719592389</v>
      </c>
      <c r="J131" s="36">
        <v>0</v>
      </c>
      <c r="N131" s="37">
        <v>0</v>
      </c>
      <c r="O131" s="38">
        <v>66</v>
      </c>
      <c r="P131" s="34" t="s">
        <v>18</v>
      </c>
    </row>
    <row r="132" spans="2:16" ht="15" customHeight="1" x14ac:dyDescent="0.2">
      <c r="B132" s="34" t="s">
        <v>148</v>
      </c>
      <c r="C132" s="34" t="s">
        <v>16</v>
      </c>
      <c r="D132" s="34" t="s">
        <v>18</v>
      </c>
      <c r="E132" s="34" t="s">
        <v>17</v>
      </c>
      <c r="F132" s="34" t="s">
        <v>18</v>
      </c>
      <c r="G132" s="34" t="s">
        <v>18</v>
      </c>
      <c r="H132" s="35">
        <v>29.401711172914101</v>
      </c>
      <c r="I132" s="35">
        <v>29.401711172914101</v>
      </c>
      <c r="J132" s="36">
        <v>0</v>
      </c>
      <c r="N132" s="37">
        <v>0</v>
      </c>
      <c r="O132" s="38">
        <v>66</v>
      </c>
      <c r="P132" s="34" t="s">
        <v>18</v>
      </c>
    </row>
    <row r="133" spans="2:16" ht="15" customHeight="1" x14ac:dyDescent="0.2">
      <c r="B133" s="34" t="s">
        <v>149</v>
      </c>
      <c r="C133" s="34" t="s">
        <v>16</v>
      </c>
      <c r="D133" s="34" t="s">
        <v>18</v>
      </c>
      <c r="E133" s="34" t="s">
        <v>17</v>
      </c>
      <c r="F133" s="34" t="s">
        <v>18</v>
      </c>
      <c r="G133" s="34" t="s">
        <v>18</v>
      </c>
      <c r="I133" s="35">
        <v>0</v>
      </c>
      <c r="J133" s="36">
        <v>0</v>
      </c>
      <c r="M133" s="37">
        <v>0</v>
      </c>
      <c r="N133" s="37">
        <v>0</v>
      </c>
      <c r="O133" s="38">
        <v>66</v>
      </c>
      <c r="P133" s="34" t="s">
        <v>18</v>
      </c>
    </row>
    <row r="134" spans="2:16" ht="15" customHeight="1" x14ac:dyDescent="0.2">
      <c r="B134" s="34" t="s">
        <v>150</v>
      </c>
      <c r="C134" s="34" t="s">
        <v>16</v>
      </c>
      <c r="D134" s="34" t="s">
        <v>18</v>
      </c>
      <c r="E134" s="34" t="s">
        <v>17</v>
      </c>
      <c r="F134" s="34" t="s">
        <v>18</v>
      </c>
      <c r="G134" s="34" t="s">
        <v>18</v>
      </c>
      <c r="I134" s="35">
        <v>0</v>
      </c>
      <c r="J134" s="36">
        <v>0</v>
      </c>
      <c r="M134" s="37">
        <v>0</v>
      </c>
      <c r="N134" s="37">
        <v>0</v>
      </c>
      <c r="O134" s="38">
        <v>66</v>
      </c>
      <c r="P134" s="34" t="s">
        <v>18</v>
      </c>
    </row>
    <row r="135" spans="2:16" ht="15" customHeight="1" x14ac:dyDescent="0.2">
      <c r="B135" s="34" t="s">
        <v>151</v>
      </c>
      <c r="C135" s="34" t="s">
        <v>16</v>
      </c>
      <c r="D135" s="34" t="s">
        <v>18</v>
      </c>
      <c r="E135" s="34" t="s">
        <v>17</v>
      </c>
      <c r="F135" s="34" t="s">
        <v>18</v>
      </c>
      <c r="G135" s="34" t="s">
        <v>18</v>
      </c>
      <c r="H135" s="35">
        <v>22.025748603612801</v>
      </c>
      <c r="I135" s="35">
        <v>22.025748603612801</v>
      </c>
      <c r="J135" s="36">
        <v>0</v>
      </c>
      <c r="N135" s="37">
        <v>0</v>
      </c>
      <c r="O135" s="38">
        <v>66</v>
      </c>
      <c r="P135" s="34" t="s">
        <v>18</v>
      </c>
    </row>
    <row r="136" spans="2:16" ht="15" customHeight="1" x14ac:dyDescent="0.2">
      <c r="B136" s="34" t="s">
        <v>152</v>
      </c>
      <c r="C136" s="34" t="s">
        <v>16</v>
      </c>
      <c r="D136" s="34" t="s">
        <v>18</v>
      </c>
      <c r="E136" s="34" t="s">
        <v>17</v>
      </c>
      <c r="F136" s="34" t="s">
        <v>18</v>
      </c>
      <c r="G136" s="34" t="s">
        <v>18</v>
      </c>
      <c r="H136" s="35">
        <v>23.8578684398787</v>
      </c>
      <c r="I136" s="35">
        <v>23.8578684398787</v>
      </c>
      <c r="J136" s="36">
        <v>0</v>
      </c>
      <c r="N136" s="37">
        <v>0</v>
      </c>
      <c r="O136" s="38">
        <v>66</v>
      </c>
      <c r="P136" s="34" t="s">
        <v>18</v>
      </c>
    </row>
    <row r="137" spans="2:16" ht="15" customHeight="1" x14ac:dyDescent="0.2">
      <c r="B137" s="34" t="s">
        <v>153</v>
      </c>
      <c r="C137" s="34" t="s">
        <v>16</v>
      </c>
      <c r="D137" s="34" t="s">
        <v>18</v>
      </c>
      <c r="E137" s="34" t="s">
        <v>17</v>
      </c>
      <c r="F137" s="34" t="s">
        <v>18</v>
      </c>
      <c r="G137" s="34" t="s">
        <v>18</v>
      </c>
      <c r="H137" s="35">
        <v>24.230046612743099</v>
      </c>
      <c r="I137" s="35">
        <v>24.230046612743099</v>
      </c>
      <c r="J137" s="36">
        <v>0</v>
      </c>
      <c r="N137" s="37">
        <v>0</v>
      </c>
      <c r="O137" s="38">
        <v>66</v>
      </c>
      <c r="P137" s="34" t="s">
        <v>18</v>
      </c>
    </row>
    <row r="138" spans="2:16" ht="15" customHeight="1" x14ac:dyDescent="0.2">
      <c r="B138" s="34" t="s">
        <v>154</v>
      </c>
      <c r="C138" s="34" t="s">
        <v>16</v>
      </c>
      <c r="D138" s="34" t="s">
        <v>18</v>
      </c>
      <c r="E138" s="34" t="s">
        <v>17</v>
      </c>
      <c r="F138" s="34" t="s">
        <v>18</v>
      </c>
      <c r="G138" s="34" t="s">
        <v>18</v>
      </c>
      <c r="H138" s="35">
        <v>24.434598656627902</v>
      </c>
      <c r="I138" s="35">
        <v>24.434598656627902</v>
      </c>
      <c r="J138" s="36">
        <v>0</v>
      </c>
      <c r="N138" s="37">
        <v>0</v>
      </c>
      <c r="O138" s="38">
        <v>66</v>
      </c>
      <c r="P138" s="34" t="s">
        <v>18</v>
      </c>
    </row>
    <row r="139" spans="2:16" ht="15" customHeight="1" x14ac:dyDescent="0.2">
      <c r="B139" s="34" t="s">
        <v>155</v>
      </c>
      <c r="C139" s="34" t="s">
        <v>16</v>
      </c>
      <c r="D139" s="34" t="s">
        <v>18</v>
      </c>
      <c r="E139" s="34" t="s">
        <v>17</v>
      </c>
      <c r="F139" s="34" t="s">
        <v>18</v>
      </c>
      <c r="G139" s="34" t="s">
        <v>18</v>
      </c>
      <c r="H139" s="35">
        <v>23.3335006920247</v>
      </c>
      <c r="I139" s="35">
        <v>23.3335006920247</v>
      </c>
      <c r="J139" s="36">
        <v>0</v>
      </c>
      <c r="N139" s="37">
        <v>0</v>
      </c>
      <c r="O139" s="38">
        <v>66</v>
      </c>
      <c r="P139" s="34" t="s">
        <v>18</v>
      </c>
    </row>
    <row r="140" spans="2:16" ht="15" customHeight="1" x14ac:dyDescent="0.2">
      <c r="B140" s="34" t="s">
        <v>156</v>
      </c>
      <c r="C140" s="34" t="s">
        <v>16</v>
      </c>
      <c r="D140" s="34" t="s">
        <v>18</v>
      </c>
      <c r="E140" s="34" t="s">
        <v>17</v>
      </c>
      <c r="F140" s="34" t="s">
        <v>18</v>
      </c>
      <c r="G140" s="34" t="s">
        <v>18</v>
      </c>
      <c r="H140" s="35">
        <v>23.315296860934701</v>
      </c>
      <c r="I140" s="35">
        <v>23.315296860934701</v>
      </c>
      <c r="J140" s="36">
        <v>0</v>
      </c>
      <c r="N140" s="37">
        <v>0</v>
      </c>
      <c r="O140" s="38">
        <v>66</v>
      </c>
      <c r="P140" s="34" t="s">
        <v>18</v>
      </c>
    </row>
    <row r="141" spans="2:16" ht="15" customHeight="1" x14ac:dyDescent="0.2">
      <c r="B141" s="34" t="s">
        <v>157</v>
      </c>
      <c r="C141" s="34" t="s">
        <v>16</v>
      </c>
      <c r="D141" s="34" t="s">
        <v>18</v>
      </c>
      <c r="E141" s="34" t="s">
        <v>17</v>
      </c>
      <c r="F141" s="34" t="s">
        <v>18</v>
      </c>
      <c r="G141" s="34" t="s">
        <v>18</v>
      </c>
      <c r="H141" s="35">
        <v>24.598361021845498</v>
      </c>
      <c r="I141" s="35">
        <v>24.598361021845498</v>
      </c>
      <c r="J141" s="36">
        <v>0</v>
      </c>
      <c r="N141" s="37">
        <v>0</v>
      </c>
      <c r="O141" s="38">
        <v>66</v>
      </c>
      <c r="P141" s="34" t="s">
        <v>18</v>
      </c>
    </row>
    <row r="142" spans="2:16" ht="15" customHeight="1" x14ac:dyDescent="0.2">
      <c r="B142" s="34" t="s">
        <v>158</v>
      </c>
      <c r="C142" s="34" t="s">
        <v>16</v>
      </c>
      <c r="D142" s="34" t="s">
        <v>18</v>
      </c>
      <c r="E142" s="34" t="s">
        <v>17</v>
      </c>
      <c r="F142" s="34" t="s">
        <v>18</v>
      </c>
      <c r="G142" s="34" t="s">
        <v>18</v>
      </c>
      <c r="H142" s="35">
        <v>23.6545159345903</v>
      </c>
      <c r="I142" s="35">
        <v>23.6545159345903</v>
      </c>
      <c r="J142" s="36">
        <v>0</v>
      </c>
      <c r="N142" s="37">
        <v>0</v>
      </c>
      <c r="O142" s="38">
        <v>66</v>
      </c>
      <c r="P142" s="34" t="s">
        <v>18</v>
      </c>
    </row>
    <row r="143" spans="2:16" ht="15" customHeight="1" x14ac:dyDescent="0.2">
      <c r="B143" s="34" t="s">
        <v>159</v>
      </c>
      <c r="C143" s="34" t="s">
        <v>16</v>
      </c>
      <c r="D143" s="34" t="s">
        <v>18</v>
      </c>
      <c r="E143" s="34" t="s">
        <v>17</v>
      </c>
      <c r="F143" s="34" t="s">
        <v>18</v>
      </c>
      <c r="G143" s="34" t="s">
        <v>18</v>
      </c>
      <c r="H143" s="35">
        <v>23.5610015624124</v>
      </c>
      <c r="I143" s="35">
        <v>23.5610015624124</v>
      </c>
      <c r="J143" s="36">
        <v>0</v>
      </c>
      <c r="N143" s="37">
        <v>0</v>
      </c>
      <c r="O143" s="38">
        <v>66</v>
      </c>
      <c r="P143" s="34" t="s">
        <v>18</v>
      </c>
    </row>
    <row r="144" spans="2:16" ht="15" customHeight="1" x14ac:dyDescent="0.2">
      <c r="B144" s="34" t="s">
        <v>160</v>
      </c>
      <c r="C144" s="34" t="s">
        <v>16</v>
      </c>
      <c r="D144" s="34" t="s">
        <v>18</v>
      </c>
      <c r="E144" s="34" t="s">
        <v>17</v>
      </c>
      <c r="F144" s="34" t="s">
        <v>18</v>
      </c>
      <c r="G144" s="34" t="s">
        <v>18</v>
      </c>
      <c r="H144" s="35">
        <v>23.857685640932999</v>
      </c>
      <c r="I144" s="35">
        <v>23.857685640932999</v>
      </c>
      <c r="J144" s="36">
        <v>0</v>
      </c>
      <c r="N144" s="37">
        <v>0</v>
      </c>
      <c r="O144" s="38">
        <v>66</v>
      </c>
      <c r="P144" s="34" t="s">
        <v>18</v>
      </c>
    </row>
    <row r="145" spans="2:16" ht="15" customHeight="1" x14ac:dyDescent="0.2">
      <c r="B145" s="34" t="s">
        <v>161</v>
      </c>
      <c r="C145" s="34" t="s">
        <v>16</v>
      </c>
      <c r="D145" s="34" t="s">
        <v>18</v>
      </c>
      <c r="E145" s="34" t="s">
        <v>17</v>
      </c>
      <c r="F145" s="34" t="s">
        <v>18</v>
      </c>
      <c r="G145" s="34" t="s">
        <v>18</v>
      </c>
      <c r="H145" s="35">
        <v>24.1406217796495</v>
      </c>
      <c r="I145" s="35">
        <v>24.1406217796495</v>
      </c>
      <c r="J145" s="36">
        <v>0</v>
      </c>
      <c r="N145" s="37">
        <v>0</v>
      </c>
      <c r="O145" s="38">
        <v>66</v>
      </c>
      <c r="P145" s="34" t="s">
        <v>18</v>
      </c>
    </row>
    <row r="146" spans="2:16" ht="15" customHeight="1" x14ac:dyDescent="0.2">
      <c r="B146" s="34" t="s">
        <v>162</v>
      </c>
      <c r="C146" s="34" t="s">
        <v>16</v>
      </c>
      <c r="D146" s="34" t="s">
        <v>18</v>
      </c>
      <c r="E146" s="34" t="s">
        <v>17</v>
      </c>
      <c r="F146" s="34" t="s">
        <v>18</v>
      </c>
      <c r="G146" s="34" t="s">
        <v>18</v>
      </c>
      <c r="H146" s="35">
        <v>27.888513189804399</v>
      </c>
      <c r="I146" s="35">
        <v>27.888513189804399</v>
      </c>
      <c r="J146" s="36">
        <v>0</v>
      </c>
      <c r="N146" s="37">
        <v>0</v>
      </c>
      <c r="O146" s="38">
        <v>66</v>
      </c>
      <c r="P146" s="34" t="s">
        <v>18</v>
      </c>
    </row>
    <row r="147" spans="2:16" ht="15" customHeight="1" x14ac:dyDescent="0.2">
      <c r="B147" s="34" t="s">
        <v>163</v>
      </c>
      <c r="C147" s="34" t="s">
        <v>16</v>
      </c>
      <c r="D147" s="34" t="s">
        <v>18</v>
      </c>
      <c r="E147" s="34" t="s">
        <v>17</v>
      </c>
      <c r="F147" s="34" t="s">
        <v>18</v>
      </c>
      <c r="G147" s="34" t="s">
        <v>18</v>
      </c>
      <c r="H147" s="35">
        <v>29.885214328326899</v>
      </c>
      <c r="I147" s="35">
        <v>29.885214328326899</v>
      </c>
      <c r="J147" s="36">
        <v>0</v>
      </c>
      <c r="N147" s="37">
        <v>0</v>
      </c>
      <c r="O147" s="38">
        <v>66</v>
      </c>
      <c r="P147" s="34" t="s">
        <v>18</v>
      </c>
    </row>
    <row r="148" spans="2:16" ht="15" customHeight="1" x14ac:dyDescent="0.2">
      <c r="B148" s="34" t="s">
        <v>164</v>
      </c>
      <c r="C148" s="34" t="s">
        <v>16</v>
      </c>
      <c r="D148" s="34" t="s">
        <v>18</v>
      </c>
      <c r="E148" s="34" t="s">
        <v>17</v>
      </c>
      <c r="F148" s="34" t="s">
        <v>18</v>
      </c>
      <c r="G148" s="34" t="s">
        <v>18</v>
      </c>
      <c r="H148" s="35">
        <v>28.852836450718399</v>
      </c>
      <c r="I148" s="35">
        <v>28.852836450718399</v>
      </c>
      <c r="J148" s="36">
        <v>0</v>
      </c>
      <c r="N148" s="37">
        <v>0</v>
      </c>
      <c r="O148" s="38">
        <v>66</v>
      </c>
      <c r="P148" s="34" t="s">
        <v>18</v>
      </c>
    </row>
    <row r="149" spans="2:16" ht="15" customHeight="1" x14ac:dyDescent="0.2">
      <c r="B149" s="34" t="s">
        <v>165</v>
      </c>
      <c r="C149" s="34" t="s">
        <v>16</v>
      </c>
      <c r="D149" s="34" t="s">
        <v>18</v>
      </c>
      <c r="E149" s="34" t="s">
        <v>17</v>
      </c>
      <c r="F149" s="34" t="s">
        <v>18</v>
      </c>
      <c r="G149" s="34" t="s">
        <v>18</v>
      </c>
      <c r="H149" s="35">
        <v>27.297948527036802</v>
      </c>
      <c r="I149" s="35">
        <v>27.297948527036802</v>
      </c>
      <c r="J149" s="36">
        <v>0</v>
      </c>
      <c r="N149" s="37">
        <v>0</v>
      </c>
      <c r="O149" s="38">
        <v>66</v>
      </c>
      <c r="P149" s="34" t="s">
        <v>18</v>
      </c>
    </row>
    <row r="150" spans="2:16" ht="15" customHeight="1" x14ac:dyDescent="0.2">
      <c r="B150" s="34" t="s">
        <v>166</v>
      </c>
      <c r="C150" s="34" t="s">
        <v>16</v>
      </c>
      <c r="D150" s="34" t="s">
        <v>18</v>
      </c>
      <c r="E150" s="34" t="s">
        <v>17</v>
      </c>
      <c r="F150" s="34" t="s">
        <v>18</v>
      </c>
      <c r="G150" s="34" t="s">
        <v>18</v>
      </c>
      <c r="H150" s="35">
        <v>27.632992796953602</v>
      </c>
      <c r="I150" s="35">
        <v>27.632992796953602</v>
      </c>
      <c r="J150" s="36">
        <v>0</v>
      </c>
      <c r="N150" s="37">
        <v>0</v>
      </c>
      <c r="O150" s="38">
        <v>66</v>
      </c>
      <c r="P150" s="34" t="s">
        <v>18</v>
      </c>
    </row>
    <row r="151" spans="2:16" ht="15" customHeight="1" x14ac:dyDescent="0.2">
      <c r="B151" s="34" t="s">
        <v>167</v>
      </c>
      <c r="C151" s="34" t="s">
        <v>16</v>
      </c>
      <c r="D151" s="34" t="s">
        <v>18</v>
      </c>
      <c r="E151" s="34" t="s">
        <v>17</v>
      </c>
      <c r="F151" s="34" t="s">
        <v>18</v>
      </c>
      <c r="G151" s="34" t="s">
        <v>18</v>
      </c>
      <c r="H151" s="35">
        <v>29.841963225860301</v>
      </c>
      <c r="I151" s="35">
        <v>29.841963225860301</v>
      </c>
      <c r="J151" s="36">
        <v>0</v>
      </c>
      <c r="N151" s="37">
        <v>0</v>
      </c>
      <c r="O151" s="38">
        <v>66</v>
      </c>
      <c r="P151" s="34" t="s">
        <v>18</v>
      </c>
    </row>
    <row r="152" spans="2:16" ht="15" customHeight="1" x14ac:dyDescent="0.2">
      <c r="B152" s="34" t="s">
        <v>168</v>
      </c>
      <c r="C152" s="34" t="s">
        <v>16</v>
      </c>
      <c r="D152" s="34" t="s">
        <v>18</v>
      </c>
      <c r="E152" s="34" t="s">
        <v>17</v>
      </c>
      <c r="F152" s="34" t="s">
        <v>18</v>
      </c>
      <c r="G152" s="34" t="s">
        <v>18</v>
      </c>
      <c r="H152" s="35">
        <v>30.6016008486801</v>
      </c>
      <c r="I152" s="35">
        <v>30.6016008486801</v>
      </c>
      <c r="J152" s="36">
        <v>0</v>
      </c>
      <c r="N152" s="37">
        <v>0</v>
      </c>
      <c r="O152" s="38">
        <v>66</v>
      </c>
      <c r="P152" s="34" t="s">
        <v>18</v>
      </c>
    </row>
    <row r="153" spans="2:16" ht="15" customHeight="1" x14ac:dyDescent="0.2">
      <c r="B153" s="34" t="s">
        <v>169</v>
      </c>
      <c r="C153" s="34" t="s">
        <v>16</v>
      </c>
      <c r="D153" s="34" t="s">
        <v>18</v>
      </c>
      <c r="E153" s="34" t="s">
        <v>17</v>
      </c>
      <c r="F153" s="34" t="s">
        <v>18</v>
      </c>
      <c r="G153" s="34" t="s">
        <v>18</v>
      </c>
      <c r="H153" s="35">
        <v>27.576035026256001</v>
      </c>
      <c r="I153" s="35">
        <v>27.576035026256001</v>
      </c>
      <c r="J153" s="36">
        <v>0</v>
      </c>
      <c r="N153" s="37">
        <v>0</v>
      </c>
      <c r="O153" s="38">
        <v>66</v>
      </c>
      <c r="P153" s="34" t="s">
        <v>18</v>
      </c>
    </row>
    <row r="154" spans="2:16" ht="15" customHeight="1" x14ac:dyDescent="0.2">
      <c r="B154" s="34" t="s">
        <v>170</v>
      </c>
      <c r="C154" s="34" t="s">
        <v>16</v>
      </c>
      <c r="D154" s="34" t="s">
        <v>18</v>
      </c>
      <c r="E154" s="34" t="s">
        <v>17</v>
      </c>
      <c r="F154" s="34" t="s">
        <v>18</v>
      </c>
      <c r="G154" s="34" t="s">
        <v>18</v>
      </c>
      <c r="H154" s="35">
        <v>28.4192213640235</v>
      </c>
      <c r="I154" s="35">
        <v>28.4192213640235</v>
      </c>
      <c r="J154" s="36">
        <v>0</v>
      </c>
      <c r="N154" s="37">
        <v>0</v>
      </c>
      <c r="O154" s="38">
        <v>66</v>
      </c>
      <c r="P154" s="34" t="s">
        <v>18</v>
      </c>
    </row>
    <row r="155" spans="2:16" ht="15" customHeight="1" x14ac:dyDescent="0.2">
      <c r="B155" s="34" t="s">
        <v>171</v>
      </c>
      <c r="C155" s="34" t="s">
        <v>16</v>
      </c>
      <c r="D155" s="34" t="s">
        <v>18</v>
      </c>
      <c r="E155" s="34" t="s">
        <v>17</v>
      </c>
      <c r="F155" s="34" t="s">
        <v>18</v>
      </c>
      <c r="G155" s="34" t="s">
        <v>18</v>
      </c>
      <c r="H155" s="35">
        <v>30.250743056000399</v>
      </c>
      <c r="I155" s="35">
        <v>30.250743056000399</v>
      </c>
      <c r="J155" s="36">
        <v>0</v>
      </c>
      <c r="N155" s="37">
        <v>0</v>
      </c>
      <c r="O155" s="38">
        <v>66</v>
      </c>
      <c r="P155" s="34" t="s">
        <v>18</v>
      </c>
    </row>
    <row r="156" spans="2:16" ht="15" customHeight="1" x14ac:dyDescent="0.2">
      <c r="B156" s="34" t="s">
        <v>172</v>
      </c>
      <c r="C156" s="34" t="s">
        <v>16</v>
      </c>
      <c r="D156" s="34" t="s">
        <v>18</v>
      </c>
      <c r="E156" s="34" t="s">
        <v>17</v>
      </c>
      <c r="F156" s="34" t="s">
        <v>18</v>
      </c>
      <c r="G156" s="34" t="s">
        <v>18</v>
      </c>
      <c r="H156" s="35">
        <v>29.174228017516601</v>
      </c>
      <c r="I156" s="35">
        <v>29.174228017516601</v>
      </c>
      <c r="J156" s="36">
        <v>0</v>
      </c>
      <c r="N156" s="37">
        <v>0</v>
      </c>
      <c r="O156" s="38">
        <v>66</v>
      </c>
      <c r="P156" s="34" t="s">
        <v>18</v>
      </c>
    </row>
    <row r="157" spans="2:16" ht="15" customHeight="1" x14ac:dyDescent="0.2">
      <c r="B157" s="34" t="s">
        <v>173</v>
      </c>
      <c r="C157" s="34" t="s">
        <v>16</v>
      </c>
      <c r="D157" s="34" t="s">
        <v>18</v>
      </c>
      <c r="E157" s="34" t="s">
        <v>17</v>
      </c>
      <c r="F157" s="34" t="s">
        <v>18</v>
      </c>
      <c r="G157" s="34" t="s">
        <v>18</v>
      </c>
      <c r="I157" s="35">
        <v>0</v>
      </c>
      <c r="J157" s="36">
        <v>0</v>
      </c>
      <c r="M157" s="37">
        <v>0</v>
      </c>
      <c r="N157" s="37">
        <v>0</v>
      </c>
      <c r="O157" s="38">
        <v>66</v>
      </c>
      <c r="P157" s="34" t="s">
        <v>18</v>
      </c>
    </row>
    <row r="158" spans="2:16" ht="15" customHeight="1" x14ac:dyDescent="0.2">
      <c r="B158" s="34" t="s">
        <v>174</v>
      </c>
      <c r="C158" s="34" t="s">
        <v>16</v>
      </c>
      <c r="D158" s="34" t="s">
        <v>18</v>
      </c>
      <c r="E158" s="34" t="s">
        <v>17</v>
      </c>
      <c r="F158" s="34" t="s">
        <v>18</v>
      </c>
      <c r="G158" s="34" t="s">
        <v>18</v>
      </c>
      <c r="I158" s="35">
        <v>0</v>
      </c>
      <c r="J158" s="36">
        <v>0</v>
      </c>
      <c r="M158" s="37">
        <v>0</v>
      </c>
      <c r="N158" s="37">
        <v>0</v>
      </c>
      <c r="O158" s="38">
        <v>66</v>
      </c>
      <c r="P158" s="34" t="s">
        <v>18</v>
      </c>
    </row>
    <row r="159" spans="2:16" ht="15" customHeight="1" x14ac:dyDescent="0.2">
      <c r="B159" s="34" t="s">
        <v>175</v>
      </c>
      <c r="C159" s="34" t="s">
        <v>16</v>
      </c>
      <c r="D159" s="34" t="s">
        <v>18</v>
      </c>
      <c r="E159" s="34" t="s">
        <v>17</v>
      </c>
      <c r="F159" s="34" t="s">
        <v>18</v>
      </c>
      <c r="G159" s="34" t="s">
        <v>18</v>
      </c>
      <c r="H159" s="35">
        <v>23.079254094882501</v>
      </c>
      <c r="I159" s="35">
        <v>23.079254094882501</v>
      </c>
      <c r="J159" s="36">
        <v>0</v>
      </c>
      <c r="N159" s="37">
        <v>0</v>
      </c>
      <c r="O159" s="38">
        <v>66</v>
      </c>
      <c r="P159" s="34" t="s">
        <v>18</v>
      </c>
    </row>
    <row r="160" spans="2:16" ht="15" customHeight="1" x14ac:dyDescent="0.2">
      <c r="B160" s="34" t="s">
        <v>176</v>
      </c>
      <c r="C160" s="34" t="s">
        <v>16</v>
      </c>
      <c r="D160" s="34" t="s">
        <v>18</v>
      </c>
      <c r="E160" s="34" t="s">
        <v>17</v>
      </c>
      <c r="F160" s="34" t="s">
        <v>18</v>
      </c>
      <c r="G160" s="34" t="s">
        <v>18</v>
      </c>
      <c r="H160" s="35">
        <v>23.893890736705099</v>
      </c>
      <c r="I160" s="35">
        <v>23.893890736705099</v>
      </c>
      <c r="J160" s="36">
        <v>0</v>
      </c>
      <c r="N160" s="37">
        <v>0</v>
      </c>
      <c r="O160" s="38">
        <v>66</v>
      </c>
      <c r="P160" s="34" t="s">
        <v>18</v>
      </c>
    </row>
    <row r="161" spans="2:16" ht="15" customHeight="1" x14ac:dyDescent="0.2">
      <c r="B161" s="34" t="s">
        <v>177</v>
      </c>
      <c r="C161" s="34" t="s">
        <v>16</v>
      </c>
      <c r="D161" s="34" t="s">
        <v>18</v>
      </c>
      <c r="E161" s="34" t="s">
        <v>17</v>
      </c>
      <c r="F161" s="34" t="s">
        <v>18</v>
      </c>
      <c r="G161" s="34" t="s">
        <v>18</v>
      </c>
      <c r="H161" s="35">
        <v>23.5914344469893</v>
      </c>
      <c r="I161" s="35">
        <v>23.5914344469893</v>
      </c>
      <c r="J161" s="36">
        <v>0</v>
      </c>
      <c r="N161" s="37">
        <v>0</v>
      </c>
      <c r="O161" s="38">
        <v>66</v>
      </c>
      <c r="P161" s="34" t="s">
        <v>18</v>
      </c>
    </row>
    <row r="162" spans="2:16" ht="15" customHeight="1" x14ac:dyDescent="0.2">
      <c r="B162" s="34" t="s">
        <v>178</v>
      </c>
      <c r="C162" s="34" t="s">
        <v>16</v>
      </c>
      <c r="D162" s="34" t="s">
        <v>18</v>
      </c>
      <c r="E162" s="34" t="s">
        <v>17</v>
      </c>
      <c r="F162" s="34" t="s">
        <v>18</v>
      </c>
      <c r="G162" s="34" t="s">
        <v>18</v>
      </c>
      <c r="H162" s="35">
        <v>23.627722414264699</v>
      </c>
      <c r="I162" s="35">
        <v>23.627722414264699</v>
      </c>
      <c r="J162" s="36">
        <v>0</v>
      </c>
      <c r="N162" s="37">
        <v>0</v>
      </c>
      <c r="O162" s="38">
        <v>66</v>
      </c>
      <c r="P162" s="34" t="s">
        <v>18</v>
      </c>
    </row>
    <row r="163" spans="2:16" ht="15" customHeight="1" x14ac:dyDescent="0.2">
      <c r="B163" s="34" t="s">
        <v>179</v>
      </c>
      <c r="C163" s="34" t="s">
        <v>16</v>
      </c>
      <c r="D163" s="34" t="s">
        <v>18</v>
      </c>
      <c r="E163" s="34" t="s">
        <v>17</v>
      </c>
      <c r="F163" s="34" t="s">
        <v>18</v>
      </c>
      <c r="G163" s="34" t="s">
        <v>18</v>
      </c>
      <c r="H163" s="35">
        <v>23.290368463821899</v>
      </c>
      <c r="I163" s="35">
        <v>23.290368463821899</v>
      </c>
      <c r="J163" s="36">
        <v>0</v>
      </c>
      <c r="N163" s="37">
        <v>0</v>
      </c>
      <c r="O163" s="38">
        <v>66</v>
      </c>
      <c r="P163" s="34" t="s">
        <v>18</v>
      </c>
    </row>
    <row r="164" spans="2:16" ht="15" customHeight="1" x14ac:dyDescent="0.2">
      <c r="B164" s="34" t="s">
        <v>180</v>
      </c>
      <c r="C164" s="34" t="s">
        <v>16</v>
      </c>
      <c r="D164" s="34" t="s">
        <v>18</v>
      </c>
      <c r="E164" s="34" t="s">
        <v>17</v>
      </c>
      <c r="F164" s="34" t="s">
        <v>18</v>
      </c>
      <c r="G164" s="34" t="s">
        <v>18</v>
      </c>
      <c r="H164" s="35">
        <v>24.222221560697999</v>
      </c>
      <c r="I164" s="35">
        <v>24.222221560697999</v>
      </c>
      <c r="J164" s="36">
        <v>0</v>
      </c>
      <c r="N164" s="37">
        <v>0</v>
      </c>
      <c r="O164" s="38">
        <v>66</v>
      </c>
      <c r="P164" s="34" t="s">
        <v>18</v>
      </c>
    </row>
    <row r="165" spans="2:16" ht="15" customHeight="1" x14ac:dyDescent="0.2">
      <c r="B165" s="34" t="s">
        <v>181</v>
      </c>
      <c r="C165" s="34" t="s">
        <v>16</v>
      </c>
      <c r="D165" s="34" t="s">
        <v>18</v>
      </c>
      <c r="E165" s="34" t="s">
        <v>17</v>
      </c>
      <c r="F165" s="34" t="s">
        <v>18</v>
      </c>
      <c r="G165" s="34" t="s">
        <v>18</v>
      </c>
      <c r="H165" s="35">
        <v>24.377251249590099</v>
      </c>
      <c r="I165" s="35">
        <v>24.377251249590099</v>
      </c>
      <c r="J165" s="36">
        <v>0</v>
      </c>
      <c r="N165" s="37">
        <v>0</v>
      </c>
      <c r="O165" s="38">
        <v>66</v>
      </c>
      <c r="P165" s="34" t="s">
        <v>18</v>
      </c>
    </row>
    <row r="166" spans="2:16" ht="15" customHeight="1" x14ac:dyDescent="0.2">
      <c r="B166" s="34" t="s">
        <v>182</v>
      </c>
      <c r="C166" s="34" t="s">
        <v>16</v>
      </c>
      <c r="D166" s="34" t="s">
        <v>18</v>
      </c>
      <c r="E166" s="34" t="s">
        <v>17</v>
      </c>
      <c r="F166" s="34" t="s">
        <v>18</v>
      </c>
      <c r="G166" s="34" t="s">
        <v>18</v>
      </c>
      <c r="H166" s="35">
        <v>23.740580138150499</v>
      </c>
      <c r="I166" s="35">
        <v>23.740580138150499</v>
      </c>
      <c r="J166" s="36">
        <v>0</v>
      </c>
      <c r="N166" s="37">
        <v>0</v>
      </c>
      <c r="O166" s="38">
        <v>66</v>
      </c>
      <c r="P166" s="34" t="s">
        <v>18</v>
      </c>
    </row>
    <row r="167" spans="2:16" ht="15" customHeight="1" x14ac:dyDescent="0.2">
      <c r="B167" s="34" t="s">
        <v>183</v>
      </c>
      <c r="C167" s="34" t="s">
        <v>16</v>
      </c>
      <c r="D167" s="34" t="s">
        <v>18</v>
      </c>
      <c r="E167" s="34" t="s">
        <v>17</v>
      </c>
      <c r="F167" s="34" t="s">
        <v>18</v>
      </c>
      <c r="G167" s="34" t="s">
        <v>18</v>
      </c>
      <c r="H167" s="35">
        <v>23.827687597174599</v>
      </c>
      <c r="I167" s="35">
        <v>23.827687597174599</v>
      </c>
      <c r="J167" s="36">
        <v>0</v>
      </c>
      <c r="N167" s="37">
        <v>0</v>
      </c>
      <c r="O167" s="38">
        <v>66</v>
      </c>
      <c r="P167" s="34" t="s">
        <v>18</v>
      </c>
    </row>
    <row r="168" spans="2:16" ht="15" customHeight="1" x14ac:dyDescent="0.2">
      <c r="B168" s="34" t="s">
        <v>184</v>
      </c>
      <c r="C168" s="34" t="s">
        <v>16</v>
      </c>
      <c r="D168" s="34" t="s">
        <v>18</v>
      </c>
      <c r="E168" s="34" t="s">
        <v>17</v>
      </c>
      <c r="F168" s="34" t="s">
        <v>18</v>
      </c>
      <c r="G168" s="34" t="s">
        <v>18</v>
      </c>
      <c r="H168" s="35">
        <v>24.161512792172701</v>
      </c>
      <c r="I168" s="35">
        <v>24.161512792172701</v>
      </c>
      <c r="J168" s="36">
        <v>0</v>
      </c>
      <c r="N168" s="37">
        <v>0</v>
      </c>
      <c r="O168" s="38">
        <v>66</v>
      </c>
      <c r="P168" s="34" t="s">
        <v>18</v>
      </c>
    </row>
    <row r="169" spans="2:16" ht="15" customHeight="1" x14ac:dyDescent="0.2">
      <c r="B169" s="34" t="s">
        <v>185</v>
      </c>
      <c r="C169" s="34" t="s">
        <v>16</v>
      </c>
      <c r="D169" s="34" t="s">
        <v>18</v>
      </c>
      <c r="E169" s="34" t="s">
        <v>17</v>
      </c>
      <c r="F169" s="34" t="s">
        <v>18</v>
      </c>
      <c r="G169" s="34" t="s">
        <v>18</v>
      </c>
      <c r="H169" s="35">
        <v>23.892673937646901</v>
      </c>
      <c r="I169" s="35">
        <v>23.892673937646901</v>
      </c>
      <c r="J169" s="36">
        <v>0</v>
      </c>
      <c r="N169" s="37">
        <v>0</v>
      </c>
      <c r="O169" s="38">
        <v>66</v>
      </c>
      <c r="P169" s="34" t="s">
        <v>18</v>
      </c>
    </row>
    <row r="170" spans="2:16" ht="15" customHeight="1" x14ac:dyDescent="0.2">
      <c r="B170" s="34" t="s">
        <v>186</v>
      </c>
      <c r="C170" s="34" t="s">
        <v>16</v>
      </c>
      <c r="D170" s="34" t="s">
        <v>18</v>
      </c>
      <c r="E170" s="34" t="s">
        <v>17</v>
      </c>
      <c r="F170" s="34" t="s">
        <v>18</v>
      </c>
      <c r="G170" s="34" t="s">
        <v>18</v>
      </c>
      <c r="H170" s="35">
        <v>27.9155693668677</v>
      </c>
      <c r="I170" s="35">
        <v>27.9155693668677</v>
      </c>
      <c r="J170" s="36">
        <v>0</v>
      </c>
      <c r="N170" s="37">
        <v>0</v>
      </c>
      <c r="O170" s="38">
        <v>66</v>
      </c>
      <c r="P170" s="34" t="s">
        <v>18</v>
      </c>
    </row>
    <row r="171" spans="2:16" ht="15" customHeight="1" x14ac:dyDescent="0.2">
      <c r="B171" s="34" t="s">
        <v>187</v>
      </c>
      <c r="C171" s="34" t="s">
        <v>16</v>
      </c>
      <c r="D171" s="34" t="s">
        <v>18</v>
      </c>
      <c r="E171" s="34" t="s">
        <v>17</v>
      </c>
      <c r="F171" s="34" t="s">
        <v>18</v>
      </c>
      <c r="G171" s="34" t="s">
        <v>18</v>
      </c>
      <c r="H171" s="35">
        <v>29.731505173736998</v>
      </c>
      <c r="I171" s="35">
        <v>29.731505173736998</v>
      </c>
      <c r="J171" s="36">
        <v>0</v>
      </c>
      <c r="N171" s="37">
        <v>0</v>
      </c>
      <c r="O171" s="38">
        <v>66</v>
      </c>
      <c r="P171" s="34" t="s">
        <v>18</v>
      </c>
    </row>
    <row r="172" spans="2:16" ht="15" customHeight="1" x14ac:dyDescent="0.2">
      <c r="B172" s="34" t="s">
        <v>188</v>
      </c>
      <c r="C172" s="34" t="s">
        <v>16</v>
      </c>
      <c r="D172" s="34" t="s">
        <v>18</v>
      </c>
      <c r="E172" s="34" t="s">
        <v>17</v>
      </c>
      <c r="F172" s="34" t="s">
        <v>18</v>
      </c>
      <c r="G172" s="34" t="s">
        <v>18</v>
      </c>
      <c r="H172" s="35">
        <v>29.157439340061401</v>
      </c>
      <c r="I172" s="35">
        <v>29.157439340061401</v>
      </c>
      <c r="J172" s="36">
        <v>0</v>
      </c>
      <c r="N172" s="37">
        <v>0</v>
      </c>
      <c r="O172" s="38">
        <v>66</v>
      </c>
      <c r="P172" s="34" t="s">
        <v>18</v>
      </c>
    </row>
    <row r="173" spans="2:16" ht="15" customHeight="1" x14ac:dyDescent="0.2">
      <c r="B173" s="34" t="s">
        <v>189</v>
      </c>
      <c r="C173" s="34" t="s">
        <v>16</v>
      </c>
      <c r="D173" s="34" t="s">
        <v>18</v>
      </c>
      <c r="E173" s="34" t="s">
        <v>17</v>
      </c>
      <c r="F173" s="34" t="s">
        <v>18</v>
      </c>
      <c r="G173" s="34" t="s">
        <v>18</v>
      </c>
      <c r="H173" s="35">
        <v>27.110023631012201</v>
      </c>
      <c r="I173" s="35">
        <v>27.110023631012201</v>
      </c>
      <c r="J173" s="36">
        <v>0</v>
      </c>
      <c r="N173" s="37">
        <v>0</v>
      </c>
      <c r="O173" s="38">
        <v>66</v>
      </c>
      <c r="P173" s="34" t="s">
        <v>18</v>
      </c>
    </row>
    <row r="174" spans="2:16" ht="15" customHeight="1" x14ac:dyDescent="0.2">
      <c r="B174" s="34" t="s">
        <v>190</v>
      </c>
      <c r="C174" s="34" t="s">
        <v>16</v>
      </c>
      <c r="D174" s="34" t="s">
        <v>18</v>
      </c>
      <c r="E174" s="34" t="s">
        <v>17</v>
      </c>
      <c r="F174" s="34" t="s">
        <v>18</v>
      </c>
      <c r="G174" s="34" t="s">
        <v>18</v>
      </c>
      <c r="H174" s="35">
        <v>27.3961227711041</v>
      </c>
      <c r="I174" s="35">
        <v>27.3961227711041</v>
      </c>
      <c r="J174" s="36">
        <v>0</v>
      </c>
      <c r="N174" s="37">
        <v>0</v>
      </c>
      <c r="O174" s="38">
        <v>66</v>
      </c>
      <c r="P174" s="34" t="s">
        <v>18</v>
      </c>
    </row>
    <row r="175" spans="2:16" ht="15" customHeight="1" x14ac:dyDescent="0.2">
      <c r="B175" s="34" t="s">
        <v>191</v>
      </c>
      <c r="C175" s="34" t="s">
        <v>16</v>
      </c>
      <c r="D175" s="34" t="s">
        <v>18</v>
      </c>
      <c r="E175" s="34" t="s">
        <v>17</v>
      </c>
      <c r="F175" s="34" t="s">
        <v>18</v>
      </c>
      <c r="G175" s="34" t="s">
        <v>18</v>
      </c>
      <c r="H175" s="35">
        <v>30.1181651597648</v>
      </c>
      <c r="I175" s="35">
        <v>30.1181651597648</v>
      </c>
      <c r="J175" s="36">
        <v>0</v>
      </c>
      <c r="N175" s="37">
        <v>0</v>
      </c>
      <c r="O175" s="38">
        <v>66</v>
      </c>
      <c r="P175" s="34" t="s">
        <v>18</v>
      </c>
    </row>
    <row r="176" spans="2:16" ht="15" customHeight="1" x14ac:dyDescent="0.2">
      <c r="B176" s="34" t="s">
        <v>192</v>
      </c>
      <c r="C176" s="34" t="s">
        <v>16</v>
      </c>
      <c r="D176" s="34" t="s">
        <v>18</v>
      </c>
      <c r="E176" s="34" t="s">
        <v>17</v>
      </c>
      <c r="F176" s="34" t="s">
        <v>18</v>
      </c>
      <c r="G176" s="34" t="s">
        <v>18</v>
      </c>
      <c r="H176" s="35">
        <v>31.443213049993499</v>
      </c>
      <c r="I176" s="35">
        <v>31.443213049993499</v>
      </c>
      <c r="J176" s="36">
        <v>0</v>
      </c>
      <c r="N176" s="37">
        <v>0</v>
      </c>
      <c r="O176" s="38">
        <v>66</v>
      </c>
      <c r="P176" s="34" t="s">
        <v>18</v>
      </c>
    </row>
    <row r="177" spans="2:16" ht="15" customHeight="1" x14ac:dyDescent="0.2">
      <c r="B177" s="34" t="s">
        <v>193</v>
      </c>
      <c r="C177" s="34" t="s">
        <v>16</v>
      </c>
      <c r="D177" s="34" t="s">
        <v>18</v>
      </c>
      <c r="E177" s="34" t="s">
        <v>17</v>
      </c>
      <c r="F177" s="34" t="s">
        <v>18</v>
      </c>
      <c r="G177" s="34" t="s">
        <v>18</v>
      </c>
      <c r="H177" s="35">
        <v>27.5659135536336</v>
      </c>
      <c r="I177" s="35">
        <v>27.5659135536336</v>
      </c>
      <c r="J177" s="36">
        <v>0</v>
      </c>
      <c r="N177" s="37">
        <v>0</v>
      </c>
      <c r="O177" s="38">
        <v>66</v>
      </c>
      <c r="P177" s="34" t="s">
        <v>18</v>
      </c>
    </row>
    <row r="178" spans="2:16" ht="15" customHeight="1" x14ac:dyDescent="0.2">
      <c r="B178" s="34" t="s">
        <v>194</v>
      </c>
      <c r="C178" s="34" t="s">
        <v>16</v>
      </c>
      <c r="D178" s="34" t="s">
        <v>18</v>
      </c>
      <c r="E178" s="34" t="s">
        <v>17</v>
      </c>
      <c r="F178" s="34" t="s">
        <v>18</v>
      </c>
      <c r="G178" s="34" t="s">
        <v>18</v>
      </c>
      <c r="H178" s="35">
        <v>28.410708437185001</v>
      </c>
      <c r="I178" s="35">
        <v>28.410708437185001</v>
      </c>
      <c r="J178" s="36">
        <v>0</v>
      </c>
      <c r="N178" s="37">
        <v>0</v>
      </c>
      <c r="O178" s="38">
        <v>66</v>
      </c>
      <c r="P178" s="34" t="s">
        <v>18</v>
      </c>
    </row>
    <row r="179" spans="2:16" ht="15" customHeight="1" x14ac:dyDescent="0.2">
      <c r="B179" s="34" t="s">
        <v>195</v>
      </c>
      <c r="C179" s="34" t="s">
        <v>16</v>
      </c>
      <c r="D179" s="34" t="s">
        <v>18</v>
      </c>
      <c r="E179" s="34" t="s">
        <v>17</v>
      </c>
      <c r="F179" s="34" t="s">
        <v>18</v>
      </c>
      <c r="G179" s="34" t="s">
        <v>18</v>
      </c>
      <c r="H179" s="35">
        <v>31.3526116297583</v>
      </c>
      <c r="I179" s="35">
        <v>31.3526116297583</v>
      </c>
      <c r="J179" s="36">
        <v>0</v>
      </c>
      <c r="N179" s="37">
        <v>0</v>
      </c>
      <c r="O179" s="38">
        <v>66</v>
      </c>
      <c r="P179" s="34" t="s">
        <v>18</v>
      </c>
    </row>
    <row r="180" spans="2:16" ht="15" customHeight="1" x14ac:dyDescent="0.2">
      <c r="B180" s="34" t="s">
        <v>196</v>
      </c>
      <c r="C180" s="34" t="s">
        <v>16</v>
      </c>
      <c r="D180" s="34" t="s">
        <v>18</v>
      </c>
      <c r="E180" s="34" t="s">
        <v>17</v>
      </c>
      <c r="F180" s="34" t="s">
        <v>18</v>
      </c>
      <c r="G180" s="34" t="s">
        <v>18</v>
      </c>
      <c r="H180" s="35">
        <v>29.155581628140101</v>
      </c>
      <c r="I180" s="35">
        <v>29.155581628140101</v>
      </c>
      <c r="J180" s="36">
        <v>0</v>
      </c>
      <c r="N180" s="37">
        <v>0</v>
      </c>
      <c r="O180" s="38">
        <v>66</v>
      </c>
      <c r="P180" s="34" t="s">
        <v>18</v>
      </c>
    </row>
    <row r="181" spans="2:16" ht="15" customHeight="1" x14ac:dyDescent="0.2">
      <c r="B181" s="34" t="s">
        <v>197</v>
      </c>
      <c r="C181" s="34" t="s">
        <v>16</v>
      </c>
      <c r="D181" s="34" t="s">
        <v>18</v>
      </c>
      <c r="E181" s="34" t="s">
        <v>17</v>
      </c>
      <c r="F181" s="34" t="s">
        <v>18</v>
      </c>
      <c r="G181" s="34" t="s">
        <v>18</v>
      </c>
      <c r="I181" s="35">
        <v>0</v>
      </c>
      <c r="J181" s="36">
        <v>0</v>
      </c>
      <c r="M181" s="37">
        <v>0</v>
      </c>
      <c r="N181" s="37">
        <v>0</v>
      </c>
      <c r="O181" s="38">
        <v>66</v>
      </c>
      <c r="P181" s="34" t="s">
        <v>18</v>
      </c>
    </row>
    <row r="182" spans="2:16" ht="15" customHeight="1" x14ac:dyDescent="0.2">
      <c r="B182" s="34" t="s">
        <v>198</v>
      </c>
      <c r="C182" s="34" t="s">
        <v>16</v>
      </c>
      <c r="D182" s="34" t="s">
        <v>18</v>
      </c>
      <c r="E182" s="34" t="s">
        <v>17</v>
      </c>
      <c r="F182" s="34" t="s">
        <v>18</v>
      </c>
      <c r="G182" s="34" t="s">
        <v>18</v>
      </c>
      <c r="I182" s="35">
        <v>0</v>
      </c>
      <c r="J182" s="36">
        <v>0</v>
      </c>
      <c r="M182" s="37">
        <v>0</v>
      </c>
      <c r="N182" s="37">
        <v>0</v>
      </c>
      <c r="O182" s="38">
        <v>66</v>
      </c>
      <c r="P182" s="34" t="s">
        <v>18</v>
      </c>
    </row>
    <row r="183" spans="2:16" ht="15" customHeight="1" x14ac:dyDescent="0.2">
      <c r="B183" s="34" t="s">
        <v>199</v>
      </c>
      <c r="C183" s="34" t="s">
        <v>16</v>
      </c>
      <c r="D183" s="34" t="s">
        <v>18</v>
      </c>
      <c r="E183" s="34" t="s">
        <v>17</v>
      </c>
      <c r="F183" s="34" t="s">
        <v>18</v>
      </c>
      <c r="G183" s="34" t="s">
        <v>18</v>
      </c>
      <c r="H183" s="35">
        <v>23.266909068835801</v>
      </c>
      <c r="I183" s="35">
        <v>23.266909068835801</v>
      </c>
      <c r="J183" s="36">
        <v>0</v>
      </c>
      <c r="N183" s="37">
        <v>0</v>
      </c>
      <c r="O183" s="38">
        <v>66</v>
      </c>
      <c r="P183" s="34" t="s">
        <v>18</v>
      </c>
    </row>
    <row r="184" spans="2:16" ht="15" customHeight="1" x14ac:dyDescent="0.2">
      <c r="B184" s="34" t="s">
        <v>200</v>
      </c>
      <c r="C184" s="34" t="s">
        <v>16</v>
      </c>
      <c r="D184" s="34" t="s">
        <v>18</v>
      </c>
      <c r="E184" s="34" t="s">
        <v>17</v>
      </c>
      <c r="F184" s="34" t="s">
        <v>18</v>
      </c>
      <c r="G184" s="34" t="s">
        <v>18</v>
      </c>
      <c r="H184" s="35">
        <v>23.977794316643401</v>
      </c>
      <c r="I184" s="35">
        <v>23.977794316643401</v>
      </c>
      <c r="J184" s="36">
        <v>0</v>
      </c>
      <c r="N184" s="37">
        <v>0</v>
      </c>
      <c r="O184" s="38">
        <v>66</v>
      </c>
      <c r="P184" s="34" t="s">
        <v>18</v>
      </c>
    </row>
    <row r="185" spans="2:16" ht="15" customHeight="1" x14ac:dyDescent="0.2">
      <c r="B185" s="34" t="s">
        <v>201</v>
      </c>
      <c r="C185" s="34" t="s">
        <v>16</v>
      </c>
      <c r="D185" s="34" t="s">
        <v>18</v>
      </c>
      <c r="E185" s="34" t="s">
        <v>17</v>
      </c>
      <c r="F185" s="34" t="s">
        <v>18</v>
      </c>
      <c r="G185" s="34" t="s">
        <v>18</v>
      </c>
      <c r="H185" s="35">
        <v>23.644672862849799</v>
      </c>
      <c r="I185" s="35">
        <v>23.644672862849799</v>
      </c>
      <c r="J185" s="36">
        <v>0</v>
      </c>
      <c r="N185" s="37">
        <v>0</v>
      </c>
      <c r="O185" s="38">
        <v>66</v>
      </c>
      <c r="P185" s="34" t="s">
        <v>18</v>
      </c>
    </row>
    <row r="186" spans="2:16" ht="15" customHeight="1" x14ac:dyDescent="0.2">
      <c r="B186" s="34" t="s">
        <v>202</v>
      </c>
      <c r="C186" s="34" t="s">
        <v>16</v>
      </c>
      <c r="D186" s="34" t="s">
        <v>18</v>
      </c>
      <c r="E186" s="34" t="s">
        <v>17</v>
      </c>
      <c r="F186" s="34" t="s">
        <v>18</v>
      </c>
      <c r="G186" s="34" t="s">
        <v>18</v>
      </c>
      <c r="H186" s="35">
        <v>23.668750114751401</v>
      </c>
      <c r="I186" s="35">
        <v>23.668750114751401</v>
      </c>
      <c r="J186" s="36">
        <v>0</v>
      </c>
      <c r="N186" s="37">
        <v>0</v>
      </c>
      <c r="O186" s="38">
        <v>66</v>
      </c>
      <c r="P186" s="34" t="s">
        <v>18</v>
      </c>
    </row>
    <row r="187" spans="2:16" ht="15" customHeight="1" x14ac:dyDescent="0.2">
      <c r="B187" s="34" t="s">
        <v>203</v>
      </c>
      <c r="C187" s="34" t="s">
        <v>16</v>
      </c>
      <c r="D187" s="34" t="s">
        <v>18</v>
      </c>
      <c r="E187" s="34" t="s">
        <v>17</v>
      </c>
      <c r="F187" s="34" t="s">
        <v>18</v>
      </c>
      <c r="G187" s="34" t="s">
        <v>18</v>
      </c>
      <c r="H187" s="35">
        <v>23.199034244297099</v>
      </c>
      <c r="I187" s="35">
        <v>23.199034244297099</v>
      </c>
      <c r="J187" s="36">
        <v>0</v>
      </c>
      <c r="N187" s="37">
        <v>0</v>
      </c>
      <c r="O187" s="38">
        <v>66</v>
      </c>
      <c r="P187" s="34" t="s">
        <v>18</v>
      </c>
    </row>
    <row r="188" spans="2:16" ht="15" customHeight="1" x14ac:dyDescent="0.2">
      <c r="B188" s="34" t="s">
        <v>204</v>
      </c>
      <c r="C188" s="34" t="s">
        <v>16</v>
      </c>
      <c r="D188" s="34" t="s">
        <v>18</v>
      </c>
      <c r="E188" s="34" t="s">
        <v>17</v>
      </c>
      <c r="F188" s="34" t="s">
        <v>18</v>
      </c>
      <c r="G188" s="34" t="s">
        <v>18</v>
      </c>
      <c r="H188" s="35">
        <v>24.182576559083898</v>
      </c>
      <c r="I188" s="35">
        <v>24.182576559083898</v>
      </c>
      <c r="J188" s="36">
        <v>0</v>
      </c>
      <c r="N188" s="37">
        <v>0</v>
      </c>
      <c r="O188" s="38">
        <v>66</v>
      </c>
      <c r="P188" s="34" t="s">
        <v>18</v>
      </c>
    </row>
    <row r="189" spans="2:16" ht="15" customHeight="1" x14ac:dyDescent="0.2">
      <c r="B189" s="34" t="s">
        <v>205</v>
      </c>
      <c r="C189" s="34" t="s">
        <v>16</v>
      </c>
      <c r="D189" s="34" t="s">
        <v>18</v>
      </c>
      <c r="E189" s="34" t="s">
        <v>17</v>
      </c>
      <c r="F189" s="34" t="s">
        <v>18</v>
      </c>
      <c r="G189" s="34" t="s">
        <v>18</v>
      </c>
      <c r="H189" s="35">
        <v>24.5849125596446</v>
      </c>
      <c r="I189" s="35">
        <v>24.5849125596446</v>
      </c>
      <c r="J189" s="36">
        <v>0</v>
      </c>
      <c r="N189" s="37">
        <v>0</v>
      </c>
      <c r="O189" s="38">
        <v>66</v>
      </c>
      <c r="P189" s="34" t="s">
        <v>18</v>
      </c>
    </row>
    <row r="190" spans="2:16" ht="15" customHeight="1" x14ac:dyDescent="0.2">
      <c r="B190" s="34" t="s">
        <v>206</v>
      </c>
      <c r="C190" s="34" t="s">
        <v>16</v>
      </c>
      <c r="D190" s="34" t="s">
        <v>18</v>
      </c>
      <c r="E190" s="34" t="s">
        <v>17</v>
      </c>
      <c r="F190" s="34" t="s">
        <v>18</v>
      </c>
      <c r="G190" s="34" t="s">
        <v>18</v>
      </c>
      <c r="H190" s="35">
        <v>23.536579824427001</v>
      </c>
      <c r="I190" s="35">
        <v>23.536579824427001</v>
      </c>
      <c r="J190" s="36">
        <v>0</v>
      </c>
      <c r="N190" s="37">
        <v>0</v>
      </c>
      <c r="O190" s="38">
        <v>66</v>
      </c>
      <c r="P190" s="34" t="s">
        <v>18</v>
      </c>
    </row>
    <row r="191" spans="2:16" ht="15" customHeight="1" x14ac:dyDescent="0.2">
      <c r="B191" s="34" t="s">
        <v>207</v>
      </c>
      <c r="C191" s="34" t="s">
        <v>16</v>
      </c>
      <c r="D191" s="34" t="s">
        <v>18</v>
      </c>
      <c r="E191" s="34" t="s">
        <v>17</v>
      </c>
      <c r="F191" s="34" t="s">
        <v>18</v>
      </c>
      <c r="G191" s="34" t="s">
        <v>18</v>
      </c>
      <c r="H191" s="35">
        <v>23.790784918130498</v>
      </c>
      <c r="I191" s="35">
        <v>23.790784918130498</v>
      </c>
      <c r="J191" s="36">
        <v>0</v>
      </c>
      <c r="N191" s="37">
        <v>0</v>
      </c>
      <c r="O191" s="38">
        <v>66</v>
      </c>
      <c r="P191" s="34" t="s">
        <v>18</v>
      </c>
    </row>
    <row r="192" spans="2:16" ht="15" customHeight="1" x14ac:dyDescent="0.2">
      <c r="B192" s="34" t="s">
        <v>208</v>
      </c>
      <c r="C192" s="34" t="s">
        <v>16</v>
      </c>
      <c r="D192" s="34" t="s">
        <v>18</v>
      </c>
      <c r="E192" s="34" t="s">
        <v>17</v>
      </c>
      <c r="F192" s="34" t="s">
        <v>18</v>
      </c>
      <c r="G192" s="34" t="s">
        <v>18</v>
      </c>
      <c r="H192" s="35">
        <v>24.057738779252201</v>
      </c>
      <c r="I192" s="35">
        <v>24.057738779252201</v>
      </c>
      <c r="J192" s="36">
        <v>0</v>
      </c>
      <c r="N192" s="37">
        <v>0</v>
      </c>
      <c r="O192" s="38">
        <v>66</v>
      </c>
      <c r="P192" s="34" t="s">
        <v>18</v>
      </c>
    </row>
    <row r="193" spans="2:16" ht="15" customHeight="1" x14ac:dyDescent="0.2">
      <c r="B193" s="34" t="s">
        <v>209</v>
      </c>
      <c r="C193" s="34" t="s">
        <v>16</v>
      </c>
      <c r="D193" s="34" t="s">
        <v>18</v>
      </c>
      <c r="E193" s="34" t="s">
        <v>17</v>
      </c>
      <c r="F193" s="34" t="s">
        <v>18</v>
      </c>
      <c r="G193" s="34" t="s">
        <v>18</v>
      </c>
      <c r="H193" s="35">
        <v>24.153512675281998</v>
      </c>
      <c r="I193" s="35">
        <v>24.153512675281998</v>
      </c>
      <c r="J193" s="36">
        <v>0</v>
      </c>
      <c r="N193" s="37">
        <v>0</v>
      </c>
      <c r="O193" s="38">
        <v>66</v>
      </c>
      <c r="P193" s="34" t="s">
        <v>18</v>
      </c>
    </row>
    <row r="194" spans="2:16" ht="15" customHeight="1" x14ac:dyDescent="0.2">
      <c r="B194" s="34" t="s">
        <v>210</v>
      </c>
      <c r="C194" s="34" t="s">
        <v>16</v>
      </c>
      <c r="D194" s="34" t="s">
        <v>18</v>
      </c>
      <c r="E194" s="34" t="s">
        <v>17</v>
      </c>
      <c r="F194" s="34" t="s">
        <v>18</v>
      </c>
      <c r="G194" s="34" t="s">
        <v>18</v>
      </c>
      <c r="H194" s="35">
        <v>28.1062843030133</v>
      </c>
      <c r="I194" s="35">
        <v>28.1062843030133</v>
      </c>
      <c r="J194" s="36">
        <v>0</v>
      </c>
      <c r="N194" s="37">
        <v>0</v>
      </c>
      <c r="O194" s="38">
        <v>66</v>
      </c>
      <c r="P194" s="34" t="s">
        <v>18</v>
      </c>
    </row>
    <row r="195" spans="2:16" ht="15" customHeight="1" x14ac:dyDescent="0.2">
      <c r="B195" s="34" t="s">
        <v>211</v>
      </c>
      <c r="C195" s="34" t="s">
        <v>16</v>
      </c>
      <c r="D195" s="34" t="s">
        <v>18</v>
      </c>
      <c r="E195" s="34" t="s">
        <v>17</v>
      </c>
      <c r="F195" s="34" t="s">
        <v>18</v>
      </c>
      <c r="G195" s="34" t="s">
        <v>18</v>
      </c>
      <c r="H195" s="35">
        <v>29.6659980440499</v>
      </c>
      <c r="I195" s="35">
        <v>29.6659980440499</v>
      </c>
      <c r="J195" s="36">
        <v>0</v>
      </c>
      <c r="N195" s="37">
        <v>0</v>
      </c>
      <c r="O195" s="38">
        <v>66</v>
      </c>
      <c r="P195" s="34" t="s">
        <v>18</v>
      </c>
    </row>
    <row r="196" spans="2:16" ht="15" customHeight="1" x14ac:dyDescent="0.2">
      <c r="B196" s="34" t="s">
        <v>212</v>
      </c>
      <c r="C196" s="34" t="s">
        <v>16</v>
      </c>
      <c r="D196" s="34" t="s">
        <v>18</v>
      </c>
      <c r="E196" s="34" t="s">
        <v>17</v>
      </c>
      <c r="F196" s="34" t="s">
        <v>18</v>
      </c>
      <c r="G196" s="34" t="s">
        <v>18</v>
      </c>
      <c r="H196" s="35">
        <v>29.036940466882399</v>
      </c>
      <c r="I196" s="35">
        <v>29.036940466882399</v>
      </c>
      <c r="J196" s="36">
        <v>0</v>
      </c>
      <c r="N196" s="37">
        <v>0</v>
      </c>
      <c r="O196" s="38">
        <v>66</v>
      </c>
      <c r="P196" s="34" t="s">
        <v>18</v>
      </c>
    </row>
    <row r="197" spans="2:16" ht="15" customHeight="1" x14ac:dyDescent="0.2">
      <c r="B197" s="34" t="s">
        <v>213</v>
      </c>
      <c r="C197" s="34" t="s">
        <v>16</v>
      </c>
      <c r="D197" s="34" t="s">
        <v>18</v>
      </c>
      <c r="E197" s="34" t="s">
        <v>17</v>
      </c>
      <c r="F197" s="34" t="s">
        <v>18</v>
      </c>
      <c r="G197" s="34" t="s">
        <v>18</v>
      </c>
      <c r="H197" s="35">
        <v>27.232877132631199</v>
      </c>
      <c r="I197" s="35">
        <v>27.232877132631199</v>
      </c>
      <c r="J197" s="36">
        <v>0</v>
      </c>
      <c r="N197" s="37">
        <v>0</v>
      </c>
      <c r="O197" s="38">
        <v>66</v>
      </c>
      <c r="P197" s="34" t="s">
        <v>18</v>
      </c>
    </row>
    <row r="198" spans="2:16" ht="15" customHeight="1" x14ac:dyDescent="0.2">
      <c r="B198" s="34" t="s">
        <v>214</v>
      </c>
      <c r="C198" s="34" t="s">
        <v>16</v>
      </c>
      <c r="D198" s="34" t="s">
        <v>18</v>
      </c>
      <c r="E198" s="34" t="s">
        <v>17</v>
      </c>
      <c r="F198" s="34" t="s">
        <v>18</v>
      </c>
      <c r="G198" s="34" t="s">
        <v>18</v>
      </c>
      <c r="H198" s="35">
        <v>27.696087051614999</v>
      </c>
      <c r="I198" s="35">
        <v>27.696087051614999</v>
      </c>
      <c r="J198" s="36">
        <v>0</v>
      </c>
      <c r="N198" s="37">
        <v>0</v>
      </c>
      <c r="O198" s="38">
        <v>66</v>
      </c>
      <c r="P198" s="34" t="s">
        <v>18</v>
      </c>
    </row>
    <row r="199" spans="2:16" ht="15" customHeight="1" x14ac:dyDescent="0.2">
      <c r="B199" s="34" t="s">
        <v>215</v>
      </c>
      <c r="C199" s="34" t="s">
        <v>16</v>
      </c>
      <c r="D199" s="34" t="s">
        <v>18</v>
      </c>
      <c r="E199" s="34" t="s">
        <v>17</v>
      </c>
      <c r="F199" s="34" t="s">
        <v>18</v>
      </c>
      <c r="G199" s="34" t="s">
        <v>18</v>
      </c>
      <c r="H199" s="35">
        <v>29.888957421931199</v>
      </c>
      <c r="I199" s="35">
        <v>29.888957421931199</v>
      </c>
      <c r="J199" s="36">
        <v>0</v>
      </c>
      <c r="N199" s="37">
        <v>0</v>
      </c>
      <c r="O199" s="38">
        <v>66</v>
      </c>
      <c r="P199" s="34" t="s">
        <v>18</v>
      </c>
    </row>
    <row r="200" spans="2:16" ht="15" customHeight="1" x14ac:dyDescent="0.2">
      <c r="B200" s="34" t="s">
        <v>216</v>
      </c>
      <c r="C200" s="34" t="s">
        <v>16</v>
      </c>
      <c r="D200" s="34" t="s">
        <v>18</v>
      </c>
      <c r="E200" s="34" t="s">
        <v>17</v>
      </c>
      <c r="F200" s="34" t="s">
        <v>18</v>
      </c>
      <c r="G200" s="34" t="s">
        <v>18</v>
      </c>
      <c r="H200" s="35">
        <v>30.740122158154101</v>
      </c>
      <c r="I200" s="35">
        <v>30.740122158154101</v>
      </c>
      <c r="J200" s="36">
        <v>0</v>
      </c>
      <c r="N200" s="37">
        <v>0</v>
      </c>
      <c r="O200" s="38">
        <v>66</v>
      </c>
      <c r="P200" s="34" t="s">
        <v>18</v>
      </c>
    </row>
    <row r="201" spans="2:16" ht="15" customHeight="1" x14ac:dyDescent="0.2">
      <c r="B201" s="34" t="s">
        <v>217</v>
      </c>
      <c r="C201" s="34" t="s">
        <v>16</v>
      </c>
      <c r="D201" s="34" t="s">
        <v>18</v>
      </c>
      <c r="E201" s="34" t="s">
        <v>17</v>
      </c>
      <c r="F201" s="34" t="s">
        <v>18</v>
      </c>
      <c r="G201" s="34" t="s">
        <v>18</v>
      </c>
      <c r="H201" s="35">
        <v>27.590926950830099</v>
      </c>
      <c r="I201" s="35">
        <v>27.590926950830099</v>
      </c>
      <c r="J201" s="36">
        <v>0</v>
      </c>
      <c r="N201" s="37">
        <v>0</v>
      </c>
      <c r="O201" s="38">
        <v>66</v>
      </c>
      <c r="P201" s="34" t="s">
        <v>18</v>
      </c>
    </row>
    <row r="202" spans="2:16" ht="15" customHeight="1" x14ac:dyDescent="0.2">
      <c r="B202" s="34" t="s">
        <v>218</v>
      </c>
      <c r="C202" s="34" t="s">
        <v>16</v>
      </c>
      <c r="D202" s="34" t="s">
        <v>18</v>
      </c>
      <c r="E202" s="34" t="s">
        <v>17</v>
      </c>
      <c r="F202" s="34" t="s">
        <v>18</v>
      </c>
      <c r="G202" s="34" t="s">
        <v>18</v>
      </c>
      <c r="H202" s="35">
        <v>28.186935943354399</v>
      </c>
      <c r="I202" s="35">
        <v>28.186935943354399</v>
      </c>
      <c r="J202" s="36">
        <v>0</v>
      </c>
      <c r="N202" s="37">
        <v>0</v>
      </c>
      <c r="O202" s="38">
        <v>66</v>
      </c>
      <c r="P202" s="34" t="s">
        <v>18</v>
      </c>
    </row>
    <row r="203" spans="2:16" ht="15" customHeight="1" x14ac:dyDescent="0.2">
      <c r="B203" s="34" t="s">
        <v>219</v>
      </c>
      <c r="C203" s="34" t="s">
        <v>16</v>
      </c>
      <c r="D203" s="34" t="s">
        <v>18</v>
      </c>
      <c r="E203" s="34" t="s">
        <v>17</v>
      </c>
      <c r="F203" s="34" t="s">
        <v>18</v>
      </c>
      <c r="G203" s="34" t="s">
        <v>18</v>
      </c>
      <c r="H203" s="35">
        <v>30.3478345069108</v>
      </c>
      <c r="I203" s="35">
        <v>30.3478345069108</v>
      </c>
      <c r="J203" s="36">
        <v>0</v>
      </c>
      <c r="N203" s="37">
        <v>0</v>
      </c>
      <c r="O203" s="38">
        <v>66</v>
      </c>
      <c r="P203" s="34" t="s">
        <v>18</v>
      </c>
    </row>
    <row r="204" spans="2:16" ht="15" customHeight="1" x14ac:dyDescent="0.2">
      <c r="B204" s="34" t="s">
        <v>220</v>
      </c>
      <c r="C204" s="34" t="s">
        <v>16</v>
      </c>
      <c r="D204" s="34" t="s">
        <v>18</v>
      </c>
      <c r="E204" s="34" t="s">
        <v>17</v>
      </c>
      <c r="F204" s="34" t="s">
        <v>18</v>
      </c>
      <c r="G204" s="34" t="s">
        <v>18</v>
      </c>
      <c r="H204" s="35">
        <v>28.945436475920602</v>
      </c>
      <c r="I204" s="35">
        <v>28.945436475920602</v>
      </c>
      <c r="J204" s="36">
        <v>0</v>
      </c>
      <c r="N204" s="37">
        <v>0</v>
      </c>
      <c r="O204" s="38">
        <v>66</v>
      </c>
      <c r="P204" s="34" t="s">
        <v>18</v>
      </c>
    </row>
    <row r="205" spans="2:16" ht="15" customHeight="1" x14ac:dyDescent="0.2">
      <c r="B205" s="34" t="s">
        <v>221</v>
      </c>
      <c r="C205" s="34" t="s">
        <v>16</v>
      </c>
      <c r="D205" s="34" t="s">
        <v>18</v>
      </c>
      <c r="E205" s="34" t="s">
        <v>17</v>
      </c>
      <c r="F205" s="34" t="s">
        <v>18</v>
      </c>
      <c r="G205" s="34" t="s">
        <v>18</v>
      </c>
      <c r="I205" s="35">
        <v>0</v>
      </c>
      <c r="J205" s="36">
        <v>0</v>
      </c>
      <c r="M205" s="37">
        <v>0</v>
      </c>
      <c r="N205" s="37">
        <v>0</v>
      </c>
      <c r="O205" s="38">
        <v>66</v>
      </c>
      <c r="P205" s="34" t="s">
        <v>18</v>
      </c>
    </row>
    <row r="206" spans="2:16" ht="15" customHeight="1" x14ac:dyDescent="0.2">
      <c r="B206" s="34" t="s">
        <v>222</v>
      </c>
      <c r="C206" s="34" t="s">
        <v>16</v>
      </c>
      <c r="D206" s="34" t="s">
        <v>18</v>
      </c>
      <c r="E206" s="34" t="s">
        <v>17</v>
      </c>
      <c r="F206" s="34" t="s">
        <v>18</v>
      </c>
      <c r="G206" s="34" t="s">
        <v>18</v>
      </c>
      <c r="I206" s="35">
        <v>0</v>
      </c>
      <c r="J206" s="36">
        <v>0</v>
      </c>
      <c r="M206" s="37">
        <v>0</v>
      </c>
      <c r="N206" s="37">
        <v>0</v>
      </c>
      <c r="O206" s="38">
        <v>66</v>
      </c>
      <c r="P206" s="34" t="s">
        <v>18</v>
      </c>
    </row>
    <row r="207" spans="2:16" ht="15" customHeight="1" x14ac:dyDescent="0.2">
      <c r="B207" s="34" t="s">
        <v>223</v>
      </c>
      <c r="C207" s="34" t="s">
        <v>16</v>
      </c>
      <c r="D207" s="34" t="s">
        <v>18</v>
      </c>
      <c r="E207" s="34" t="s">
        <v>17</v>
      </c>
      <c r="F207" s="34" t="s">
        <v>18</v>
      </c>
      <c r="G207" s="34" t="s">
        <v>18</v>
      </c>
      <c r="H207" s="35">
        <v>23.2267520415175</v>
      </c>
      <c r="I207" s="35">
        <v>23.2267520415175</v>
      </c>
      <c r="J207" s="36">
        <v>0</v>
      </c>
      <c r="N207" s="37">
        <v>0</v>
      </c>
      <c r="O207" s="38">
        <v>66</v>
      </c>
      <c r="P207" s="34" t="s">
        <v>18</v>
      </c>
    </row>
    <row r="208" spans="2:16" ht="15" customHeight="1" x14ac:dyDescent="0.2">
      <c r="B208" s="34" t="s">
        <v>224</v>
      </c>
      <c r="C208" s="34" t="s">
        <v>16</v>
      </c>
      <c r="D208" s="34" t="s">
        <v>18</v>
      </c>
      <c r="E208" s="34" t="s">
        <v>17</v>
      </c>
      <c r="F208" s="34" t="s">
        <v>18</v>
      </c>
      <c r="G208" s="34" t="s">
        <v>18</v>
      </c>
      <c r="H208" s="35">
        <v>23.362204426471099</v>
      </c>
      <c r="I208" s="35">
        <v>23.362204426471099</v>
      </c>
      <c r="J208" s="36">
        <v>0</v>
      </c>
      <c r="N208" s="37">
        <v>0</v>
      </c>
      <c r="O208" s="38">
        <v>66</v>
      </c>
      <c r="P208" s="34" t="s">
        <v>18</v>
      </c>
    </row>
    <row r="209" spans="2:16" ht="15" customHeight="1" x14ac:dyDescent="0.2">
      <c r="B209" s="34" t="s">
        <v>225</v>
      </c>
      <c r="C209" s="34" t="s">
        <v>16</v>
      </c>
      <c r="D209" s="34" t="s">
        <v>18</v>
      </c>
      <c r="E209" s="34" t="s">
        <v>17</v>
      </c>
      <c r="F209" s="34" t="s">
        <v>18</v>
      </c>
      <c r="G209" s="34" t="s">
        <v>18</v>
      </c>
      <c r="H209" s="35">
        <v>23.6932456823317</v>
      </c>
      <c r="I209" s="35">
        <v>23.6932456823317</v>
      </c>
      <c r="J209" s="36">
        <v>0</v>
      </c>
      <c r="N209" s="37">
        <v>0</v>
      </c>
      <c r="O209" s="38">
        <v>66</v>
      </c>
      <c r="P209" s="34" t="s">
        <v>18</v>
      </c>
    </row>
    <row r="210" spans="2:16" ht="15" customHeight="1" x14ac:dyDescent="0.2">
      <c r="B210" s="34" t="s">
        <v>226</v>
      </c>
      <c r="C210" s="34" t="s">
        <v>16</v>
      </c>
      <c r="D210" s="34" t="s">
        <v>18</v>
      </c>
      <c r="E210" s="34" t="s">
        <v>17</v>
      </c>
      <c r="F210" s="34" t="s">
        <v>18</v>
      </c>
      <c r="G210" s="34" t="s">
        <v>18</v>
      </c>
      <c r="H210" s="35">
        <v>23.513212019732499</v>
      </c>
      <c r="I210" s="35">
        <v>23.513212019732499</v>
      </c>
      <c r="J210" s="36">
        <v>0</v>
      </c>
      <c r="N210" s="37">
        <v>0</v>
      </c>
      <c r="O210" s="38">
        <v>66</v>
      </c>
      <c r="P210" s="34" t="s">
        <v>18</v>
      </c>
    </row>
    <row r="211" spans="2:16" ht="15" customHeight="1" x14ac:dyDescent="0.2">
      <c r="B211" s="34" t="s">
        <v>227</v>
      </c>
      <c r="C211" s="34" t="s">
        <v>16</v>
      </c>
      <c r="D211" s="34" t="s">
        <v>18</v>
      </c>
      <c r="E211" s="34" t="s">
        <v>17</v>
      </c>
      <c r="F211" s="34" t="s">
        <v>18</v>
      </c>
      <c r="G211" s="34" t="s">
        <v>18</v>
      </c>
      <c r="H211" s="35">
        <v>23.051985876962299</v>
      </c>
      <c r="I211" s="35">
        <v>23.051985876962299</v>
      </c>
      <c r="J211" s="36">
        <v>0</v>
      </c>
      <c r="N211" s="37">
        <v>0</v>
      </c>
      <c r="O211" s="38">
        <v>66</v>
      </c>
      <c r="P211" s="34" t="s">
        <v>18</v>
      </c>
    </row>
    <row r="212" spans="2:16" ht="15" customHeight="1" x14ac:dyDescent="0.2">
      <c r="B212" s="34" t="s">
        <v>228</v>
      </c>
      <c r="C212" s="34" t="s">
        <v>16</v>
      </c>
      <c r="D212" s="34" t="s">
        <v>18</v>
      </c>
      <c r="E212" s="34" t="s">
        <v>17</v>
      </c>
      <c r="F212" s="34" t="s">
        <v>18</v>
      </c>
      <c r="G212" s="34" t="s">
        <v>18</v>
      </c>
      <c r="H212" s="35">
        <v>24.195027304973902</v>
      </c>
      <c r="I212" s="35">
        <v>24.195027304973902</v>
      </c>
      <c r="J212" s="36">
        <v>0</v>
      </c>
      <c r="N212" s="37">
        <v>0</v>
      </c>
      <c r="O212" s="38">
        <v>66</v>
      </c>
      <c r="P212" s="34" t="s">
        <v>18</v>
      </c>
    </row>
    <row r="213" spans="2:16" ht="15" customHeight="1" x14ac:dyDescent="0.2">
      <c r="B213" s="34" t="s">
        <v>229</v>
      </c>
      <c r="C213" s="34" t="s">
        <v>16</v>
      </c>
      <c r="D213" s="34" t="s">
        <v>18</v>
      </c>
      <c r="E213" s="34" t="s">
        <v>17</v>
      </c>
      <c r="F213" s="34" t="s">
        <v>18</v>
      </c>
      <c r="G213" s="34" t="s">
        <v>18</v>
      </c>
      <c r="H213" s="35">
        <v>24.420157525210101</v>
      </c>
      <c r="I213" s="35">
        <v>24.420157525210101</v>
      </c>
      <c r="J213" s="36">
        <v>0</v>
      </c>
      <c r="N213" s="37">
        <v>0</v>
      </c>
      <c r="O213" s="38">
        <v>66</v>
      </c>
      <c r="P213" s="34" t="s">
        <v>18</v>
      </c>
    </row>
    <row r="214" spans="2:16" ht="15" customHeight="1" x14ac:dyDescent="0.2">
      <c r="B214" s="34" t="s">
        <v>230</v>
      </c>
      <c r="C214" s="34" t="s">
        <v>16</v>
      </c>
      <c r="D214" s="34" t="s">
        <v>18</v>
      </c>
      <c r="E214" s="34" t="s">
        <v>17</v>
      </c>
      <c r="F214" s="34" t="s">
        <v>18</v>
      </c>
      <c r="G214" s="34" t="s">
        <v>18</v>
      </c>
      <c r="H214" s="35">
        <v>23.4740126091483</v>
      </c>
      <c r="I214" s="35">
        <v>23.4740126091483</v>
      </c>
      <c r="J214" s="36">
        <v>0</v>
      </c>
      <c r="N214" s="37">
        <v>0</v>
      </c>
      <c r="O214" s="38">
        <v>66</v>
      </c>
      <c r="P214" s="34" t="s">
        <v>18</v>
      </c>
    </row>
    <row r="215" spans="2:16" ht="15" customHeight="1" x14ac:dyDescent="0.2">
      <c r="B215" s="34" t="s">
        <v>231</v>
      </c>
      <c r="C215" s="34" t="s">
        <v>16</v>
      </c>
      <c r="D215" s="34" t="s">
        <v>18</v>
      </c>
      <c r="E215" s="34" t="s">
        <v>17</v>
      </c>
      <c r="F215" s="34" t="s">
        <v>18</v>
      </c>
      <c r="G215" s="34" t="s">
        <v>18</v>
      </c>
      <c r="H215" s="35">
        <v>23.830137909439902</v>
      </c>
      <c r="I215" s="35">
        <v>23.830137909439902</v>
      </c>
      <c r="J215" s="36">
        <v>0</v>
      </c>
      <c r="N215" s="37">
        <v>0</v>
      </c>
      <c r="O215" s="38">
        <v>66</v>
      </c>
      <c r="P215" s="34" t="s">
        <v>18</v>
      </c>
    </row>
    <row r="216" spans="2:16" ht="15" customHeight="1" x14ac:dyDescent="0.2">
      <c r="B216" s="34" t="s">
        <v>232</v>
      </c>
      <c r="C216" s="34" t="s">
        <v>16</v>
      </c>
      <c r="D216" s="34" t="s">
        <v>18</v>
      </c>
      <c r="E216" s="34" t="s">
        <v>17</v>
      </c>
      <c r="F216" s="34" t="s">
        <v>18</v>
      </c>
      <c r="G216" s="34" t="s">
        <v>18</v>
      </c>
      <c r="H216" s="35">
        <v>23.9907023500528</v>
      </c>
      <c r="I216" s="35">
        <v>23.9907023500528</v>
      </c>
      <c r="J216" s="36">
        <v>0</v>
      </c>
      <c r="N216" s="37">
        <v>0</v>
      </c>
      <c r="O216" s="38">
        <v>66</v>
      </c>
      <c r="P216" s="34" t="s">
        <v>18</v>
      </c>
    </row>
    <row r="217" spans="2:16" ht="15" customHeight="1" x14ac:dyDescent="0.2">
      <c r="B217" s="34" t="s">
        <v>233</v>
      </c>
      <c r="C217" s="34" t="s">
        <v>16</v>
      </c>
      <c r="D217" s="34" t="s">
        <v>18</v>
      </c>
      <c r="E217" s="34" t="s">
        <v>17</v>
      </c>
      <c r="F217" s="34" t="s">
        <v>18</v>
      </c>
      <c r="G217" s="34" t="s">
        <v>18</v>
      </c>
      <c r="H217" s="35">
        <v>24.241659803542898</v>
      </c>
      <c r="I217" s="35">
        <v>24.241659803542898</v>
      </c>
      <c r="J217" s="36">
        <v>0</v>
      </c>
      <c r="N217" s="37">
        <v>0</v>
      </c>
      <c r="O217" s="38">
        <v>66</v>
      </c>
      <c r="P217" s="34" t="s">
        <v>18</v>
      </c>
    </row>
    <row r="218" spans="2:16" ht="15" customHeight="1" x14ac:dyDescent="0.2">
      <c r="B218" s="34" t="s">
        <v>234</v>
      </c>
      <c r="C218" s="34" t="s">
        <v>16</v>
      </c>
      <c r="D218" s="34" t="s">
        <v>18</v>
      </c>
      <c r="E218" s="34" t="s">
        <v>17</v>
      </c>
      <c r="F218" s="34" t="s">
        <v>18</v>
      </c>
      <c r="G218" s="34" t="s">
        <v>18</v>
      </c>
      <c r="H218" s="35">
        <v>28.950563462726102</v>
      </c>
      <c r="I218" s="35">
        <v>28.950563462726102</v>
      </c>
      <c r="J218" s="36">
        <v>0</v>
      </c>
      <c r="N218" s="37">
        <v>0</v>
      </c>
      <c r="O218" s="38">
        <v>66</v>
      </c>
      <c r="P218" s="34" t="s">
        <v>18</v>
      </c>
    </row>
    <row r="219" spans="2:16" ht="15" customHeight="1" x14ac:dyDescent="0.2">
      <c r="B219" s="34" t="s">
        <v>235</v>
      </c>
      <c r="C219" s="34" t="s">
        <v>16</v>
      </c>
      <c r="D219" s="34" t="s">
        <v>18</v>
      </c>
      <c r="E219" s="34" t="s">
        <v>17</v>
      </c>
      <c r="F219" s="34" t="s">
        <v>18</v>
      </c>
      <c r="G219" s="34" t="s">
        <v>18</v>
      </c>
      <c r="H219" s="35">
        <v>29.100745156311199</v>
      </c>
      <c r="I219" s="35">
        <v>29.100745156311199</v>
      </c>
      <c r="J219" s="36">
        <v>0</v>
      </c>
      <c r="N219" s="37">
        <v>0</v>
      </c>
      <c r="O219" s="38">
        <v>66</v>
      </c>
      <c r="P219" s="34" t="s">
        <v>18</v>
      </c>
    </row>
    <row r="220" spans="2:16" ht="15" customHeight="1" x14ac:dyDescent="0.2">
      <c r="B220" s="34" t="s">
        <v>236</v>
      </c>
      <c r="C220" s="34" t="s">
        <v>16</v>
      </c>
      <c r="D220" s="34" t="s">
        <v>18</v>
      </c>
      <c r="E220" s="34" t="s">
        <v>17</v>
      </c>
      <c r="F220" s="34" t="s">
        <v>18</v>
      </c>
      <c r="G220" s="34" t="s">
        <v>18</v>
      </c>
      <c r="H220" s="35">
        <v>27.178140576557801</v>
      </c>
      <c r="I220" s="35">
        <v>27.178140576557801</v>
      </c>
      <c r="J220" s="36">
        <v>0</v>
      </c>
      <c r="N220" s="37">
        <v>0</v>
      </c>
      <c r="O220" s="38">
        <v>66</v>
      </c>
      <c r="P220" s="34" t="s">
        <v>18</v>
      </c>
    </row>
    <row r="221" spans="2:16" ht="15" customHeight="1" x14ac:dyDescent="0.2">
      <c r="B221" s="34" t="s">
        <v>237</v>
      </c>
      <c r="C221" s="34" t="s">
        <v>16</v>
      </c>
      <c r="D221" s="34" t="s">
        <v>18</v>
      </c>
      <c r="E221" s="34" t="s">
        <v>17</v>
      </c>
      <c r="F221" s="34" t="s">
        <v>18</v>
      </c>
      <c r="G221" s="34" t="s">
        <v>18</v>
      </c>
      <c r="H221" s="35">
        <v>27.375631719418699</v>
      </c>
      <c r="I221" s="35">
        <v>27.375631719418699</v>
      </c>
      <c r="J221" s="36">
        <v>0</v>
      </c>
      <c r="N221" s="37">
        <v>0</v>
      </c>
      <c r="O221" s="38">
        <v>66</v>
      </c>
      <c r="P221" s="34" t="s">
        <v>18</v>
      </c>
    </row>
    <row r="222" spans="2:16" ht="15" customHeight="1" x14ac:dyDescent="0.2">
      <c r="B222" s="34" t="s">
        <v>238</v>
      </c>
      <c r="C222" s="34" t="s">
        <v>16</v>
      </c>
      <c r="D222" s="34" t="s">
        <v>18</v>
      </c>
      <c r="E222" s="34" t="s">
        <v>17</v>
      </c>
      <c r="F222" s="34" t="s">
        <v>18</v>
      </c>
      <c r="G222" s="34" t="s">
        <v>18</v>
      </c>
      <c r="H222" s="35">
        <v>29.186281992601302</v>
      </c>
      <c r="I222" s="35">
        <v>29.186281992601302</v>
      </c>
      <c r="J222" s="36">
        <v>0</v>
      </c>
      <c r="N222" s="37">
        <v>0</v>
      </c>
      <c r="O222" s="38">
        <v>66</v>
      </c>
      <c r="P222" s="34" t="s">
        <v>18</v>
      </c>
    </row>
    <row r="223" spans="2:16" ht="15" customHeight="1" x14ac:dyDescent="0.2">
      <c r="B223" s="34" t="s">
        <v>239</v>
      </c>
      <c r="C223" s="34" t="s">
        <v>16</v>
      </c>
      <c r="D223" s="34" t="s">
        <v>18</v>
      </c>
      <c r="E223" s="34" t="s">
        <v>17</v>
      </c>
      <c r="F223" s="34" t="s">
        <v>18</v>
      </c>
      <c r="G223" s="34" t="s">
        <v>18</v>
      </c>
      <c r="H223" s="35">
        <v>29.1936347411234</v>
      </c>
      <c r="I223" s="35">
        <v>29.1936347411234</v>
      </c>
      <c r="J223" s="36">
        <v>0</v>
      </c>
      <c r="N223" s="37">
        <v>0</v>
      </c>
      <c r="O223" s="38">
        <v>66</v>
      </c>
      <c r="P223" s="34" t="s">
        <v>18</v>
      </c>
    </row>
    <row r="224" spans="2:16" ht="15" customHeight="1" x14ac:dyDescent="0.2">
      <c r="B224" s="34" t="s">
        <v>240</v>
      </c>
      <c r="C224" s="34" t="s">
        <v>16</v>
      </c>
      <c r="D224" s="34" t="s">
        <v>18</v>
      </c>
      <c r="E224" s="34" t="s">
        <v>17</v>
      </c>
      <c r="F224" s="34" t="s">
        <v>18</v>
      </c>
      <c r="G224" s="34" t="s">
        <v>18</v>
      </c>
      <c r="H224" s="35">
        <v>28.234592625710398</v>
      </c>
      <c r="I224" s="35">
        <v>28.234592625710398</v>
      </c>
      <c r="J224" s="36">
        <v>0</v>
      </c>
      <c r="N224" s="37">
        <v>0</v>
      </c>
      <c r="O224" s="38">
        <v>66</v>
      </c>
      <c r="P224" s="34" t="s">
        <v>18</v>
      </c>
    </row>
    <row r="225" spans="2:16" ht="15" customHeight="1" x14ac:dyDescent="0.2">
      <c r="B225" s="34" t="s">
        <v>241</v>
      </c>
      <c r="C225" s="34" t="s">
        <v>16</v>
      </c>
      <c r="D225" s="34" t="s">
        <v>18</v>
      </c>
      <c r="E225" s="34" t="s">
        <v>17</v>
      </c>
      <c r="F225" s="34" t="s">
        <v>18</v>
      </c>
      <c r="G225" s="34" t="s">
        <v>18</v>
      </c>
      <c r="H225" s="35">
        <v>27.964414766160299</v>
      </c>
      <c r="I225" s="35">
        <v>27.964414766160299</v>
      </c>
      <c r="J225" s="36">
        <v>0</v>
      </c>
      <c r="N225" s="37">
        <v>0</v>
      </c>
      <c r="O225" s="38">
        <v>66</v>
      </c>
      <c r="P225" s="34" t="s">
        <v>18</v>
      </c>
    </row>
    <row r="226" spans="2:16" ht="15" customHeight="1" x14ac:dyDescent="0.2">
      <c r="B226" s="34" t="s">
        <v>242</v>
      </c>
      <c r="C226" s="34" t="s">
        <v>16</v>
      </c>
      <c r="D226" s="34" t="s">
        <v>18</v>
      </c>
      <c r="E226" s="34" t="s">
        <v>17</v>
      </c>
      <c r="F226" s="34" t="s">
        <v>18</v>
      </c>
      <c r="G226" s="34" t="s">
        <v>18</v>
      </c>
      <c r="H226" s="35">
        <v>31.283654502226302</v>
      </c>
      <c r="I226" s="35">
        <v>31.283654502226302</v>
      </c>
      <c r="J226" s="36">
        <v>0</v>
      </c>
      <c r="N226" s="37">
        <v>0</v>
      </c>
      <c r="O226" s="38">
        <v>66</v>
      </c>
      <c r="P226" s="34" t="s">
        <v>18</v>
      </c>
    </row>
    <row r="227" spans="2:16" ht="15" customHeight="1" x14ac:dyDescent="0.2">
      <c r="B227" s="34" t="s">
        <v>243</v>
      </c>
      <c r="C227" s="34" t="s">
        <v>16</v>
      </c>
      <c r="D227" s="34" t="s">
        <v>18</v>
      </c>
      <c r="E227" s="34" t="s">
        <v>17</v>
      </c>
      <c r="F227" s="34" t="s">
        <v>18</v>
      </c>
      <c r="G227" s="34" t="s">
        <v>18</v>
      </c>
      <c r="H227" s="35">
        <v>29.2553866390341</v>
      </c>
      <c r="I227" s="35">
        <v>29.2553866390341</v>
      </c>
      <c r="J227" s="36">
        <v>0</v>
      </c>
      <c r="N227" s="37">
        <v>0</v>
      </c>
      <c r="O227" s="38">
        <v>66</v>
      </c>
      <c r="P227" s="34" t="s">
        <v>18</v>
      </c>
    </row>
    <row r="228" spans="2:16" ht="15" customHeight="1" x14ac:dyDescent="0.2">
      <c r="B228" s="34" t="s">
        <v>244</v>
      </c>
      <c r="C228" s="34" t="s">
        <v>16</v>
      </c>
      <c r="D228" s="34" t="s">
        <v>18</v>
      </c>
      <c r="E228" s="34" t="s">
        <v>17</v>
      </c>
      <c r="F228" s="34" t="s">
        <v>18</v>
      </c>
      <c r="G228" s="34" t="s">
        <v>18</v>
      </c>
      <c r="I228" s="35">
        <v>0</v>
      </c>
      <c r="J228" s="36">
        <v>0</v>
      </c>
      <c r="M228" s="37">
        <v>0</v>
      </c>
      <c r="N228" s="37">
        <v>0</v>
      </c>
      <c r="O228" s="38">
        <v>66</v>
      </c>
      <c r="P228" s="34" t="s">
        <v>18</v>
      </c>
    </row>
    <row r="229" spans="2:16" ht="15" customHeight="1" x14ac:dyDescent="0.2">
      <c r="B229" s="34" t="s">
        <v>245</v>
      </c>
      <c r="C229" s="34" t="s">
        <v>16</v>
      </c>
      <c r="D229" s="34" t="s">
        <v>18</v>
      </c>
      <c r="E229" s="34" t="s">
        <v>17</v>
      </c>
      <c r="F229" s="34" t="s">
        <v>18</v>
      </c>
      <c r="G229" s="34" t="s">
        <v>18</v>
      </c>
      <c r="I229" s="35">
        <v>0</v>
      </c>
      <c r="J229" s="36">
        <v>0</v>
      </c>
      <c r="M229" s="37">
        <v>0</v>
      </c>
      <c r="N229" s="37">
        <v>0</v>
      </c>
      <c r="O229" s="38">
        <v>66</v>
      </c>
      <c r="P229" s="34" t="s">
        <v>18</v>
      </c>
    </row>
    <row r="230" spans="2:16" ht="15" customHeight="1" x14ac:dyDescent="0.2">
      <c r="B230" s="34" t="s">
        <v>246</v>
      </c>
      <c r="C230" s="34" t="s">
        <v>16</v>
      </c>
      <c r="D230" s="34" t="s">
        <v>18</v>
      </c>
      <c r="E230" s="34" t="s">
        <v>17</v>
      </c>
      <c r="F230" s="34" t="s">
        <v>18</v>
      </c>
      <c r="G230" s="34" t="s">
        <v>18</v>
      </c>
      <c r="I230" s="35">
        <v>0</v>
      </c>
      <c r="J230" s="36">
        <v>0</v>
      </c>
      <c r="M230" s="37">
        <v>0</v>
      </c>
      <c r="N230" s="37">
        <v>0</v>
      </c>
      <c r="O230" s="38">
        <v>66</v>
      </c>
      <c r="P230" s="34" t="s">
        <v>18</v>
      </c>
    </row>
    <row r="231" spans="2:16" ht="15" customHeight="1" x14ac:dyDescent="0.2">
      <c r="B231" s="34" t="s">
        <v>247</v>
      </c>
      <c r="C231" s="34" t="s">
        <v>16</v>
      </c>
      <c r="D231" s="34" t="s">
        <v>18</v>
      </c>
      <c r="E231" s="34" t="s">
        <v>17</v>
      </c>
      <c r="F231" s="34" t="s">
        <v>18</v>
      </c>
      <c r="G231" s="34" t="s">
        <v>18</v>
      </c>
      <c r="H231" s="35">
        <v>24.150556937088801</v>
      </c>
      <c r="I231" s="35">
        <v>24.150556937088801</v>
      </c>
      <c r="J231" s="36">
        <v>0</v>
      </c>
      <c r="N231" s="37">
        <v>0</v>
      </c>
      <c r="O231" s="38">
        <v>66</v>
      </c>
      <c r="P231" s="34" t="s">
        <v>18</v>
      </c>
    </row>
    <row r="232" spans="2:16" ht="15" customHeight="1" x14ac:dyDescent="0.2">
      <c r="B232" s="34" t="s">
        <v>248</v>
      </c>
      <c r="C232" s="34" t="s">
        <v>16</v>
      </c>
      <c r="D232" s="34" t="s">
        <v>18</v>
      </c>
      <c r="E232" s="34" t="s">
        <v>17</v>
      </c>
      <c r="F232" s="34" t="s">
        <v>18</v>
      </c>
      <c r="G232" s="34" t="s">
        <v>18</v>
      </c>
      <c r="H232" s="35">
        <v>23.6293339424641</v>
      </c>
      <c r="I232" s="35">
        <v>23.6293339424641</v>
      </c>
      <c r="J232" s="36">
        <v>0</v>
      </c>
      <c r="N232" s="37">
        <v>0</v>
      </c>
      <c r="O232" s="38">
        <v>66</v>
      </c>
      <c r="P232" s="34" t="s">
        <v>18</v>
      </c>
    </row>
    <row r="233" spans="2:16" ht="15" customHeight="1" x14ac:dyDescent="0.2">
      <c r="B233" s="34" t="s">
        <v>249</v>
      </c>
      <c r="C233" s="34" t="s">
        <v>16</v>
      </c>
      <c r="D233" s="34" t="s">
        <v>18</v>
      </c>
      <c r="E233" s="34" t="s">
        <v>17</v>
      </c>
      <c r="F233" s="34" t="s">
        <v>18</v>
      </c>
      <c r="G233" s="34" t="s">
        <v>18</v>
      </c>
      <c r="H233" s="35">
        <v>23.255719778853798</v>
      </c>
      <c r="I233" s="35">
        <v>23.255719778853798</v>
      </c>
      <c r="J233" s="36">
        <v>0</v>
      </c>
      <c r="N233" s="37">
        <v>0</v>
      </c>
      <c r="O233" s="38">
        <v>66</v>
      </c>
      <c r="P233" s="34" t="s">
        <v>18</v>
      </c>
    </row>
    <row r="234" spans="2:16" ht="15" customHeight="1" x14ac:dyDescent="0.2">
      <c r="B234" s="34" t="s">
        <v>250</v>
      </c>
      <c r="C234" s="34" t="s">
        <v>16</v>
      </c>
      <c r="D234" s="34" t="s">
        <v>18</v>
      </c>
      <c r="E234" s="34" t="s">
        <v>17</v>
      </c>
      <c r="F234" s="34" t="s">
        <v>18</v>
      </c>
      <c r="G234" s="34" t="s">
        <v>18</v>
      </c>
      <c r="H234" s="35">
        <v>23.054451460618399</v>
      </c>
      <c r="I234" s="35">
        <v>23.054451460618399</v>
      </c>
      <c r="J234" s="36">
        <v>0</v>
      </c>
      <c r="N234" s="37">
        <v>0</v>
      </c>
      <c r="O234" s="38">
        <v>66</v>
      </c>
      <c r="P234" s="34" t="s">
        <v>18</v>
      </c>
    </row>
    <row r="235" spans="2:16" ht="15" customHeight="1" x14ac:dyDescent="0.2">
      <c r="B235" s="34" t="s">
        <v>251</v>
      </c>
      <c r="C235" s="34" t="s">
        <v>16</v>
      </c>
      <c r="D235" s="34" t="s">
        <v>18</v>
      </c>
      <c r="E235" s="34" t="s">
        <v>17</v>
      </c>
      <c r="F235" s="34" t="s">
        <v>18</v>
      </c>
      <c r="G235" s="34" t="s">
        <v>18</v>
      </c>
      <c r="H235" s="35">
        <v>23.342586287163702</v>
      </c>
      <c r="I235" s="35">
        <v>23.342586287163702</v>
      </c>
      <c r="J235" s="36">
        <v>0</v>
      </c>
      <c r="N235" s="37">
        <v>0</v>
      </c>
      <c r="O235" s="38">
        <v>66</v>
      </c>
      <c r="P235" s="34" t="s">
        <v>18</v>
      </c>
    </row>
    <row r="236" spans="2:16" ht="15" customHeight="1" x14ac:dyDescent="0.2">
      <c r="B236" s="34" t="s">
        <v>252</v>
      </c>
      <c r="C236" s="34" t="s">
        <v>16</v>
      </c>
      <c r="D236" s="34" t="s">
        <v>18</v>
      </c>
      <c r="E236" s="34" t="s">
        <v>17</v>
      </c>
      <c r="F236" s="34" t="s">
        <v>18</v>
      </c>
      <c r="G236" s="34" t="s">
        <v>18</v>
      </c>
      <c r="H236" s="35">
        <v>23.9571536031333</v>
      </c>
      <c r="I236" s="35">
        <v>23.9571536031333</v>
      </c>
      <c r="J236" s="36">
        <v>0</v>
      </c>
      <c r="N236" s="37">
        <v>0</v>
      </c>
      <c r="O236" s="38">
        <v>66</v>
      </c>
      <c r="P236" s="34" t="s">
        <v>18</v>
      </c>
    </row>
    <row r="237" spans="2:16" ht="15" customHeight="1" x14ac:dyDescent="0.2">
      <c r="B237" s="34" t="s">
        <v>253</v>
      </c>
      <c r="C237" s="34" t="s">
        <v>16</v>
      </c>
      <c r="D237" s="34" t="s">
        <v>18</v>
      </c>
      <c r="E237" s="34" t="s">
        <v>17</v>
      </c>
      <c r="F237" s="34" t="s">
        <v>18</v>
      </c>
      <c r="G237" s="34" t="s">
        <v>18</v>
      </c>
      <c r="H237" s="35">
        <v>23.565774887417</v>
      </c>
      <c r="I237" s="35">
        <v>23.565774887417</v>
      </c>
      <c r="J237" s="36">
        <v>0</v>
      </c>
      <c r="N237" s="37">
        <v>0</v>
      </c>
      <c r="O237" s="38">
        <v>66</v>
      </c>
      <c r="P237" s="34" t="s">
        <v>18</v>
      </c>
    </row>
    <row r="238" spans="2:16" ht="15" customHeight="1" x14ac:dyDescent="0.2">
      <c r="B238" s="34" t="s">
        <v>254</v>
      </c>
      <c r="C238" s="34" t="s">
        <v>16</v>
      </c>
      <c r="D238" s="34" t="s">
        <v>18</v>
      </c>
      <c r="E238" s="34" t="s">
        <v>17</v>
      </c>
      <c r="F238" s="34" t="s">
        <v>18</v>
      </c>
      <c r="G238" s="34" t="s">
        <v>18</v>
      </c>
      <c r="H238" s="35">
        <v>24.295527552288299</v>
      </c>
      <c r="I238" s="35">
        <v>24.295527552288299</v>
      </c>
      <c r="J238" s="36">
        <v>0</v>
      </c>
      <c r="N238" s="37">
        <v>0</v>
      </c>
      <c r="O238" s="38">
        <v>66</v>
      </c>
      <c r="P238" s="34" t="s">
        <v>18</v>
      </c>
    </row>
    <row r="239" spans="2:16" ht="15" customHeight="1" x14ac:dyDescent="0.2">
      <c r="B239" s="34" t="s">
        <v>255</v>
      </c>
      <c r="C239" s="34" t="s">
        <v>16</v>
      </c>
      <c r="D239" s="34" t="s">
        <v>18</v>
      </c>
      <c r="E239" s="34" t="s">
        <v>17</v>
      </c>
      <c r="F239" s="34" t="s">
        <v>18</v>
      </c>
      <c r="G239" s="34" t="s">
        <v>18</v>
      </c>
      <c r="H239" s="35">
        <v>24.494280522554298</v>
      </c>
      <c r="I239" s="35">
        <v>24.494280522554298</v>
      </c>
      <c r="J239" s="36">
        <v>0</v>
      </c>
      <c r="N239" s="37">
        <v>0</v>
      </c>
      <c r="O239" s="38">
        <v>66</v>
      </c>
      <c r="P239" s="34" t="s">
        <v>18</v>
      </c>
    </row>
    <row r="240" spans="2:16" ht="15" customHeight="1" x14ac:dyDescent="0.2">
      <c r="B240" s="34" t="s">
        <v>256</v>
      </c>
      <c r="C240" s="34" t="s">
        <v>16</v>
      </c>
      <c r="D240" s="34" t="s">
        <v>18</v>
      </c>
      <c r="E240" s="34" t="s">
        <v>17</v>
      </c>
      <c r="F240" s="34" t="s">
        <v>18</v>
      </c>
      <c r="G240" s="34" t="s">
        <v>18</v>
      </c>
      <c r="H240" s="35">
        <v>23.780251828558299</v>
      </c>
      <c r="I240" s="35">
        <v>23.780251828558299</v>
      </c>
      <c r="J240" s="36">
        <v>0</v>
      </c>
      <c r="N240" s="37">
        <v>0</v>
      </c>
      <c r="O240" s="38">
        <v>66</v>
      </c>
      <c r="P240" s="34" t="s">
        <v>18</v>
      </c>
    </row>
    <row r="241" spans="2:16" ht="15" customHeight="1" x14ac:dyDescent="0.2">
      <c r="B241" s="34" t="s">
        <v>257</v>
      </c>
      <c r="C241" s="34" t="s">
        <v>16</v>
      </c>
      <c r="D241" s="34" t="s">
        <v>18</v>
      </c>
      <c r="E241" s="34" t="s">
        <v>17</v>
      </c>
      <c r="F241" s="34" t="s">
        <v>18</v>
      </c>
      <c r="G241" s="34" t="s">
        <v>18</v>
      </c>
      <c r="I241" s="35">
        <v>0</v>
      </c>
      <c r="J241" s="36">
        <v>0</v>
      </c>
      <c r="M241" s="37">
        <v>0</v>
      </c>
      <c r="N241" s="37">
        <v>0</v>
      </c>
      <c r="O241" s="38">
        <v>66</v>
      </c>
      <c r="P241" s="34" t="s">
        <v>18</v>
      </c>
    </row>
    <row r="242" spans="2:16" ht="15" customHeight="1" x14ac:dyDescent="0.2">
      <c r="B242" s="34" t="s">
        <v>258</v>
      </c>
      <c r="C242" s="34" t="s">
        <v>16</v>
      </c>
      <c r="D242" s="34" t="s">
        <v>18</v>
      </c>
      <c r="E242" s="34" t="s">
        <v>17</v>
      </c>
      <c r="F242" s="34" t="s">
        <v>18</v>
      </c>
      <c r="G242" s="34" t="s">
        <v>18</v>
      </c>
      <c r="H242" s="35">
        <v>29.089093561396002</v>
      </c>
      <c r="I242" s="35">
        <v>29.089093561396002</v>
      </c>
      <c r="J242" s="36">
        <v>0</v>
      </c>
      <c r="N242" s="37">
        <v>0</v>
      </c>
      <c r="O242" s="38">
        <v>66</v>
      </c>
      <c r="P242" s="34" t="s">
        <v>18</v>
      </c>
    </row>
    <row r="243" spans="2:16" ht="15" customHeight="1" x14ac:dyDescent="0.2">
      <c r="B243" s="34" t="s">
        <v>259</v>
      </c>
      <c r="C243" s="34" t="s">
        <v>16</v>
      </c>
      <c r="D243" s="34" t="s">
        <v>18</v>
      </c>
      <c r="E243" s="34" t="s">
        <v>17</v>
      </c>
      <c r="F243" s="34" t="s">
        <v>18</v>
      </c>
      <c r="G243" s="34" t="s">
        <v>18</v>
      </c>
      <c r="H243" s="35">
        <v>29.171416106324401</v>
      </c>
      <c r="I243" s="35">
        <v>29.171416106324401</v>
      </c>
      <c r="J243" s="36">
        <v>0</v>
      </c>
      <c r="N243" s="37">
        <v>0</v>
      </c>
      <c r="O243" s="38">
        <v>66</v>
      </c>
      <c r="P243" s="34" t="s">
        <v>18</v>
      </c>
    </row>
    <row r="244" spans="2:16" ht="15" customHeight="1" x14ac:dyDescent="0.2">
      <c r="B244" s="34" t="s">
        <v>260</v>
      </c>
      <c r="C244" s="34" t="s">
        <v>16</v>
      </c>
      <c r="D244" s="34" t="s">
        <v>18</v>
      </c>
      <c r="E244" s="34" t="s">
        <v>17</v>
      </c>
      <c r="F244" s="34" t="s">
        <v>18</v>
      </c>
      <c r="G244" s="34" t="s">
        <v>18</v>
      </c>
      <c r="H244" s="35">
        <v>27.267186861127701</v>
      </c>
      <c r="I244" s="35">
        <v>27.267186861127701</v>
      </c>
      <c r="J244" s="36">
        <v>0</v>
      </c>
      <c r="N244" s="37">
        <v>0</v>
      </c>
      <c r="O244" s="38">
        <v>66</v>
      </c>
      <c r="P244" s="34" t="s">
        <v>18</v>
      </c>
    </row>
    <row r="245" spans="2:16" ht="15" customHeight="1" x14ac:dyDescent="0.2">
      <c r="B245" s="34" t="s">
        <v>261</v>
      </c>
      <c r="C245" s="34" t="s">
        <v>16</v>
      </c>
      <c r="D245" s="34" t="s">
        <v>18</v>
      </c>
      <c r="E245" s="34" t="s">
        <v>17</v>
      </c>
      <c r="F245" s="34" t="s">
        <v>18</v>
      </c>
      <c r="G245" s="34" t="s">
        <v>18</v>
      </c>
      <c r="H245" s="35">
        <v>27.258495002271399</v>
      </c>
      <c r="I245" s="35">
        <v>27.258495002271399</v>
      </c>
      <c r="J245" s="36">
        <v>0</v>
      </c>
      <c r="N245" s="37">
        <v>0</v>
      </c>
      <c r="O245" s="38">
        <v>66</v>
      </c>
      <c r="P245" s="34" t="s">
        <v>18</v>
      </c>
    </row>
    <row r="246" spans="2:16" ht="15" customHeight="1" x14ac:dyDescent="0.2">
      <c r="B246" s="34" t="s">
        <v>262</v>
      </c>
      <c r="C246" s="34" t="s">
        <v>16</v>
      </c>
      <c r="D246" s="34" t="s">
        <v>18</v>
      </c>
      <c r="E246" s="34" t="s">
        <v>17</v>
      </c>
      <c r="F246" s="34" t="s">
        <v>18</v>
      </c>
      <c r="G246" s="34" t="s">
        <v>18</v>
      </c>
      <c r="H246" s="35">
        <v>29.146373620652099</v>
      </c>
      <c r="I246" s="35">
        <v>29.146373620652099</v>
      </c>
      <c r="J246" s="36">
        <v>0</v>
      </c>
      <c r="N246" s="37">
        <v>0</v>
      </c>
      <c r="O246" s="38">
        <v>66</v>
      </c>
      <c r="P246" s="34" t="s">
        <v>18</v>
      </c>
    </row>
    <row r="247" spans="2:16" ht="15" customHeight="1" x14ac:dyDescent="0.2">
      <c r="B247" s="34" t="s">
        <v>263</v>
      </c>
      <c r="C247" s="34" t="s">
        <v>16</v>
      </c>
      <c r="D247" s="34" t="s">
        <v>18</v>
      </c>
      <c r="E247" s="34" t="s">
        <v>17</v>
      </c>
      <c r="F247" s="34" t="s">
        <v>18</v>
      </c>
      <c r="G247" s="34" t="s">
        <v>18</v>
      </c>
      <c r="H247" s="35">
        <v>29.074844859179802</v>
      </c>
      <c r="I247" s="35">
        <v>29.074844859179802</v>
      </c>
      <c r="J247" s="36">
        <v>0</v>
      </c>
      <c r="N247" s="37">
        <v>0</v>
      </c>
      <c r="O247" s="38">
        <v>66</v>
      </c>
      <c r="P247" s="34" t="s">
        <v>18</v>
      </c>
    </row>
    <row r="248" spans="2:16" ht="15" customHeight="1" x14ac:dyDescent="0.2">
      <c r="B248" s="34" t="s">
        <v>264</v>
      </c>
      <c r="C248" s="34" t="s">
        <v>16</v>
      </c>
      <c r="D248" s="34" t="s">
        <v>18</v>
      </c>
      <c r="E248" s="34" t="s">
        <v>17</v>
      </c>
      <c r="F248" s="34" t="s">
        <v>18</v>
      </c>
      <c r="G248" s="34" t="s">
        <v>18</v>
      </c>
      <c r="H248" s="35">
        <v>28.4158669971503</v>
      </c>
      <c r="I248" s="35">
        <v>28.4158669971503</v>
      </c>
      <c r="J248" s="36">
        <v>0</v>
      </c>
      <c r="N248" s="37">
        <v>0</v>
      </c>
      <c r="O248" s="38">
        <v>66</v>
      </c>
      <c r="P248" s="34" t="s">
        <v>18</v>
      </c>
    </row>
    <row r="249" spans="2:16" ht="15" customHeight="1" x14ac:dyDescent="0.2">
      <c r="B249" s="34" t="s">
        <v>265</v>
      </c>
      <c r="C249" s="34" t="s">
        <v>16</v>
      </c>
      <c r="D249" s="34" t="s">
        <v>18</v>
      </c>
      <c r="E249" s="34" t="s">
        <v>17</v>
      </c>
      <c r="F249" s="34" t="s">
        <v>18</v>
      </c>
      <c r="G249" s="34" t="s">
        <v>18</v>
      </c>
      <c r="H249" s="35">
        <v>27.914428193351299</v>
      </c>
      <c r="I249" s="35">
        <v>27.914428193351299</v>
      </c>
      <c r="J249" s="36">
        <v>0</v>
      </c>
      <c r="N249" s="37">
        <v>0</v>
      </c>
      <c r="O249" s="38">
        <v>66</v>
      </c>
      <c r="P249" s="34" t="s">
        <v>18</v>
      </c>
    </row>
    <row r="250" spans="2:16" ht="15" customHeight="1" x14ac:dyDescent="0.2">
      <c r="B250" s="34" t="s">
        <v>266</v>
      </c>
      <c r="C250" s="34" t="s">
        <v>16</v>
      </c>
      <c r="D250" s="34" t="s">
        <v>18</v>
      </c>
      <c r="E250" s="34" t="s">
        <v>17</v>
      </c>
      <c r="F250" s="34" t="s">
        <v>18</v>
      </c>
      <c r="G250" s="34" t="s">
        <v>18</v>
      </c>
      <c r="H250" s="35">
        <v>31.1715637746506</v>
      </c>
      <c r="I250" s="35">
        <v>31.1715637746506</v>
      </c>
      <c r="J250" s="36">
        <v>0</v>
      </c>
      <c r="N250" s="37">
        <v>0</v>
      </c>
      <c r="O250" s="38">
        <v>66</v>
      </c>
      <c r="P250" s="34" t="s">
        <v>18</v>
      </c>
    </row>
    <row r="251" spans="2:16" ht="15" customHeight="1" x14ac:dyDescent="0.2">
      <c r="B251" s="34" t="s">
        <v>267</v>
      </c>
      <c r="C251" s="34" t="s">
        <v>16</v>
      </c>
      <c r="D251" s="34" t="s">
        <v>18</v>
      </c>
      <c r="E251" s="34" t="s">
        <v>17</v>
      </c>
      <c r="F251" s="34" t="s">
        <v>18</v>
      </c>
      <c r="G251" s="34" t="s">
        <v>18</v>
      </c>
      <c r="H251" s="35">
        <v>29.301139873085901</v>
      </c>
      <c r="I251" s="35">
        <v>29.301139873085901</v>
      </c>
      <c r="J251" s="36">
        <v>0</v>
      </c>
      <c r="N251" s="37">
        <v>0</v>
      </c>
      <c r="O251" s="38">
        <v>66</v>
      </c>
      <c r="P251" s="34" t="s">
        <v>18</v>
      </c>
    </row>
    <row r="252" spans="2:16" ht="15" customHeight="1" x14ac:dyDescent="0.2">
      <c r="B252" s="34" t="s">
        <v>268</v>
      </c>
      <c r="C252" s="34" t="s">
        <v>16</v>
      </c>
      <c r="D252" s="34" t="s">
        <v>18</v>
      </c>
      <c r="E252" s="34" t="s">
        <v>17</v>
      </c>
      <c r="F252" s="34" t="s">
        <v>18</v>
      </c>
      <c r="G252" s="34" t="s">
        <v>18</v>
      </c>
      <c r="I252" s="35">
        <v>0</v>
      </c>
      <c r="J252" s="36">
        <v>0</v>
      </c>
      <c r="M252" s="37">
        <v>0</v>
      </c>
      <c r="N252" s="37">
        <v>0</v>
      </c>
      <c r="O252" s="38">
        <v>66</v>
      </c>
      <c r="P252" s="34" t="s">
        <v>18</v>
      </c>
    </row>
    <row r="253" spans="2:16" ht="15" customHeight="1" x14ac:dyDescent="0.2">
      <c r="B253" s="34" t="s">
        <v>269</v>
      </c>
      <c r="C253" s="34" t="s">
        <v>16</v>
      </c>
      <c r="D253" s="34" t="s">
        <v>18</v>
      </c>
      <c r="E253" s="34" t="s">
        <v>17</v>
      </c>
      <c r="F253" s="34" t="s">
        <v>18</v>
      </c>
      <c r="G253" s="34" t="s">
        <v>18</v>
      </c>
      <c r="I253" s="35">
        <v>0</v>
      </c>
      <c r="J253" s="36">
        <v>0</v>
      </c>
      <c r="M253" s="37">
        <v>0</v>
      </c>
      <c r="N253" s="37">
        <v>0</v>
      </c>
      <c r="O253" s="38">
        <v>66</v>
      </c>
      <c r="P253" s="34" t="s">
        <v>18</v>
      </c>
    </row>
    <row r="254" spans="2:16" ht="15" customHeight="1" x14ac:dyDescent="0.2">
      <c r="B254" s="34" t="s">
        <v>270</v>
      </c>
      <c r="C254" s="34" t="s">
        <v>16</v>
      </c>
      <c r="D254" s="34" t="s">
        <v>18</v>
      </c>
      <c r="E254" s="34" t="s">
        <v>17</v>
      </c>
      <c r="F254" s="34" t="s">
        <v>18</v>
      </c>
      <c r="G254" s="34" t="s">
        <v>18</v>
      </c>
      <c r="I254" s="35">
        <v>0</v>
      </c>
      <c r="J254" s="36">
        <v>0</v>
      </c>
      <c r="M254" s="37">
        <v>0</v>
      </c>
      <c r="N254" s="37">
        <v>0</v>
      </c>
      <c r="O254" s="38">
        <v>66</v>
      </c>
      <c r="P254" s="34" t="s">
        <v>18</v>
      </c>
    </row>
    <row r="255" spans="2:16" ht="15" customHeight="1" x14ac:dyDescent="0.2">
      <c r="B255" s="34" t="s">
        <v>271</v>
      </c>
      <c r="C255" s="34" t="s">
        <v>16</v>
      </c>
      <c r="D255" s="34" t="s">
        <v>18</v>
      </c>
      <c r="E255" s="34" t="s">
        <v>17</v>
      </c>
      <c r="F255" s="34" t="s">
        <v>18</v>
      </c>
      <c r="G255" s="34" t="s">
        <v>18</v>
      </c>
      <c r="H255" s="35">
        <v>24.0877270656215</v>
      </c>
      <c r="I255" s="35">
        <v>24.0877270656215</v>
      </c>
      <c r="J255" s="36">
        <v>0</v>
      </c>
      <c r="N255" s="37">
        <v>0</v>
      </c>
      <c r="O255" s="38">
        <v>66</v>
      </c>
      <c r="P255" s="34" t="s">
        <v>18</v>
      </c>
    </row>
    <row r="256" spans="2:16" ht="15" customHeight="1" x14ac:dyDescent="0.2">
      <c r="B256" s="34" t="s">
        <v>272</v>
      </c>
      <c r="C256" s="34" t="s">
        <v>16</v>
      </c>
      <c r="D256" s="34" t="s">
        <v>18</v>
      </c>
      <c r="E256" s="34" t="s">
        <v>17</v>
      </c>
      <c r="F256" s="34" t="s">
        <v>18</v>
      </c>
      <c r="G256" s="34" t="s">
        <v>18</v>
      </c>
      <c r="H256" s="35">
        <v>23.572434146586101</v>
      </c>
      <c r="I256" s="35">
        <v>23.572434146586101</v>
      </c>
      <c r="J256" s="36">
        <v>0</v>
      </c>
      <c r="N256" s="37">
        <v>0</v>
      </c>
      <c r="O256" s="38">
        <v>66</v>
      </c>
      <c r="P256" s="34" t="s">
        <v>18</v>
      </c>
    </row>
    <row r="257" spans="2:16" ht="15" customHeight="1" x14ac:dyDescent="0.2">
      <c r="B257" s="34" t="s">
        <v>273</v>
      </c>
      <c r="C257" s="34" t="s">
        <v>16</v>
      </c>
      <c r="D257" s="34" t="s">
        <v>18</v>
      </c>
      <c r="E257" s="34" t="s">
        <v>17</v>
      </c>
      <c r="F257" s="34" t="s">
        <v>18</v>
      </c>
      <c r="G257" s="34" t="s">
        <v>18</v>
      </c>
      <c r="H257" s="35">
        <v>23.222194153254701</v>
      </c>
      <c r="I257" s="35">
        <v>23.222194153254701</v>
      </c>
      <c r="J257" s="36">
        <v>0</v>
      </c>
      <c r="N257" s="37">
        <v>0</v>
      </c>
      <c r="O257" s="38">
        <v>66</v>
      </c>
      <c r="P257" s="34" t="s">
        <v>18</v>
      </c>
    </row>
    <row r="258" spans="2:16" ht="15" customHeight="1" x14ac:dyDescent="0.2">
      <c r="B258" s="34" t="s">
        <v>274</v>
      </c>
      <c r="C258" s="34" t="s">
        <v>16</v>
      </c>
      <c r="D258" s="34" t="s">
        <v>18</v>
      </c>
      <c r="E258" s="34" t="s">
        <v>17</v>
      </c>
      <c r="F258" s="34" t="s">
        <v>18</v>
      </c>
      <c r="G258" s="34" t="s">
        <v>18</v>
      </c>
      <c r="H258" s="35">
        <v>23.214180183929699</v>
      </c>
      <c r="I258" s="35">
        <v>23.214180183929699</v>
      </c>
      <c r="J258" s="36">
        <v>0</v>
      </c>
      <c r="N258" s="37">
        <v>0</v>
      </c>
      <c r="O258" s="38">
        <v>66</v>
      </c>
      <c r="P258" s="34" t="s">
        <v>18</v>
      </c>
    </row>
    <row r="259" spans="2:16" ht="15" customHeight="1" x14ac:dyDescent="0.2">
      <c r="B259" s="34" t="s">
        <v>275</v>
      </c>
      <c r="C259" s="34" t="s">
        <v>16</v>
      </c>
      <c r="D259" s="34" t="s">
        <v>18</v>
      </c>
      <c r="E259" s="34" t="s">
        <v>17</v>
      </c>
      <c r="F259" s="34" t="s">
        <v>18</v>
      </c>
      <c r="G259" s="34" t="s">
        <v>18</v>
      </c>
      <c r="H259" s="35">
        <v>23.323800601661901</v>
      </c>
      <c r="I259" s="35">
        <v>23.323800601661901</v>
      </c>
      <c r="J259" s="36">
        <v>0</v>
      </c>
      <c r="N259" s="37">
        <v>0</v>
      </c>
      <c r="O259" s="38">
        <v>66</v>
      </c>
      <c r="P259" s="34" t="s">
        <v>18</v>
      </c>
    </row>
    <row r="260" spans="2:16" ht="15" customHeight="1" x14ac:dyDescent="0.2">
      <c r="B260" s="34" t="s">
        <v>276</v>
      </c>
      <c r="C260" s="34" t="s">
        <v>16</v>
      </c>
      <c r="D260" s="34" t="s">
        <v>18</v>
      </c>
      <c r="E260" s="34" t="s">
        <v>17</v>
      </c>
      <c r="F260" s="34" t="s">
        <v>18</v>
      </c>
      <c r="G260" s="34" t="s">
        <v>18</v>
      </c>
      <c r="H260" s="35">
        <v>24.119313217964802</v>
      </c>
      <c r="I260" s="35">
        <v>24.119313217964802</v>
      </c>
      <c r="J260" s="36">
        <v>0</v>
      </c>
      <c r="N260" s="37">
        <v>0</v>
      </c>
      <c r="O260" s="38">
        <v>66</v>
      </c>
      <c r="P260" s="34" t="s">
        <v>18</v>
      </c>
    </row>
    <row r="261" spans="2:16" ht="15" customHeight="1" x14ac:dyDescent="0.2">
      <c r="B261" s="34" t="s">
        <v>277</v>
      </c>
      <c r="C261" s="34" t="s">
        <v>16</v>
      </c>
      <c r="D261" s="34" t="s">
        <v>18</v>
      </c>
      <c r="E261" s="34" t="s">
        <v>17</v>
      </c>
      <c r="F261" s="34" t="s">
        <v>18</v>
      </c>
      <c r="G261" s="34" t="s">
        <v>18</v>
      </c>
      <c r="H261" s="35">
        <v>23.517422094059999</v>
      </c>
      <c r="I261" s="35">
        <v>23.517422094059999</v>
      </c>
      <c r="J261" s="36">
        <v>0</v>
      </c>
      <c r="N261" s="37">
        <v>0</v>
      </c>
      <c r="O261" s="38">
        <v>66</v>
      </c>
      <c r="P261" s="34" t="s">
        <v>18</v>
      </c>
    </row>
    <row r="262" spans="2:16" ht="15" customHeight="1" x14ac:dyDescent="0.2">
      <c r="B262" s="34" t="s">
        <v>278</v>
      </c>
      <c r="C262" s="34" t="s">
        <v>16</v>
      </c>
      <c r="D262" s="34" t="s">
        <v>18</v>
      </c>
      <c r="E262" s="34" t="s">
        <v>17</v>
      </c>
      <c r="F262" s="34" t="s">
        <v>18</v>
      </c>
      <c r="G262" s="34" t="s">
        <v>18</v>
      </c>
      <c r="H262" s="35">
        <v>23.856532747134001</v>
      </c>
      <c r="I262" s="35">
        <v>23.856532747134001</v>
      </c>
      <c r="J262" s="36">
        <v>0</v>
      </c>
      <c r="N262" s="37">
        <v>0</v>
      </c>
      <c r="O262" s="38">
        <v>66</v>
      </c>
      <c r="P262" s="34" t="s">
        <v>18</v>
      </c>
    </row>
    <row r="263" spans="2:16" ht="15" customHeight="1" x14ac:dyDescent="0.2">
      <c r="B263" s="34" t="s">
        <v>279</v>
      </c>
      <c r="C263" s="34" t="s">
        <v>16</v>
      </c>
      <c r="D263" s="34" t="s">
        <v>18</v>
      </c>
      <c r="E263" s="34" t="s">
        <v>17</v>
      </c>
      <c r="F263" s="34" t="s">
        <v>18</v>
      </c>
      <c r="G263" s="34" t="s">
        <v>18</v>
      </c>
      <c r="H263" s="35">
        <v>24.556466732936499</v>
      </c>
      <c r="I263" s="35">
        <v>24.556466732936499</v>
      </c>
      <c r="J263" s="36">
        <v>0</v>
      </c>
      <c r="N263" s="37">
        <v>0</v>
      </c>
      <c r="O263" s="38">
        <v>66</v>
      </c>
      <c r="P263" s="34" t="s">
        <v>18</v>
      </c>
    </row>
    <row r="264" spans="2:16" ht="15" customHeight="1" x14ac:dyDescent="0.2">
      <c r="B264" s="34" t="s">
        <v>280</v>
      </c>
      <c r="C264" s="34" t="s">
        <v>16</v>
      </c>
      <c r="D264" s="34" t="s">
        <v>18</v>
      </c>
      <c r="E264" s="34" t="s">
        <v>17</v>
      </c>
      <c r="F264" s="34" t="s">
        <v>18</v>
      </c>
      <c r="G264" s="34" t="s">
        <v>18</v>
      </c>
      <c r="H264" s="35">
        <v>23.518966563353398</v>
      </c>
      <c r="I264" s="35">
        <v>23.518966563353398</v>
      </c>
      <c r="J264" s="36">
        <v>0</v>
      </c>
      <c r="N264" s="37">
        <v>0</v>
      </c>
      <c r="O264" s="38">
        <v>66</v>
      </c>
      <c r="P264" s="34" t="s">
        <v>18</v>
      </c>
    </row>
    <row r="265" spans="2:16" ht="15" customHeight="1" x14ac:dyDescent="0.2">
      <c r="B265" s="34" t="s">
        <v>281</v>
      </c>
      <c r="C265" s="34" t="s">
        <v>16</v>
      </c>
      <c r="D265" s="34" t="s">
        <v>18</v>
      </c>
      <c r="E265" s="34" t="s">
        <v>17</v>
      </c>
      <c r="F265" s="34" t="s">
        <v>18</v>
      </c>
      <c r="G265" s="34" t="s">
        <v>18</v>
      </c>
      <c r="I265" s="35">
        <v>0</v>
      </c>
      <c r="J265" s="36">
        <v>0</v>
      </c>
      <c r="M265" s="37">
        <v>0</v>
      </c>
      <c r="N265" s="37">
        <v>0</v>
      </c>
      <c r="O265" s="38">
        <v>66</v>
      </c>
      <c r="P265" s="34" t="s">
        <v>18</v>
      </c>
    </row>
    <row r="266" spans="2:16" ht="15" customHeight="1" x14ac:dyDescent="0.2">
      <c r="B266" s="34" t="s">
        <v>282</v>
      </c>
      <c r="C266" s="34" t="s">
        <v>16</v>
      </c>
      <c r="D266" s="34" t="s">
        <v>18</v>
      </c>
      <c r="E266" s="34" t="s">
        <v>17</v>
      </c>
      <c r="F266" s="34" t="s">
        <v>18</v>
      </c>
      <c r="G266" s="34" t="s">
        <v>18</v>
      </c>
      <c r="H266" s="35">
        <v>29.051354612158899</v>
      </c>
      <c r="I266" s="35">
        <v>29.051354612158899</v>
      </c>
      <c r="J266" s="36">
        <v>0</v>
      </c>
      <c r="N266" s="37">
        <v>0</v>
      </c>
      <c r="O266" s="38">
        <v>66</v>
      </c>
      <c r="P266" s="34" t="s">
        <v>18</v>
      </c>
    </row>
    <row r="267" spans="2:16" ht="15" customHeight="1" x14ac:dyDescent="0.2">
      <c r="B267" s="34" t="s">
        <v>283</v>
      </c>
      <c r="C267" s="34" t="s">
        <v>16</v>
      </c>
      <c r="D267" s="34" t="s">
        <v>18</v>
      </c>
      <c r="E267" s="34" t="s">
        <v>17</v>
      </c>
      <c r="F267" s="34" t="s">
        <v>18</v>
      </c>
      <c r="G267" s="34" t="s">
        <v>18</v>
      </c>
      <c r="H267" s="35">
        <v>29.243895224590901</v>
      </c>
      <c r="I267" s="35">
        <v>29.243895224590901</v>
      </c>
      <c r="J267" s="36">
        <v>0</v>
      </c>
      <c r="N267" s="37">
        <v>0</v>
      </c>
      <c r="O267" s="38">
        <v>66</v>
      </c>
      <c r="P267" s="34" t="s">
        <v>18</v>
      </c>
    </row>
    <row r="268" spans="2:16" ht="15" customHeight="1" x14ac:dyDescent="0.2">
      <c r="B268" s="34" t="s">
        <v>284</v>
      </c>
      <c r="C268" s="34" t="s">
        <v>16</v>
      </c>
      <c r="D268" s="34" t="s">
        <v>18</v>
      </c>
      <c r="E268" s="34" t="s">
        <v>17</v>
      </c>
      <c r="F268" s="34" t="s">
        <v>18</v>
      </c>
      <c r="G268" s="34" t="s">
        <v>18</v>
      </c>
      <c r="H268" s="35">
        <v>27.100687394958001</v>
      </c>
      <c r="I268" s="35">
        <v>27.100687394958001</v>
      </c>
      <c r="J268" s="36">
        <v>0</v>
      </c>
      <c r="N268" s="37">
        <v>0</v>
      </c>
      <c r="O268" s="38">
        <v>66</v>
      </c>
      <c r="P268" s="34" t="s">
        <v>18</v>
      </c>
    </row>
    <row r="269" spans="2:16" ht="15" customHeight="1" x14ac:dyDescent="0.2">
      <c r="B269" s="34" t="s">
        <v>285</v>
      </c>
      <c r="C269" s="34" t="s">
        <v>16</v>
      </c>
      <c r="D269" s="34" t="s">
        <v>18</v>
      </c>
      <c r="E269" s="34" t="s">
        <v>17</v>
      </c>
      <c r="F269" s="34" t="s">
        <v>18</v>
      </c>
      <c r="G269" s="34" t="s">
        <v>18</v>
      </c>
      <c r="H269" s="35">
        <v>27.3050251884376</v>
      </c>
      <c r="I269" s="35">
        <v>27.3050251884376</v>
      </c>
      <c r="J269" s="36">
        <v>0</v>
      </c>
      <c r="N269" s="37">
        <v>0</v>
      </c>
      <c r="O269" s="38">
        <v>66</v>
      </c>
      <c r="P269" s="34" t="s">
        <v>18</v>
      </c>
    </row>
    <row r="270" spans="2:16" ht="15" customHeight="1" x14ac:dyDescent="0.2">
      <c r="B270" s="34" t="s">
        <v>286</v>
      </c>
      <c r="C270" s="34" t="s">
        <v>16</v>
      </c>
      <c r="D270" s="34" t="s">
        <v>18</v>
      </c>
      <c r="E270" s="34" t="s">
        <v>17</v>
      </c>
      <c r="F270" s="34" t="s">
        <v>18</v>
      </c>
      <c r="G270" s="34" t="s">
        <v>18</v>
      </c>
      <c r="H270" s="35">
        <v>29.2104400175443</v>
      </c>
      <c r="I270" s="35">
        <v>29.2104400175443</v>
      </c>
      <c r="J270" s="36">
        <v>0</v>
      </c>
      <c r="N270" s="37">
        <v>0</v>
      </c>
      <c r="O270" s="38">
        <v>66</v>
      </c>
      <c r="P270" s="34" t="s">
        <v>18</v>
      </c>
    </row>
    <row r="271" spans="2:16" ht="15" customHeight="1" x14ac:dyDescent="0.2">
      <c r="B271" s="34" t="s">
        <v>287</v>
      </c>
      <c r="C271" s="34" t="s">
        <v>16</v>
      </c>
      <c r="D271" s="34" t="s">
        <v>18</v>
      </c>
      <c r="E271" s="34" t="s">
        <v>17</v>
      </c>
      <c r="F271" s="34" t="s">
        <v>18</v>
      </c>
      <c r="G271" s="34" t="s">
        <v>18</v>
      </c>
      <c r="H271" s="35">
        <v>29.0981559655587</v>
      </c>
      <c r="I271" s="35">
        <v>29.0981559655587</v>
      </c>
      <c r="J271" s="36">
        <v>0</v>
      </c>
      <c r="N271" s="37">
        <v>0</v>
      </c>
      <c r="O271" s="38">
        <v>66</v>
      </c>
      <c r="P271" s="34" t="s">
        <v>18</v>
      </c>
    </row>
    <row r="272" spans="2:16" ht="15" customHeight="1" x14ac:dyDescent="0.2">
      <c r="B272" s="34" t="s">
        <v>288</v>
      </c>
      <c r="C272" s="34" t="s">
        <v>16</v>
      </c>
      <c r="D272" s="34" t="s">
        <v>18</v>
      </c>
      <c r="E272" s="34" t="s">
        <v>17</v>
      </c>
      <c r="F272" s="34" t="s">
        <v>18</v>
      </c>
      <c r="G272" s="34" t="s">
        <v>18</v>
      </c>
      <c r="H272" s="35">
        <v>28.106850166469801</v>
      </c>
      <c r="I272" s="35">
        <v>28.106850166469801</v>
      </c>
      <c r="J272" s="36">
        <v>0</v>
      </c>
      <c r="N272" s="37">
        <v>0</v>
      </c>
      <c r="O272" s="38">
        <v>66</v>
      </c>
      <c r="P272" s="34" t="s">
        <v>18</v>
      </c>
    </row>
    <row r="273" spans="2:16" ht="15" customHeight="1" x14ac:dyDescent="0.2">
      <c r="B273" s="34" t="s">
        <v>289</v>
      </c>
      <c r="C273" s="34" t="s">
        <v>16</v>
      </c>
      <c r="D273" s="34" t="s">
        <v>18</v>
      </c>
      <c r="E273" s="34" t="s">
        <v>17</v>
      </c>
      <c r="F273" s="34" t="s">
        <v>18</v>
      </c>
      <c r="G273" s="34" t="s">
        <v>18</v>
      </c>
      <c r="H273" s="35">
        <v>28.071969676011001</v>
      </c>
      <c r="I273" s="35">
        <v>28.071969676011001</v>
      </c>
      <c r="J273" s="36">
        <v>0</v>
      </c>
      <c r="N273" s="37">
        <v>0</v>
      </c>
      <c r="O273" s="38">
        <v>66</v>
      </c>
      <c r="P273" s="34" t="s">
        <v>18</v>
      </c>
    </row>
    <row r="274" spans="2:16" ht="15" customHeight="1" x14ac:dyDescent="0.2">
      <c r="B274" s="34" t="s">
        <v>290</v>
      </c>
      <c r="C274" s="34" t="s">
        <v>16</v>
      </c>
      <c r="D274" s="34" t="s">
        <v>18</v>
      </c>
      <c r="E274" s="34" t="s">
        <v>17</v>
      </c>
      <c r="F274" s="34" t="s">
        <v>18</v>
      </c>
      <c r="G274" s="34" t="s">
        <v>18</v>
      </c>
      <c r="H274" s="35">
        <v>31.422487918214099</v>
      </c>
      <c r="I274" s="35">
        <v>31.422487918214099</v>
      </c>
      <c r="J274" s="36">
        <v>0</v>
      </c>
      <c r="N274" s="37">
        <v>0</v>
      </c>
      <c r="O274" s="38">
        <v>66</v>
      </c>
      <c r="P274" s="34" t="s">
        <v>18</v>
      </c>
    </row>
    <row r="275" spans="2:16" ht="15" customHeight="1" x14ac:dyDescent="0.2">
      <c r="B275" s="34" t="s">
        <v>291</v>
      </c>
      <c r="C275" s="34" t="s">
        <v>16</v>
      </c>
      <c r="D275" s="34" t="s">
        <v>18</v>
      </c>
      <c r="E275" s="34" t="s">
        <v>17</v>
      </c>
      <c r="F275" s="34" t="s">
        <v>18</v>
      </c>
      <c r="G275" s="34" t="s">
        <v>18</v>
      </c>
      <c r="H275" s="35">
        <v>29.154951652095399</v>
      </c>
      <c r="I275" s="35">
        <v>29.154951652095399</v>
      </c>
      <c r="J275" s="36">
        <v>0</v>
      </c>
      <c r="N275" s="37">
        <v>0</v>
      </c>
      <c r="O275" s="38">
        <v>66</v>
      </c>
      <c r="P275" s="34" t="s">
        <v>18</v>
      </c>
    </row>
    <row r="276" spans="2:16" ht="15" customHeight="1" x14ac:dyDescent="0.2">
      <c r="B276" s="34" t="s">
        <v>292</v>
      </c>
      <c r="C276" s="34" t="s">
        <v>16</v>
      </c>
      <c r="D276" s="34" t="s">
        <v>18</v>
      </c>
      <c r="E276" s="34" t="s">
        <v>17</v>
      </c>
      <c r="F276" s="34" t="s">
        <v>18</v>
      </c>
      <c r="G276" s="34" t="s">
        <v>18</v>
      </c>
      <c r="I276" s="35">
        <v>0</v>
      </c>
      <c r="J276" s="36">
        <v>0</v>
      </c>
      <c r="M276" s="37">
        <v>0</v>
      </c>
      <c r="N276" s="37">
        <v>0</v>
      </c>
      <c r="O276" s="38">
        <v>66</v>
      </c>
      <c r="P276" s="34" t="s">
        <v>18</v>
      </c>
    </row>
    <row r="277" spans="2:16" ht="15" customHeight="1" x14ac:dyDescent="0.2">
      <c r="B277" s="34" t="s">
        <v>293</v>
      </c>
      <c r="C277" s="34" t="s">
        <v>16</v>
      </c>
      <c r="D277" s="34" t="s">
        <v>18</v>
      </c>
      <c r="E277" s="34" t="s">
        <v>17</v>
      </c>
      <c r="F277" s="34" t="s">
        <v>18</v>
      </c>
      <c r="G277" s="34" t="s">
        <v>18</v>
      </c>
      <c r="I277" s="35">
        <v>0</v>
      </c>
      <c r="J277" s="36">
        <v>0</v>
      </c>
      <c r="M277" s="37">
        <v>0</v>
      </c>
      <c r="N277" s="37">
        <v>0</v>
      </c>
      <c r="O277" s="38">
        <v>66</v>
      </c>
      <c r="P277" s="34" t="s">
        <v>18</v>
      </c>
    </row>
    <row r="278" spans="2:16" ht="15" customHeight="1" x14ac:dyDescent="0.2">
      <c r="B278" s="34" t="s">
        <v>294</v>
      </c>
      <c r="C278" s="34" t="s">
        <v>16</v>
      </c>
      <c r="D278" s="34" t="s">
        <v>18</v>
      </c>
      <c r="E278" s="34" t="s">
        <v>17</v>
      </c>
      <c r="F278" s="34" t="s">
        <v>18</v>
      </c>
      <c r="G278" s="34" t="s">
        <v>18</v>
      </c>
      <c r="I278" s="35">
        <v>0</v>
      </c>
      <c r="J278" s="36">
        <v>0</v>
      </c>
      <c r="M278" s="37">
        <v>0</v>
      </c>
      <c r="N278" s="37">
        <v>0</v>
      </c>
      <c r="O278" s="38">
        <v>66</v>
      </c>
      <c r="P278" s="34" t="s">
        <v>18</v>
      </c>
    </row>
    <row r="279" spans="2:16" ht="15" customHeight="1" x14ac:dyDescent="0.2">
      <c r="B279" s="34" t="s">
        <v>295</v>
      </c>
      <c r="C279" s="34" t="s">
        <v>16</v>
      </c>
      <c r="D279" s="34" t="s">
        <v>18</v>
      </c>
      <c r="E279" s="34" t="s">
        <v>17</v>
      </c>
      <c r="F279" s="34" t="s">
        <v>18</v>
      </c>
      <c r="G279" s="34" t="s">
        <v>18</v>
      </c>
      <c r="H279" s="35">
        <v>24.2290834076721</v>
      </c>
      <c r="I279" s="35">
        <v>24.2290834076721</v>
      </c>
      <c r="J279" s="36">
        <v>0</v>
      </c>
      <c r="N279" s="37">
        <v>0</v>
      </c>
      <c r="O279" s="38">
        <v>66</v>
      </c>
      <c r="P279" s="34" t="s">
        <v>18</v>
      </c>
    </row>
    <row r="280" spans="2:16" ht="15" customHeight="1" x14ac:dyDescent="0.2">
      <c r="B280" s="34" t="s">
        <v>296</v>
      </c>
      <c r="C280" s="34" t="s">
        <v>16</v>
      </c>
      <c r="D280" s="34" t="s">
        <v>18</v>
      </c>
      <c r="E280" s="34" t="s">
        <v>17</v>
      </c>
      <c r="F280" s="34" t="s">
        <v>18</v>
      </c>
      <c r="G280" s="34" t="s">
        <v>18</v>
      </c>
      <c r="H280" s="35">
        <v>23.782506806142301</v>
      </c>
      <c r="I280" s="35">
        <v>23.782506806142301</v>
      </c>
      <c r="J280" s="36">
        <v>0</v>
      </c>
      <c r="N280" s="37">
        <v>0</v>
      </c>
      <c r="O280" s="38">
        <v>66</v>
      </c>
      <c r="P280" s="34" t="s">
        <v>18</v>
      </c>
    </row>
    <row r="281" spans="2:16" ht="15" customHeight="1" x14ac:dyDescent="0.2">
      <c r="B281" s="34" t="s">
        <v>297</v>
      </c>
      <c r="C281" s="34" t="s">
        <v>16</v>
      </c>
      <c r="D281" s="34" t="s">
        <v>18</v>
      </c>
      <c r="E281" s="34" t="s">
        <v>17</v>
      </c>
      <c r="F281" s="34" t="s">
        <v>18</v>
      </c>
      <c r="G281" s="34" t="s">
        <v>18</v>
      </c>
      <c r="H281" s="35">
        <v>23.142670502400701</v>
      </c>
      <c r="I281" s="35">
        <v>23.142670502400701</v>
      </c>
      <c r="J281" s="36">
        <v>0</v>
      </c>
      <c r="N281" s="37">
        <v>0</v>
      </c>
      <c r="O281" s="38">
        <v>66</v>
      </c>
      <c r="P281" s="34" t="s">
        <v>18</v>
      </c>
    </row>
    <row r="282" spans="2:16" ht="15" customHeight="1" x14ac:dyDescent="0.2">
      <c r="B282" s="34" t="s">
        <v>298</v>
      </c>
      <c r="C282" s="34" t="s">
        <v>16</v>
      </c>
      <c r="D282" s="34" t="s">
        <v>18</v>
      </c>
      <c r="E282" s="34" t="s">
        <v>17</v>
      </c>
      <c r="F282" s="34" t="s">
        <v>18</v>
      </c>
      <c r="G282" s="34" t="s">
        <v>18</v>
      </c>
      <c r="H282" s="35">
        <v>23.277428284691599</v>
      </c>
      <c r="I282" s="35">
        <v>23.277428284691599</v>
      </c>
      <c r="J282" s="36">
        <v>0</v>
      </c>
      <c r="N282" s="37">
        <v>0</v>
      </c>
      <c r="O282" s="38">
        <v>66</v>
      </c>
      <c r="P282" s="34" t="s">
        <v>18</v>
      </c>
    </row>
    <row r="283" spans="2:16" ht="15" customHeight="1" x14ac:dyDescent="0.2">
      <c r="B283" s="34" t="s">
        <v>299</v>
      </c>
      <c r="C283" s="34" t="s">
        <v>16</v>
      </c>
      <c r="D283" s="34" t="s">
        <v>18</v>
      </c>
      <c r="E283" s="34" t="s">
        <v>17</v>
      </c>
      <c r="F283" s="34" t="s">
        <v>18</v>
      </c>
      <c r="G283" s="34" t="s">
        <v>18</v>
      </c>
      <c r="H283" s="35">
        <v>23.2970372790836</v>
      </c>
      <c r="I283" s="35">
        <v>23.2970372790836</v>
      </c>
      <c r="J283" s="36">
        <v>0</v>
      </c>
      <c r="N283" s="37">
        <v>0</v>
      </c>
      <c r="O283" s="38">
        <v>66</v>
      </c>
      <c r="P283" s="34" t="s">
        <v>18</v>
      </c>
    </row>
    <row r="284" spans="2:16" ht="15" customHeight="1" x14ac:dyDescent="0.2">
      <c r="B284" s="34" t="s">
        <v>300</v>
      </c>
      <c r="C284" s="34" t="s">
        <v>16</v>
      </c>
      <c r="D284" s="34" t="s">
        <v>18</v>
      </c>
      <c r="E284" s="34" t="s">
        <v>17</v>
      </c>
      <c r="F284" s="34" t="s">
        <v>18</v>
      </c>
      <c r="G284" s="34" t="s">
        <v>18</v>
      </c>
      <c r="H284" s="35">
        <v>23.955572799831799</v>
      </c>
      <c r="I284" s="35">
        <v>23.955572799831799</v>
      </c>
      <c r="J284" s="36">
        <v>0</v>
      </c>
      <c r="N284" s="37">
        <v>0</v>
      </c>
      <c r="O284" s="38">
        <v>66</v>
      </c>
      <c r="P284" s="34" t="s">
        <v>18</v>
      </c>
    </row>
    <row r="285" spans="2:16" ht="15" customHeight="1" x14ac:dyDescent="0.2">
      <c r="B285" s="34" t="s">
        <v>301</v>
      </c>
      <c r="C285" s="34" t="s">
        <v>16</v>
      </c>
      <c r="D285" s="34" t="s">
        <v>18</v>
      </c>
      <c r="E285" s="34" t="s">
        <v>17</v>
      </c>
      <c r="F285" s="34" t="s">
        <v>18</v>
      </c>
      <c r="G285" s="34" t="s">
        <v>18</v>
      </c>
      <c r="H285" s="35">
        <v>23.522056762185301</v>
      </c>
      <c r="I285" s="35">
        <v>23.522056762185301</v>
      </c>
      <c r="J285" s="36">
        <v>0</v>
      </c>
      <c r="N285" s="37">
        <v>0</v>
      </c>
      <c r="O285" s="38">
        <v>66</v>
      </c>
      <c r="P285" s="34" t="s">
        <v>18</v>
      </c>
    </row>
    <row r="286" spans="2:16" ht="15" customHeight="1" x14ac:dyDescent="0.2">
      <c r="B286" s="34" t="s">
        <v>302</v>
      </c>
      <c r="C286" s="34" t="s">
        <v>16</v>
      </c>
      <c r="D286" s="34" t="s">
        <v>18</v>
      </c>
      <c r="E286" s="34" t="s">
        <v>17</v>
      </c>
      <c r="F286" s="34" t="s">
        <v>18</v>
      </c>
      <c r="G286" s="34" t="s">
        <v>18</v>
      </c>
      <c r="H286" s="35">
        <v>23.328152597535201</v>
      </c>
      <c r="I286" s="35">
        <v>23.328152597535201</v>
      </c>
      <c r="J286" s="36">
        <v>0</v>
      </c>
      <c r="N286" s="37">
        <v>0</v>
      </c>
      <c r="O286" s="38">
        <v>66</v>
      </c>
      <c r="P286" s="34" t="s">
        <v>18</v>
      </c>
    </row>
    <row r="287" spans="2:16" ht="15" customHeight="1" x14ac:dyDescent="0.2">
      <c r="B287" s="34" t="s">
        <v>303</v>
      </c>
      <c r="C287" s="34" t="s">
        <v>16</v>
      </c>
      <c r="D287" s="34" t="s">
        <v>18</v>
      </c>
      <c r="E287" s="34" t="s">
        <v>17</v>
      </c>
      <c r="F287" s="34" t="s">
        <v>18</v>
      </c>
      <c r="G287" s="34" t="s">
        <v>18</v>
      </c>
      <c r="H287" s="35">
        <v>24.383386937709801</v>
      </c>
      <c r="I287" s="35">
        <v>24.383386937709801</v>
      </c>
      <c r="J287" s="36">
        <v>0</v>
      </c>
      <c r="N287" s="37">
        <v>0</v>
      </c>
      <c r="O287" s="38">
        <v>66</v>
      </c>
      <c r="P287" s="34" t="s">
        <v>18</v>
      </c>
    </row>
    <row r="288" spans="2:16" ht="15" customHeight="1" x14ac:dyDescent="0.2">
      <c r="B288" s="34" t="s">
        <v>304</v>
      </c>
      <c r="C288" s="34" t="s">
        <v>16</v>
      </c>
      <c r="D288" s="34" t="s">
        <v>18</v>
      </c>
      <c r="E288" s="34" t="s">
        <v>17</v>
      </c>
      <c r="F288" s="34" t="s">
        <v>18</v>
      </c>
      <c r="G288" s="34" t="s">
        <v>18</v>
      </c>
      <c r="H288" s="35">
        <v>23.376432928712202</v>
      </c>
      <c r="I288" s="35">
        <v>23.376432928712202</v>
      </c>
      <c r="J288" s="36">
        <v>0</v>
      </c>
      <c r="N288" s="37">
        <v>0</v>
      </c>
      <c r="O288" s="38">
        <v>66</v>
      </c>
      <c r="P288" s="34" t="s">
        <v>18</v>
      </c>
    </row>
    <row r="289" spans="2:16" ht="15" customHeight="1" x14ac:dyDescent="0.2">
      <c r="B289" s="34" t="s">
        <v>305</v>
      </c>
      <c r="C289" s="34" t="s">
        <v>16</v>
      </c>
      <c r="D289" s="34" t="s">
        <v>18</v>
      </c>
      <c r="E289" s="34" t="s">
        <v>17</v>
      </c>
      <c r="F289" s="34" t="s">
        <v>18</v>
      </c>
      <c r="G289" s="34" t="s">
        <v>18</v>
      </c>
      <c r="I289" s="35">
        <v>0</v>
      </c>
      <c r="J289" s="36">
        <v>0</v>
      </c>
      <c r="M289" s="37">
        <v>0</v>
      </c>
      <c r="N289" s="37">
        <v>0</v>
      </c>
      <c r="O289" s="38">
        <v>66</v>
      </c>
      <c r="P289" s="34" t="s">
        <v>18</v>
      </c>
    </row>
    <row r="290" spans="2:16" ht="15" customHeight="1" x14ac:dyDescent="0.2">
      <c r="B290" s="34" t="s">
        <v>306</v>
      </c>
      <c r="C290" s="34" t="s">
        <v>16</v>
      </c>
      <c r="D290" s="34" t="s">
        <v>18</v>
      </c>
      <c r="E290" s="34" t="s">
        <v>17</v>
      </c>
      <c r="F290" s="34" t="s">
        <v>18</v>
      </c>
      <c r="G290" s="34" t="s">
        <v>18</v>
      </c>
      <c r="H290" s="35">
        <v>29.644071868779498</v>
      </c>
      <c r="I290" s="35">
        <v>29.644071868779498</v>
      </c>
      <c r="J290" s="36">
        <v>0</v>
      </c>
      <c r="N290" s="37">
        <v>0</v>
      </c>
      <c r="O290" s="38">
        <v>66</v>
      </c>
      <c r="P290" s="34" t="s">
        <v>18</v>
      </c>
    </row>
    <row r="291" spans="2:16" ht="15" customHeight="1" x14ac:dyDescent="0.2">
      <c r="B291" s="34" t="s">
        <v>307</v>
      </c>
      <c r="C291" s="34" t="s">
        <v>16</v>
      </c>
      <c r="D291" s="34" t="s">
        <v>18</v>
      </c>
      <c r="E291" s="34" t="s">
        <v>17</v>
      </c>
      <c r="F291" s="34" t="s">
        <v>18</v>
      </c>
      <c r="G291" s="34" t="s">
        <v>18</v>
      </c>
      <c r="H291" s="35">
        <v>27.476338271144702</v>
      </c>
      <c r="I291" s="35">
        <v>27.476338271144702</v>
      </c>
      <c r="J291" s="36">
        <v>0</v>
      </c>
      <c r="N291" s="37">
        <v>0</v>
      </c>
      <c r="O291" s="38">
        <v>66</v>
      </c>
      <c r="P291" s="34" t="s">
        <v>18</v>
      </c>
    </row>
    <row r="292" spans="2:16" ht="15" customHeight="1" x14ac:dyDescent="0.2">
      <c r="B292" s="34" t="s">
        <v>308</v>
      </c>
      <c r="C292" s="34" t="s">
        <v>16</v>
      </c>
      <c r="D292" s="34" t="s">
        <v>18</v>
      </c>
      <c r="E292" s="34" t="s">
        <v>17</v>
      </c>
      <c r="F292" s="34" t="s">
        <v>18</v>
      </c>
      <c r="G292" s="34" t="s">
        <v>18</v>
      </c>
      <c r="H292" s="35">
        <v>27.313623193232999</v>
      </c>
      <c r="I292" s="35">
        <v>27.313623193232999</v>
      </c>
      <c r="J292" s="36">
        <v>0</v>
      </c>
      <c r="N292" s="37">
        <v>0</v>
      </c>
      <c r="O292" s="38">
        <v>66</v>
      </c>
      <c r="P292" s="34" t="s">
        <v>18</v>
      </c>
    </row>
    <row r="293" spans="2:16" ht="15" customHeight="1" x14ac:dyDescent="0.2">
      <c r="B293" s="34" t="s">
        <v>309</v>
      </c>
      <c r="C293" s="34" t="s">
        <v>16</v>
      </c>
      <c r="D293" s="34" t="s">
        <v>18</v>
      </c>
      <c r="E293" s="34" t="s">
        <v>17</v>
      </c>
      <c r="F293" s="34" t="s">
        <v>18</v>
      </c>
      <c r="G293" s="34" t="s">
        <v>18</v>
      </c>
      <c r="H293" s="35">
        <v>29.490177706651298</v>
      </c>
      <c r="I293" s="35">
        <v>29.490177706651298</v>
      </c>
      <c r="J293" s="36">
        <v>0</v>
      </c>
      <c r="N293" s="37">
        <v>0</v>
      </c>
      <c r="O293" s="38">
        <v>66</v>
      </c>
      <c r="P293" s="34" t="s">
        <v>18</v>
      </c>
    </row>
    <row r="294" spans="2:16" ht="15" customHeight="1" x14ac:dyDescent="0.2">
      <c r="B294" s="34" t="s">
        <v>310</v>
      </c>
      <c r="C294" s="34" t="s">
        <v>16</v>
      </c>
      <c r="D294" s="34" t="s">
        <v>18</v>
      </c>
      <c r="E294" s="34" t="s">
        <v>17</v>
      </c>
      <c r="F294" s="34" t="s">
        <v>18</v>
      </c>
      <c r="G294" s="34" t="s">
        <v>18</v>
      </c>
      <c r="H294" s="35">
        <v>28.9573314308719</v>
      </c>
      <c r="I294" s="35">
        <v>28.9573314308719</v>
      </c>
      <c r="J294" s="36">
        <v>0</v>
      </c>
      <c r="N294" s="37">
        <v>0</v>
      </c>
      <c r="O294" s="38">
        <v>66</v>
      </c>
      <c r="P294" s="34" t="s">
        <v>18</v>
      </c>
    </row>
    <row r="295" spans="2:16" ht="15" customHeight="1" x14ac:dyDescent="0.2">
      <c r="B295" s="34" t="s">
        <v>311</v>
      </c>
      <c r="C295" s="34" t="s">
        <v>16</v>
      </c>
      <c r="D295" s="34" t="s">
        <v>18</v>
      </c>
      <c r="E295" s="34" t="s">
        <v>17</v>
      </c>
      <c r="F295" s="34" t="s">
        <v>18</v>
      </c>
      <c r="G295" s="34" t="s">
        <v>18</v>
      </c>
      <c r="H295" s="35">
        <v>28.693609868073398</v>
      </c>
      <c r="I295" s="35">
        <v>28.693609868073398</v>
      </c>
      <c r="J295" s="36">
        <v>0</v>
      </c>
      <c r="N295" s="37">
        <v>0</v>
      </c>
      <c r="O295" s="38">
        <v>66</v>
      </c>
      <c r="P295" s="34" t="s">
        <v>18</v>
      </c>
    </row>
    <row r="296" spans="2:16" ht="15" customHeight="1" x14ac:dyDescent="0.2">
      <c r="B296" s="34" t="s">
        <v>312</v>
      </c>
      <c r="C296" s="34" t="s">
        <v>16</v>
      </c>
      <c r="D296" s="34" t="s">
        <v>18</v>
      </c>
      <c r="E296" s="34" t="s">
        <v>17</v>
      </c>
      <c r="F296" s="34" t="s">
        <v>18</v>
      </c>
      <c r="G296" s="34" t="s">
        <v>18</v>
      </c>
      <c r="H296" s="35">
        <v>28.117035338329799</v>
      </c>
      <c r="I296" s="35">
        <v>28.117035338329799</v>
      </c>
      <c r="J296" s="36">
        <v>0</v>
      </c>
      <c r="N296" s="37">
        <v>0</v>
      </c>
      <c r="O296" s="38">
        <v>66</v>
      </c>
      <c r="P296" s="34" t="s">
        <v>18</v>
      </c>
    </row>
    <row r="297" spans="2:16" ht="15" customHeight="1" x14ac:dyDescent="0.2">
      <c r="B297" s="34" t="s">
        <v>313</v>
      </c>
      <c r="C297" s="34" t="s">
        <v>16</v>
      </c>
      <c r="D297" s="34" t="s">
        <v>18</v>
      </c>
      <c r="E297" s="34" t="s">
        <v>17</v>
      </c>
      <c r="F297" s="34" t="s">
        <v>18</v>
      </c>
      <c r="G297" s="34" t="s">
        <v>18</v>
      </c>
      <c r="H297" s="35">
        <v>30.2192248597093</v>
      </c>
      <c r="I297" s="35">
        <v>30.2192248597093</v>
      </c>
      <c r="J297" s="36">
        <v>0</v>
      </c>
      <c r="N297" s="37">
        <v>0</v>
      </c>
      <c r="O297" s="38">
        <v>66</v>
      </c>
      <c r="P297" s="34" t="s">
        <v>18</v>
      </c>
    </row>
    <row r="298" spans="2:16" ht="15" customHeight="1" x14ac:dyDescent="0.2">
      <c r="B298" s="34" t="s">
        <v>314</v>
      </c>
      <c r="C298" s="34" t="s">
        <v>16</v>
      </c>
      <c r="D298" s="34" t="s">
        <v>18</v>
      </c>
      <c r="E298" s="34" t="s">
        <v>17</v>
      </c>
      <c r="F298" s="34" t="s">
        <v>18</v>
      </c>
      <c r="G298" s="34" t="s">
        <v>18</v>
      </c>
      <c r="H298" s="35">
        <v>29.540393477681</v>
      </c>
      <c r="I298" s="35">
        <v>29.540393477681</v>
      </c>
      <c r="J298" s="36">
        <v>0</v>
      </c>
      <c r="N298" s="37">
        <v>0</v>
      </c>
      <c r="O298" s="38">
        <v>66</v>
      </c>
      <c r="P298" s="34" t="s">
        <v>18</v>
      </c>
    </row>
    <row r="299" spans="2:16" ht="15" customHeight="1" x14ac:dyDescent="0.2">
      <c r="B299" s="34" t="s">
        <v>315</v>
      </c>
      <c r="C299" s="34" t="s">
        <v>16</v>
      </c>
      <c r="D299" s="34" t="s">
        <v>18</v>
      </c>
      <c r="E299" s="34" t="s">
        <v>17</v>
      </c>
      <c r="F299" s="34" t="s">
        <v>18</v>
      </c>
      <c r="G299" s="34" t="s">
        <v>18</v>
      </c>
      <c r="H299" s="35">
        <v>26.758313774304298</v>
      </c>
      <c r="I299" s="35">
        <v>26.758313774304298</v>
      </c>
      <c r="J299" s="36">
        <v>0</v>
      </c>
      <c r="N299" s="37">
        <v>0</v>
      </c>
      <c r="O299" s="38">
        <v>66</v>
      </c>
      <c r="P299" s="34" t="s">
        <v>18</v>
      </c>
    </row>
    <row r="300" spans="2:16" ht="15" customHeight="1" x14ac:dyDescent="0.2">
      <c r="B300" s="34" t="s">
        <v>316</v>
      </c>
      <c r="C300" s="34" t="s">
        <v>16</v>
      </c>
      <c r="D300" s="34" t="s">
        <v>18</v>
      </c>
      <c r="E300" s="34" t="s">
        <v>17</v>
      </c>
      <c r="F300" s="34" t="s">
        <v>18</v>
      </c>
      <c r="G300" s="34" t="s">
        <v>18</v>
      </c>
      <c r="I300" s="35">
        <v>0</v>
      </c>
      <c r="J300" s="36">
        <v>0</v>
      </c>
      <c r="M300" s="37">
        <v>0</v>
      </c>
      <c r="N300" s="37">
        <v>0</v>
      </c>
      <c r="O300" s="38">
        <v>66</v>
      </c>
      <c r="P300" s="34" t="s">
        <v>18</v>
      </c>
    </row>
    <row r="301" spans="2:16" ht="15" customHeight="1" x14ac:dyDescent="0.2">
      <c r="B301" s="34" t="s">
        <v>317</v>
      </c>
      <c r="C301" s="34" t="s">
        <v>16</v>
      </c>
      <c r="D301" s="34" t="s">
        <v>18</v>
      </c>
      <c r="E301" s="34" t="s">
        <v>17</v>
      </c>
      <c r="F301" s="34" t="s">
        <v>18</v>
      </c>
      <c r="G301" s="34" t="s">
        <v>18</v>
      </c>
      <c r="I301" s="35">
        <v>0</v>
      </c>
      <c r="J301" s="36">
        <v>0</v>
      </c>
      <c r="M301" s="37">
        <v>0</v>
      </c>
      <c r="N301" s="37">
        <v>0</v>
      </c>
      <c r="O301" s="38">
        <v>66</v>
      </c>
      <c r="P301" s="34" t="s">
        <v>18</v>
      </c>
    </row>
    <row r="302" spans="2:16" ht="15" customHeight="1" x14ac:dyDescent="0.2">
      <c r="B302" s="34" t="s">
        <v>318</v>
      </c>
      <c r="C302" s="34" t="s">
        <v>16</v>
      </c>
      <c r="D302" s="34" t="s">
        <v>18</v>
      </c>
      <c r="E302" s="34" t="s">
        <v>17</v>
      </c>
      <c r="F302" s="34" t="s">
        <v>18</v>
      </c>
      <c r="G302" s="34" t="s">
        <v>18</v>
      </c>
      <c r="I302" s="35">
        <v>0</v>
      </c>
      <c r="J302" s="36">
        <v>0</v>
      </c>
      <c r="M302" s="37">
        <v>0</v>
      </c>
      <c r="N302" s="37">
        <v>0</v>
      </c>
      <c r="O302" s="38">
        <v>66</v>
      </c>
      <c r="P302" s="34" t="s">
        <v>18</v>
      </c>
    </row>
    <row r="303" spans="2:16" ht="15" customHeight="1" x14ac:dyDescent="0.2">
      <c r="B303" s="34" t="s">
        <v>319</v>
      </c>
      <c r="C303" s="34" t="s">
        <v>16</v>
      </c>
      <c r="D303" s="34" t="s">
        <v>18</v>
      </c>
      <c r="E303" s="34" t="s">
        <v>17</v>
      </c>
      <c r="F303" s="34" t="s">
        <v>18</v>
      </c>
      <c r="G303" s="34" t="s">
        <v>18</v>
      </c>
      <c r="H303" s="35">
        <v>25.561015353643501</v>
      </c>
      <c r="I303" s="35">
        <v>25.561015353643501</v>
      </c>
      <c r="J303" s="36">
        <v>0</v>
      </c>
      <c r="N303" s="37">
        <v>0</v>
      </c>
      <c r="O303" s="38">
        <v>66</v>
      </c>
      <c r="P303" s="34" t="s">
        <v>18</v>
      </c>
    </row>
    <row r="304" spans="2:16" ht="15" customHeight="1" x14ac:dyDescent="0.2">
      <c r="B304" s="34" t="s">
        <v>320</v>
      </c>
      <c r="C304" s="34" t="s">
        <v>16</v>
      </c>
      <c r="D304" s="34" t="s">
        <v>18</v>
      </c>
      <c r="E304" s="34" t="s">
        <v>17</v>
      </c>
      <c r="F304" s="34" t="s">
        <v>18</v>
      </c>
      <c r="G304" s="34" t="s">
        <v>18</v>
      </c>
      <c r="H304" s="35">
        <v>23.183905286669098</v>
      </c>
      <c r="I304" s="35">
        <v>23.183905286669098</v>
      </c>
      <c r="J304" s="36">
        <v>0</v>
      </c>
      <c r="N304" s="37">
        <v>0</v>
      </c>
      <c r="O304" s="38">
        <v>66</v>
      </c>
      <c r="P304" s="34" t="s">
        <v>18</v>
      </c>
    </row>
    <row r="305" spans="2:16" ht="15" customHeight="1" x14ac:dyDescent="0.2">
      <c r="B305" s="34" t="s">
        <v>321</v>
      </c>
      <c r="C305" s="34" t="s">
        <v>16</v>
      </c>
      <c r="D305" s="34" t="s">
        <v>18</v>
      </c>
      <c r="E305" s="34" t="s">
        <v>17</v>
      </c>
      <c r="F305" s="34" t="s">
        <v>18</v>
      </c>
      <c r="G305" s="34" t="s">
        <v>18</v>
      </c>
      <c r="H305" s="35">
        <v>23.244630410018001</v>
      </c>
      <c r="I305" s="35">
        <v>23.244630410018001</v>
      </c>
      <c r="J305" s="36">
        <v>0</v>
      </c>
      <c r="N305" s="37">
        <v>0</v>
      </c>
      <c r="O305" s="38">
        <v>66</v>
      </c>
      <c r="P305" s="34" t="s">
        <v>18</v>
      </c>
    </row>
    <row r="306" spans="2:16" ht="15" customHeight="1" x14ac:dyDescent="0.2">
      <c r="B306" s="34" t="s">
        <v>322</v>
      </c>
      <c r="C306" s="34" t="s">
        <v>16</v>
      </c>
      <c r="D306" s="34" t="s">
        <v>18</v>
      </c>
      <c r="E306" s="34" t="s">
        <v>17</v>
      </c>
      <c r="F306" s="34" t="s">
        <v>18</v>
      </c>
      <c r="G306" s="34" t="s">
        <v>18</v>
      </c>
      <c r="H306" s="35">
        <v>24.0585961949214</v>
      </c>
      <c r="I306" s="35">
        <v>24.0585961949214</v>
      </c>
      <c r="J306" s="36">
        <v>0</v>
      </c>
      <c r="N306" s="37">
        <v>0</v>
      </c>
      <c r="O306" s="38">
        <v>66</v>
      </c>
      <c r="P306" s="34" t="s">
        <v>18</v>
      </c>
    </row>
    <row r="307" spans="2:16" ht="15" customHeight="1" x14ac:dyDescent="0.2">
      <c r="B307" s="34" t="s">
        <v>323</v>
      </c>
      <c r="C307" s="34" t="s">
        <v>16</v>
      </c>
      <c r="D307" s="34" t="s">
        <v>18</v>
      </c>
      <c r="E307" s="34" t="s">
        <v>17</v>
      </c>
      <c r="F307" s="34" t="s">
        <v>18</v>
      </c>
      <c r="G307" s="34" t="s">
        <v>18</v>
      </c>
      <c r="H307" s="35">
        <v>23.614633933373501</v>
      </c>
      <c r="I307" s="35">
        <v>23.614633933373501</v>
      </c>
      <c r="J307" s="36">
        <v>0</v>
      </c>
      <c r="N307" s="37">
        <v>0</v>
      </c>
      <c r="O307" s="38">
        <v>66</v>
      </c>
      <c r="P307" s="34" t="s">
        <v>18</v>
      </c>
    </row>
    <row r="308" spans="2:16" ht="15" customHeight="1" x14ac:dyDescent="0.2">
      <c r="B308" s="34" t="s">
        <v>324</v>
      </c>
      <c r="C308" s="34" t="s">
        <v>16</v>
      </c>
      <c r="D308" s="34" t="s">
        <v>18</v>
      </c>
      <c r="E308" s="34" t="s">
        <v>17</v>
      </c>
      <c r="F308" s="34" t="s">
        <v>18</v>
      </c>
      <c r="G308" s="34" t="s">
        <v>18</v>
      </c>
      <c r="H308" s="35">
        <v>24.2343778713829</v>
      </c>
      <c r="I308" s="35">
        <v>24.2343778713829</v>
      </c>
      <c r="J308" s="36">
        <v>0</v>
      </c>
      <c r="N308" s="37">
        <v>0</v>
      </c>
      <c r="O308" s="38">
        <v>66</v>
      </c>
      <c r="P308" s="34" t="s">
        <v>18</v>
      </c>
    </row>
    <row r="309" spans="2:16" ht="15" customHeight="1" x14ac:dyDescent="0.2">
      <c r="B309" s="34" t="s">
        <v>325</v>
      </c>
      <c r="C309" s="34" t="s">
        <v>16</v>
      </c>
      <c r="D309" s="34" t="s">
        <v>18</v>
      </c>
      <c r="E309" s="34" t="s">
        <v>17</v>
      </c>
      <c r="F309" s="34" t="s">
        <v>18</v>
      </c>
      <c r="G309" s="34" t="s">
        <v>18</v>
      </c>
      <c r="H309" s="35">
        <v>23.935535975532801</v>
      </c>
      <c r="I309" s="35">
        <v>23.935535975532801</v>
      </c>
      <c r="J309" s="36">
        <v>0</v>
      </c>
      <c r="N309" s="37">
        <v>0</v>
      </c>
      <c r="O309" s="38">
        <v>66</v>
      </c>
      <c r="P309" s="34" t="s">
        <v>18</v>
      </c>
    </row>
    <row r="310" spans="2:16" ht="15" customHeight="1" x14ac:dyDescent="0.2">
      <c r="B310" s="34" t="s">
        <v>326</v>
      </c>
      <c r="C310" s="34" t="s">
        <v>16</v>
      </c>
      <c r="D310" s="34" t="s">
        <v>18</v>
      </c>
      <c r="E310" s="34" t="s">
        <v>17</v>
      </c>
      <c r="F310" s="34" t="s">
        <v>18</v>
      </c>
      <c r="G310" s="34" t="s">
        <v>18</v>
      </c>
      <c r="H310" s="35">
        <v>23.991029760327699</v>
      </c>
      <c r="I310" s="35">
        <v>23.991029760327699</v>
      </c>
      <c r="J310" s="36">
        <v>0</v>
      </c>
      <c r="N310" s="37">
        <v>0</v>
      </c>
      <c r="O310" s="38">
        <v>66</v>
      </c>
      <c r="P310" s="34" t="s">
        <v>18</v>
      </c>
    </row>
    <row r="311" spans="2:16" ht="15" customHeight="1" x14ac:dyDescent="0.2">
      <c r="B311" s="34" t="s">
        <v>327</v>
      </c>
      <c r="C311" s="34" t="s">
        <v>16</v>
      </c>
      <c r="D311" s="34" t="s">
        <v>18</v>
      </c>
      <c r="E311" s="34" t="s">
        <v>17</v>
      </c>
      <c r="F311" s="34" t="s">
        <v>18</v>
      </c>
      <c r="G311" s="34" t="s">
        <v>18</v>
      </c>
      <c r="H311" s="35">
        <v>23.777023166402302</v>
      </c>
      <c r="I311" s="35">
        <v>23.777023166402302</v>
      </c>
      <c r="J311" s="36">
        <v>0</v>
      </c>
      <c r="N311" s="37">
        <v>0</v>
      </c>
      <c r="O311" s="38">
        <v>66</v>
      </c>
      <c r="P311" s="34" t="s">
        <v>18</v>
      </c>
    </row>
    <row r="312" spans="2:16" ht="15" customHeight="1" x14ac:dyDescent="0.2">
      <c r="B312" s="34" t="s">
        <v>328</v>
      </c>
      <c r="C312" s="34" t="s">
        <v>16</v>
      </c>
      <c r="D312" s="34" t="s">
        <v>18</v>
      </c>
      <c r="E312" s="34" t="s">
        <v>17</v>
      </c>
      <c r="F312" s="34" t="s">
        <v>18</v>
      </c>
      <c r="G312" s="34" t="s">
        <v>18</v>
      </c>
      <c r="H312" s="35">
        <v>23.3584473987836</v>
      </c>
      <c r="I312" s="35">
        <v>23.3584473987836</v>
      </c>
      <c r="J312" s="36">
        <v>0</v>
      </c>
      <c r="N312" s="37">
        <v>0</v>
      </c>
      <c r="O312" s="38">
        <v>66</v>
      </c>
      <c r="P312" s="34" t="s">
        <v>18</v>
      </c>
    </row>
    <row r="313" spans="2:16" ht="15" customHeight="1" x14ac:dyDescent="0.2">
      <c r="B313" s="34" t="s">
        <v>329</v>
      </c>
      <c r="C313" s="34" t="s">
        <v>16</v>
      </c>
      <c r="D313" s="34" t="s">
        <v>18</v>
      </c>
      <c r="E313" s="34" t="s">
        <v>17</v>
      </c>
      <c r="F313" s="34" t="s">
        <v>18</v>
      </c>
      <c r="G313" s="34" t="s">
        <v>18</v>
      </c>
      <c r="I313" s="35">
        <v>0</v>
      </c>
      <c r="J313" s="36">
        <v>0</v>
      </c>
      <c r="M313" s="37">
        <v>0</v>
      </c>
      <c r="N313" s="37">
        <v>0</v>
      </c>
      <c r="O313" s="38">
        <v>66</v>
      </c>
      <c r="P313" s="34" t="s">
        <v>18</v>
      </c>
    </row>
    <row r="314" spans="2:16" ht="15" customHeight="1" x14ac:dyDescent="0.2">
      <c r="B314" s="34" t="s">
        <v>330</v>
      </c>
      <c r="C314" s="34" t="s">
        <v>16</v>
      </c>
      <c r="D314" s="34" t="s">
        <v>18</v>
      </c>
      <c r="E314" s="34" t="s">
        <v>17</v>
      </c>
      <c r="F314" s="34" t="s">
        <v>18</v>
      </c>
      <c r="G314" s="34" t="s">
        <v>18</v>
      </c>
      <c r="H314" s="35">
        <v>29.924101553701199</v>
      </c>
      <c r="I314" s="35">
        <v>29.924101553701199</v>
      </c>
      <c r="J314" s="36">
        <v>0</v>
      </c>
      <c r="N314" s="37">
        <v>0</v>
      </c>
      <c r="O314" s="38">
        <v>66</v>
      </c>
      <c r="P314" s="34" t="s">
        <v>18</v>
      </c>
    </row>
    <row r="315" spans="2:16" ht="15" customHeight="1" x14ac:dyDescent="0.2">
      <c r="B315" s="34" t="s">
        <v>331</v>
      </c>
      <c r="C315" s="34" t="s">
        <v>16</v>
      </c>
      <c r="D315" s="34" t="s">
        <v>18</v>
      </c>
      <c r="E315" s="34" t="s">
        <v>17</v>
      </c>
      <c r="F315" s="34" t="s">
        <v>18</v>
      </c>
      <c r="G315" s="34" t="s">
        <v>18</v>
      </c>
      <c r="H315" s="35">
        <v>27.338092907444299</v>
      </c>
      <c r="I315" s="35">
        <v>27.338092907444299</v>
      </c>
      <c r="J315" s="36">
        <v>0</v>
      </c>
      <c r="N315" s="37">
        <v>0</v>
      </c>
      <c r="O315" s="38">
        <v>66</v>
      </c>
      <c r="P315" s="34" t="s">
        <v>18</v>
      </c>
    </row>
    <row r="316" spans="2:16" ht="15" customHeight="1" x14ac:dyDescent="0.2">
      <c r="B316" s="34" t="s">
        <v>332</v>
      </c>
      <c r="C316" s="34" t="s">
        <v>16</v>
      </c>
      <c r="D316" s="34" t="s">
        <v>18</v>
      </c>
      <c r="E316" s="34" t="s">
        <v>17</v>
      </c>
      <c r="F316" s="34" t="s">
        <v>18</v>
      </c>
      <c r="G316" s="34" t="s">
        <v>18</v>
      </c>
      <c r="H316" s="35">
        <v>27.471532661209402</v>
      </c>
      <c r="I316" s="35">
        <v>27.471532661209402</v>
      </c>
      <c r="J316" s="36">
        <v>0</v>
      </c>
      <c r="N316" s="37">
        <v>0</v>
      </c>
      <c r="O316" s="38">
        <v>66</v>
      </c>
      <c r="P316" s="34" t="s">
        <v>18</v>
      </c>
    </row>
    <row r="317" spans="2:16" ht="15" customHeight="1" x14ac:dyDescent="0.2">
      <c r="B317" s="34" t="s">
        <v>333</v>
      </c>
      <c r="C317" s="34" t="s">
        <v>16</v>
      </c>
      <c r="D317" s="34" t="s">
        <v>18</v>
      </c>
      <c r="E317" s="34" t="s">
        <v>17</v>
      </c>
      <c r="F317" s="34" t="s">
        <v>18</v>
      </c>
      <c r="G317" s="34" t="s">
        <v>18</v>
      </c>
      <c r="H317" s="35">
        <v>30.262761289971401</v>
      </c>
      <c r="I317" s="35">
        <v>30.262761289971401</v>
      </c>
      <c r="J317" s="36">
        <v>0</v>
      </c>
      <c r="N317" s="37">
        <v>0</v>
      </c>
      <c r="O317" s="38">
        <v>66</v>
      </c>
      <c r="P317" s="34" t="s">
        <v>18</v>
      </c>
    </row>
    <row r="318" spans="2:16" ht="15" customHeight="1" x14ac:dyDescent="0.2">
      <c r="B318" s="34" t="s">
        <v>334</v>
      </c>
      <c r="C318" s="34" t="s">
        <v>16</v>
      </c>
      <c r="D318" s="34" t="s">
        <v>18</v>
      </c>
      <c r="E318" s="34" t="s">
        <v>17</v>
      </c>
      <c r="F318" s="34" t="s">
        <v>18</v>
      </c>
      <c r="G318" s="34" t="s">
        <v>18</v>
      </c>
      <c r="H318" s="35">
        <v>28.891995778486201</v>
      </c>
      <c r="I318" s="35">
        <v>28.891995778486201</v>
      </c>
      <c r="J318" s="36">
        <v>0</v>
      </c>
      <c r="N318" s="37">
        <v>0</v>
      </c>
      <c r="O318" s="38">
        <v>66</v>
      </c>
      <c r="P318" s="34" t="s">
        <v>18</v>
      </c>
    </row>
    <row r="319" spans="2:16" ht="15" customHeight="1" x14ac:dyDescent="0.2">
      <c r="B319" s="34" t="s">
        <v>335</v>
      </c>
      <c r="C319" s="34" t="s">
        <v>16</v>
      </c>
      <c r="D319" s="34" t="s">
        <v>18</v>
      </c>
      <c r="E319" s="34" t="s">
        <v>17</v>
      </c>
      <c r="F319" s="34" t="s">
        <v>18</v>
      </c>
      <c r="G319" s="34" t="s">
        <v>18</v>
      </c>
      <c r="H319" s="35">
        <v>28.288040389024001</v>
      </c>
      <c r="I319" s="35">
        <v>28.288040389024001</v>
      </c>
      <c r="J319" s="36">
        <v>0</v>
      </c>
      <c r="N319" s="37">
        <v>0</v>
      </c>
      <c r="O319" s="38">
        <v>66</v>
      </c>
      <c r="P319" s="34" t="s">
        <v>18</v>
      </c>
    </row>
    <row r="320" spans="2:16" ht="15" customHeight="1" x14ac:dyDescent="0.2">
      <c r="B320" s="34" t="s">
        <v>336</v>
      </c>
      <c r="C320" s="34" t="s">
        <v>16</v>
      </c>
      <c r="D320" s="34" t="s">
        <v>18</v>
      </c>
      <c r="E320" s="34" t="s">
        <v>17</v>
      </c>
      <c r="F320" s="34" t="s">
        <v>18</v>
      </c>
      <c r="G320" s="34" t="s">
        <v>18</v>
      </c>
      <c r="H320" s="35">
        <v>28.809822171459</v>
      </c>
      <c r="I320" s="35">
        <v>28.809822171459</v>
      </c>
      <c r="J320" s="36">
        <v>0</v>
      </c>
      <c r="N320" s="37">
        <v>0</v>
      </c>
      <c r="O320" s="38">
        <v>66</v>
      </c>
      <c r="P320" s="34" t="s">
        <v>18</v>
      </c>
    </row>
    <row r="321" spans="2:16" ht="15" customHeight="1" x14ac:dyDescent="0.2">
      <c r="B321" s="34" t="s">
        <v>337</v>
      </c>
      <c r="C321" s="34" t="s">
        <v>16</v>
      </c>
      <c r="D321" s="34" t="s">
        <v>18</v>
      </c>
      <c r="E321" s="34" t="s">
        <v>17</v>
      </c>
      <c r="F321" s="34" t="s">
        <v>18</v>
      </c>
      <c r="G321" s="34" t="s">
        <v>18</v>
      </c>
      <c r="H321" s="35">
        <v>29.9447448552183</v>
      </c>
      <c r="I321" s="35">
        <v>29.9447448552183</v>
      </c>
      <c r="J321" s="36">
        <v>0</v>
      </c>
      <c r="N321" s="37">
        <v>0</v>
      </c>
      <c r="O321" s="38">
        <v>66</v>
      </c>
      <c r="P321" s="34" t="s">
        <v>18</v>
      </c>
    </row>
    <row r="322" spans="2:16" ht="15" customHeight="1" x14ac:dyDescent="0.2">
      <c r="B322" s="34" t="s">
        <v>338</v>
      </c>
      <c r="C322" s="34" t="s">
        <v>16</v>
      </c>
      <c r="D322" s="34" t="s">
        <v>18</v>
      </c>
      <c r="E322" s="34" t="s">
        <v>17</v>
      </c>
      <c r="F322" s="34" t="s">
        <v>18</v>
      </c>
      <c r="G322" s="34" t="s">
        <v>18</v>
      </c>
      <c r="H322" s="35">
        <v>29.394722669215</v>
      </c>
      <c r="I322" s="35">
        <v>29.394722669215</v>
      </c>
      <c r="J322" s="36">
        <v>0</v>
      </c>
      <c r="N322" s="37">
        <v>0</v>
      </c>
      <c r="O322" s="38">
        <v>66</v>
      </c>
      <c r="P322" s="34" t="s">
        <v>18</v>
      </c>
    </row>
    <row r="323" spans="2:16" ht="15" customHeight="1" x14ac:dyDescent="0.2">
      <c r="B323" s="34" t="s">
        <v>339</v>
      </c>
      <c r="C323" s="34" t="s">
        <v>16</v>
      </c>
      <c r="D323" s="34" t="s">
        <v>18</v>
      </c>
      <c r="E323" s="34" t="s">
        <v>17</v>
      </c>
      <c r="F323" s="34" t="s">
        <v>18</v>
      </c>
      <c r="G323" s="34" t="s">
        <v>18</v>
      </c>
      <c r="H323" s="35">
        <v>26.4569059909415</v>
      </c>
      <c r="I323" s="35">
        <v>26.4569059909415</v>
      </c>
      <c r="J323" s="36">
        <v>0</v>
      </c>
      <c r="N323" s="37">
        <v>0</v>
      </c>
      <c r="O323" s="38">
        <v>66</v>
      </c>
      <c r="P323" s="34" t="s">
        <v>18</v>
      </c>
    </row>
    <row r="324" spans="2:16" ht="15" customHeight="1" x14ac:dyDescent="0.2">
      <c r="B324" s="34" t="s">
        <v>340</v>
      </c>
      <c r="C324" s="34" t="s">
        <v>16</v>
      </c>
      <c r="D324" s="34" t="s">
        <v>18</v>
      </c>
      <c r="E324" s="34" t="s">
        <v>17</v>
      </c>
      <c r="F324" s="34" t="s">
        <v>18</v>
      </c>
      <c r="G324" s="34" t="s">
        <v>18</v>
      </c>
      <c r="I324" s="35">
        <v>0</v>
      </c>
      <c r="J324" s="36">
        <v>0</v>
      </c>
      <c r="M324" s="37">
        <v>0</v>
      </c>
      <c r="N324" s="37">
        <v>0</v>
      </c>
      <c r="O324" s="38">
        <v>66</v>
      </c>
      <c r="P324" s="34" t="s">
        <v>18</v>
      </c>
    </row>
    <row r="325" spans="2:16" ht="15" customHeight="1" x14ac:dyDescent="0.2">
      <c r="B325" s="34" t="s">
        <v>341</v>
      </c>
      <c r="C325" s="34" t="s">
        <v>16</v>
      </c>
      <c r="D325" s="34" t="s">
        <v>18</v>
      </c>
      <c r="E325" s="34" t="s">
        <v>17</v>
      </c>
      <c r="F325" s="34" t="s">
        <v>18</v>
      </c>
      <c r="G325" s="34" t="s">
        <v>18</v>
      </c>
      <c r="I325" s="35">
        <v>0</v>
      </c>
      <c r="J325" s="36">
        <v>0</v>
      </c>
      <c r="M325" s="37">
        <v>0</v>
      </c>
      <c r="N325" s="37">
        <v>0</v>
      </c>
      <c r="O325" s="38">
        <v>66</v>
      </c>
      <c r="P325" s="34" t="s">
        <v>18</v>
      </c>
    </row>
    <row r="326" spans="2:16" ht="15" customHeight="1" x14ac:dyDescent="0.2">
      <c r="B326" s="34" t="s">
        <v>342</v>
      </c>
      <c r="C326" s="34" t="s">
        <v>16</v>
      </c>
      <c r="D326" s="34" t="s">
        <v>18</v>
      </c>
      <c r="E326" s="34" t="s">
        <v>17</v>
      </c>
      <c r="F326" s="34" t="s">
        <v>18</v>
      </c>
      <c r="G326" s="34" t="s">
        <v>18</v>
      </c>
      <c r="I326" s="35">
        <v>0</v>
      </c>
      <c r="J326" s="36">
        <v>0</v>
      </c>
      <c r="M326" s="37">
        <v>0</v>
      </c>
      <c r="N326" s="37">
        <v>0</v>
      </c>
      <c r="O326" s="38">
        <v>66</v>
      </c>
      <c r="P326" s="34" t="s">
        <v>18</v>
      </c>
    </row>
    <row r="327" spans="2:16" ht="15" customHeight="1" x14ac:dyDescent="0.2">
      <c r="B327" s="34" t="s">
        <v>343</v>
      </c>
      <c r="C327" s="34" t="s">
        <v>16</v>
      </c>
      <c r="D327" s="34" t="s">
        <v>18</v>
      </c>
      <c r="E327" s="34" t="s">
        <v>17</v>
      </c>
      <c r="F327" s="34" t="s">
        <v>18</v>
      </c>
      <c r="G327" s="34" t="s">
        <v>18</v>
      </c>
      <c r="H327" s="35">
        <v>25.046269422520499</v>
      </c>
      <c r="I327" s="35">
        <v>25.046269422520499</v>
      </c>
      <c r="J327" s="36">
        <v>0</v>
      </c>
      <c r="N327" s="37">
        <v>0</v>
      </c>
      <c r="O327" s="38">
        <v>66</v>
      </c>
      <c r="P327" s="34" t="s">
        <v>18</v>
      </c>
    </row>
    <row r="328" spans="2:16" ht="15" customHeight="1" x14ac:dyDescent="0.2">
      <c r="B328" s="34" t="s">
        <v>344</v>
      </c>
      <c r="C328" s="34" t="s">
        <v>16</v>
      </c>
      <c r="D328" s="34" t="s">
        <v>18</v>
      </c>
      <c r="E328" s="34" t="s">
        <v>17</v>
      </c>
      <c r="F328" s="34" t="s">
        <v>18</v>
      </c>
      <c r="G328" s="34" t="s">
        <v>18</v>
      </c>
      <c r="H328" s="35">
        <v>23.423916887169899</v>
      </c>
      <c r="I328" s="35">
        <v>23.423916887169899</v>
      </c>
      <c r="J328" s="36">
        <v>0</v>
      </c>
      <c r="N328" s="37">
        <v>0</v>
      </c>
      <c r="O328" s="38">
        <v>66</v>
      </c>
      <c r="P328" s="34" t="s">
        <v>18</v>
      </c>
    </row>
    <row r="329" spans="2:16" ht="15" customHeight="1" x14ac:dyDescent="0.2">
      <c r="B329" s="34" t="s">
        <v>345</v>
      </c>
      <c r="C329" s="34" t="s">
        <v>16</v>
      </c>
      <c r="D329" s="34" t="s">
        <v>18</v>
      </c>
      <c r="E329" s="34" t="s">
        <v>17</v>
      </c>
      <c r="F329" s="34" t="s">
        <v>18</v>
      </c>
      <c r="G329" s="34" t="s">
        <v>18</v>
      </c>
      <c r="H329" s="35">
        <v>23.201874245992101</v>
      </c>
      <c r="I329" s="35">
        <v>23.201874245992101</v>
      </c>
      <c r="J329" s="36">
        <v>0</v>
      </c>
      <c r="N329" s="37">
        <v>0</v>
      </c>
      <c r="O329" s="38">
        <v>66</v>
      </c>
      <c r="P329" s="34" t="s">
        <v>18</v>
      </c>
    </row>
    <row r="330" spans="2:16" ht="15" customHeight="1" x14ac:dyDescent="0.2">
      <c r="B330" s="34" t="s">
        <v>346</v>
      </c>
      <c r="C330" s="34" t="s">
        <v>16</v>
      </c>
      <c r="D330" s="34" t="s">
        <v>18</v>
      </c>
      <c r="E330" s="34" t="s">
        <v>17</v>
      </c>
      <c r="F330" s="34" t="s">
        <v>18</v>
      </c>
      <c r="G330" s="34" t="s">
        <v>18</v>
      </c>
      <c r="H330" s="35">
        <v>23.903017724262199</v>
      </c>
      <c r="I330" s="35">
        <v>23.903017724262199</v>
      </c>
      <c r="J330" s="36">
        <v>0</v>
      </c>
      <c r="N330" s="37">
        <v>0</v>
      </c>
      <c r="O330" s="38">
        <v>66</v>
      </c>
      <c r="P330" s="34" t="s">
        <v>18</v>
      </c>
    </row>
    <row r="331" spans="2:16" ht="15" customHeight="1" x14ac:dyDescent="0.2">
      <c r="B331" s="34" t="s">
        <v>347</v>
      </c>
      <c r="C331" s="34" t="s">
        <v>16</v>
      </c>
      <c r="D331" s="34" t="s">
        <v>18</v>
      </c>
      <c r="E331" s="34" t="s">
        <v>17</v>
      </c>
      <c r="F331" s="34" t="s">
        <v>18</v>
      </c>
      <c r="G331" s="34" t="s">
        <v>18</v>
      </c>
      <c r="H331" s="35">
        <v>23.661971858988899</v>
      </c>
      <c r="I331" s="35">
        <v>23.661971858988899</v>
      </c>
      <c r="J331" s="36">
        <v>0</v>
      </c>
      <c r="N331" s="37">
        <v>0</v>
      </c>
      <c r="O331" s="38">
        <v>66</v>
      </c>
      <c r="P331" s="34" t="s">
        <v>18</v>
      </c>
    </row>
    <row r="332" spans="2:16" ht="15" customHeight="1" x14ac:dyDescent="0.2">
      <c r="B332" s="34" t="s">
        <v>348</v>
      </c>
      <c r="C332" s="34" t="s">
        <v>16</v>
      </c>
      <c r="D332" s="34" t="s">
        <v>18</v>
      </c>
      <c r="E332" s="34" t="s">
        <v>17</v>
      </c>
      <c r="F332" s="34" t="s">
        <v>18</v>
      </c>
      <c r="G332" s="34" t="s">
        <v>18</v>
      </c>
      <c r="H332" s="35">
        <v>24.349010621644599</v>
      </c>
      <c r="I332" s="35">
        <v>24.349010621644599</v>
      </c>
      <c r="J332" s="36">
        <v>0</v>
      </c>
      <c r="N332" s="37">
        <v>0</v>
      </c>
      <c r="O332" s="38">
        <v>66</v>
      </c>
      <c r="P332" s="34" t="s">
        <v>18</v>
      </c>
    </row>
    <row r="333" spans="2:16" ht="15" customHeight="1" x14ac:dyDescent="0.2">
      <c r="B333" s="34" t="s">
        <v>349</v>
      </c>
      <c r="C333" s="34" t="s">
        <v>16</v>
      </c>
      <c r="D333" s="34" t="s">
        <v>18</v>
      </c>
      <c r="E333" s="34" t="s">
        <v>17</v>
      </c>
      <c r="F333" s="34" t="s">
        <v>18</v>
      </c>
      <c r="G333" s="34" t="s">
        <v>18</v>
      </c>
      <c r="H333" s="35">
        <v>23.7163980764442</v>
      </c>
      <c r="I333" s="35">
        <v>23.7163980764442</v>
      </c>
      <c r="J333" s="36">
        <v>0</v>
      </c>
      <c r="N333" s="37">
        <v>0</v>
      </c>
      <c r="O333" s="38">
        <v>66</v>
      </c>
      <c r="P333" s="34" t="s">
        <v>18</v>
      </c>
    </row>
    <row r="334" spans="2:16" ht="15" customHeight="1" x14ac:dyDescent="0.2">
      <c r="B334" s="34" t="s">
        <v>350</v>
      </c>
      <c r="C334" s="34" t="s">
        <v>16</v>
      </c>
      <c r="D334" s="34" t="s">
        <v>18</v>
      </c>
      <c r="E334" s="34" t="s">
        <v>17</v>
      </c>
      <c r="F334" s="34" t="s">
        <v>18</v>
      </c>
      <c r="G334" s="34" t="s">
        <v>18</v>
      </c>
      <c r="H334" s="35">
        <v>23.9957928359145</v>
      </c>
      <c r="I334" s="35">
        <v>23.9957928359145</v>
      </c>
      <c r="J334" s="36">
        <v>0</v>
      </c>
      <c r="N334" s="37">
        <v>0</v>
      </c>
      <c r="O334" s="38">
        <v>66</v>
      </c>
      <c r="P334" s="34" t="s">
        <v>18</v>
      </c>
    </row>
    <row r="335" spans="2:16" ht="15" customHeight="1" x14ac:dyDescent="0.2">
      <c r="B335" s="34" t="s">
        <v>351</v>
      </c>
      <c r="C335" s="34" t="s">
        <v>16</v>
      </c>
      <c r="D335" s="34" t="s">
        <v>18</v>
      </c>
      <c r="E335" s="34" t="s">
        <v>17</v>
      </c>
      <c r="F335" s="34" t="s">
        <v>18</v>
      </c>
      <c r="G335" s="34" t="s">
        <v>18</v>
      </c>
      <c r="H335" s="35">
        <v>23.7967554745534</v>
      </c>
      <c r="I335" s="35">
        <v>23.7967554745534</v>
      </c>
      <c r="J335" s="36">
        <v>0</v>
      </c>
      <c r="N335" s="37">
        <v>0</v>
      </c>
      <c r="O335" s="38">
        <v>66</v>
      </c>
      <c r="P335" s="34" t="s">
        <v>18</v>
      </c>
    </row>
    <row r="336" spans="2:16" ht="15" customHeight="1" x14ac:dyDescent="0.2">
      <c r="B336" s="34" t="s">
        <v>352</v>
      </c>
      <c r="C336" s="34" t="s">
        <v>16</v>
      </c>
      <c r="D336" s="34" t="s">
        <v>18</v>
      </c>
      <c r="E336" s="34" t="s">
        <v>17</v>
      </c>
      <c r="F336" s="34" t="s">
        <v>18</v>
      </c>
      <c r="G336" s="34" t="s">
        <v>18</v>
      </c>
      <c r="H336" s="35">
        <v>23.440598816208201</v>
      </c>
      <c r="I336" s="35">
        <v>23.440598816208201</v>
      </c>
      <c r="J336" s="36">
        <v>0</v>
      </c>
      <c r="N336" s="37">
        <v>0</v>
      </c>
      <c r="O336" s="38">
        <v>66</v>
      </c>
      <c r="P336" s="34" t="s">
        <v>18</v>
      </c>
    </row>
    <row r="337" spans="2:16" ht="15" customHeight="1" x14ac:dyDescent="0.2">
      <c r="B337" s="34" t="s">
        <v>353</v>
      </c>
      <c r="C337" s="34" t="s">
        <v>16</v>
      </c>
      <c r="D337" s="34" t="s">
        <v>18</v>
      </c>
      <c r="E337" s="34" t="s">
        <v>17</v>
      </c>
      <c r="F337" s="34" t="s">
        <v>18</v>
      </c>
      <c r="G337" s="34" t="s">
        <v>18</v>
      </c>
      <c r="I337" s="35">
        <v>0</v>
      </c>
      <c r="J337" s="36">
        <v>0</v>
      </c>
      <c r="M337" s="37">
        <v>0</v>
      </c>
      <c r="N337" s="37">
        <v>0</v>
      </c>
      <c r="O337" s="38">
        <v>66</v>
      </c>
      <c r="P337" s="34" t="s">
        <v>18</v>
      </c>
    </row>
    <row r="338" spans="2:16" ht="15" customHeight="1" x14ac:dyDescent="0.2">
      <c r="B338" s="34" t="s">
        <v>354</v>
      </c>
      <c r="C338" s="34" t="s">
        <v>16</v>
      </c>
      <c r="D338" s="34" t="s">
        <v>18</v>
      </c>
      <c r="E338" s="34" t="s">
        <v>17</v>
      </c>
      <c r="F338" s="34" t="s">
        <v>18</v>
      </c>
      <c r="G338" s="34" t="s">
        <v>18</v>
      </c>
      <c r="H338" s="35">
        <v>29.645609151415801</v>
      </c>
      <c r="I338" s="35">
        <v>29.645609151415801</v>
      </c>
      <c r="J338" s="36">
        <v>0</v>
      </c>
      <c r="N338" s="37">
        <v>0</v>
      </c>
      <c r="O338" s="38">
        <v>66</v>
      </c>
      <c r="P338" s="34" t="s">
        <v>18</v>
      </c>
    </row>
    <row r="339" spans="2:16" ht="15" customHeight="1" x14ac:dyDescent="0.2">
      <c r="B339" s="34" t="s">
        <v>355</v>
      </c>
      <c r="C339" s="34" t="s">
        <v>16</v>
      </c>
      <c r="D339" s="34" t="s">
        <v>18</v>
      </c>
      <c r="E339" s="34" t="s">
        <v>17</v>
      </c>
      <c r="F339" s="34" t="s">
        <v>18</v>
      </c>
      <c r="G339" s="34" t="s">
        <v>18</v>
      </c>
      <c r="H339" s="35">
        <v>27.225979145541601</v>
      </c>
      <c r="I339" s="35">
        <v>27.225979145541601</v>
      </c>
      <c r="J339" s="36">
        <v>0</v>
      </c>
      <c r="N339" s="37">
        <v>0</v>
      </c>
      <c r="O339" s="38">
        <v>66</v>
      </c>
      <c r="P339" s="34" t="s">
        <v>18</v>
      </c>
    </row>
    <row r="340" spans="2:16" ht="15" customHeight="1" x14ac:dyDescent="0.2">
      <c r="B340" s="34" t="s">
        <v>356</v>
      </c>
      <c r="C340" s="34" t="s">
        <v>16</v>
      </c>
      <c r="D340" s="34" t="s">
        <v>18</v>
      </c>
      <c r="E340" s="34" t="s">
        <v>17</v>
      </c>
      <c r="F340" s="34" t="s">
        <v>18</v>
      </c>
      <c r="G340" s="34" t="s">
        <v>18</v>
      </c>
      <c r="H340" s="35">
        <v>27.643885706417901</v>
      </c>
      <c r="I340" s="35">
        <v>27.643885706417901</v>
      </c>
      <c r="J340" s="36">
        <v>0</v>
      </c>
      <c r="N340" s="37">
        <v>0</v>
      </c>
      <c r="O340" s="38">
        <v>66</v>
      </c>
      <c r="P340" s="34" t="s">
        <v>18</v>
      </c>
    </row>
    <row r="341" spans="2:16" ht="15" customHeight="1" x14ac:dyDescent="0.2">
      <c r="B341" s="34" t="s">
        <v>357</v>
      </c>
      <c r="C341" s="34" t="s">
        <v>16</v>
      </c>
      <c r="D341" s="34" t="s">
        <v>18</v>
      </c>
      <c r="E341" s="34" t="s">
        <v>17</v>
      </c>
      <c r="F341" s="34" t="s">
        <v>18</v>
      </c>
      <c r="G341" s="34" t="s">
        <v>18</v>
      </c>
      <c r="H341" s="35">
        <v>29.933923304622901</v>
      </c>
      <c r="I341" s="35">
        <v>29.933923304622901</v>
      </c>
      <c r="J341" s="36">
        <v>0</v>
      </c>
      <c r="N341" s="37">
        <v>0</v>
      </c>
      <c r="O341" s="38">
        <v>66</v>
      </c>
      <c r="P341" s="34" t="s">
        <v>18</v>
      </c>
    </row>
    <row r="342" spans="2:16" ht="15" customHeight="1" x14ac:dyDescent="0.2">
      <c r="B342" s="34" t="s">
        <v>358</v>
      </c>
      <c r="C342" s="34" t="s">
        <v>16</v>
      </c>
      <c r="D342" s="34" t="s">
        <v>18</v>
      </c>
      <c r="E342" s="34" t="s">
        <v>17</v>
      </c>
      <c r="F342" s="34" t="s">
        <v>18</v>
      </c>
      <c r="G342" s="34" t="s">
        <v>18</v>
      </c>
      <c r="H342" s="35">
        <v>29.0554737931568</v>
      </c>
      <c r="I342" s="35">
        <v>29.0554737931568</v>
      </c>
      <c r="J342" s="36">
        <v>0</v>
      </c>
      <c r="N342" s="37">
        <v>0</v>
      </c>
      <c r="O342" s="38">
        <v>66</v>
      </c>
      <c r="P342" s="34" t="s">
        <v>18</v>
      </c>
    </row>
    <row r="343" spans="2:16" ht="15" customHeight="1" x14ac:dyDescent="0.2">
      <c r="B343" s="34" t="s">
        <v>359</v>
      </c>
      <c r="C343" s="34" t="s">
        <v>16</v>
      </c>
      <c r="D343" s="34" t="s">
        <v>18</v>
      </c>
      <c r="E343" s="34" t="s">
        <v>17</v>
      </c>
      <c r="F343" s="34" t="s">
        <v>18</v>
      </c>
      <c r="G343" s="34" t="s">
        <v>18</v>
      </c>
      <c r="H343" s="35">
        <v>28.169417605973901</v>
      </c>
      <c r="I343" s="35">
        <v>28.169417605973901</v>
      </c>
      <c r="J343" s="36">
        <v>0</v>
      </c>
      <c r="N343" s="37">
        <v>0</v>
      </c>
      <c r="O343" s="38">
        <v>66</v>
      </c>
      <c r="P343" s="34" t="s">
        <v>18</v>
      </c>
    </row>
    <row r="344" spans="2:16" ht="15" customHeight="1" x14ac:dyDescent="0.2">
      <c r="B344" s="34" t="s">
        <v>360</v>
      </c>
      <c r="C344" s="34" t="s">
        <v>16</v>
      </c>
      <c r="D344" s="34" t="s">
        <v>18</v>
      </c>
      <c r="E344" s="34" t="s">
        <v>17</v>
      </c>
      <c r="F344" s="34" t="s">
        <v>18</v>
      </c>
      <c r="G344" s="34" t="s">
        <v>18</v>
      </c>
      <c r="H344" s="35">
        <v>28.6584457104493</v>
      </c>
      <c r="I344" s="35">
        <v>28.6584457104493</v>
      </c>
      <c r="J344" s="36">
        <v>0</v>
      </c>
      <c r="N344" s="37">
        <v>0</v>
      </c>
      <c r="O344" s="38">
        <v>66</v>
      </c>
      <c r="P344" s="34" t="s">
        <v>18</v>
      </c>
    </row>
    <row r="345" spans="2:16" ht="15" customHeight="1" x14ac:dyDescent="0.2">
      <c r="B345" s="34" t="s">
        <v>361</v>
      </c>
      <c r="C345" s="34" t="s">
        <v>16</v>
      </c>
      <c r="D345" s="34" t="s">
        <v>18</v>
      </c>
      <c r="E345" s="34" t="s">
        <v>17</v>
      </c>
      <c r="F345" s="34" t="s">
        <v>18</v>
      </c>
      <c r="G345" s="34" t="s">
        <v>18</v>
      </c>
      <c r="H345" s="35">
        <v>30.189509712863401</v>
      </c>
      <c r="I345" s="35">
        <v>30.189509712863401</v>
      </c>
      <c r="J345" s="36">
        <v>0</v>
      </c>
      <c r="N345" s="37">
        <v>0</v>
      </c>
      <c r="O345" s="38">
        <v>66</v>
      </c>
      <c r="P345" s="34" t="s">
        <v>18</v>
      </c>
    </row>
    <row r="346" spans="2:16" ht="15" customHeight="1" x14ac:dyDescent="0.2">
      <c r="B346" s="34" t="s">
        <v>362</v>
      </c>
      <c r="C346" s="34" t="s">
        <v>16</v>
      </c>
      <c r="D346" s="34" t="s">
        <v>18</v>
      </c>
      <c r="E346" s="34" t="s">
        <v>17</v>
      </c>
      <c r="F346" s="34" t="s">
        <v>18</v>
      </c>
      <c r="G346" s="34" t="s">
        <v>18</v>
      </c>
      <c r="H346" s="35">
        <v>29.2969143117474</v>
      </c>
      <c r="I346" s="35">
        <v>29.2969143117474</v>
      </c>
      <c r="J346" s="36">
        <v>0</v>
      </c>
      <c r="N346" s="37">
        <v>0</v>
      </c>
      <c r="O346" s="38">
        <v>66</v>
      </c>
      <c r="P346" s="34" t="s">
        <v>18</v>
      </c>
    </row>
    <row r="347" spans="2:16" ht="15" customHeight="1" x14ac:dyDescent="0.2">
      <c r="B347" s="34" t="s">
        <v>363</v>
      </c>
      <c r="C347" s="34" t="s">
        <v>16</v>
      </c>
      <c r="D347" s="34" t="s">
        <v>18</v>
      </c>
      <c r="E347" s="34" t="s">
        <v>17</v>
      </c>
      <c r="F347" s="34" t="s">
        <v>18</v>
      </c>
      <c r="G347" s="34" t="s">
        <v>18</v>
      </c>
      <c r="H347" s="35">
        <v>26.735818373808399</v>
      </c>
      <c r="I347" s="35">
        <v>26.735818373808399</v>
      </c>
      <c r="J347" s="36">
        <v>0</v>
      </c>
      <c r="N347" s="37">
        <v>0</v>
      </c>
      <c r="O347" s="38">
        <v>66</v>
      </c>
      <c r="P347" s="34" t="s">
        <v>18</v>
      </c>
    </row>
    <row r="348" spans="2:16" ht="15" customHeight="1" x14ac:dyDescent="0.2">
      <c r="B348" s="34" t="s">
        <v>364</v>
      </c>
      <c r="C348" s="34" t="s">
        <v>16</v>
      </c>
      <c r="D348" s="34" t="s">
        <v>18</v>
      </c>
      <c r="E348" s="34" t="s">
        <v>17</v>
      </c>
      <c r="F348" s="34" t="s">
        <v>18</v>
      </c>
      <c r="G348" s="34" t="s">
        <v>18</v>
      </c>
      <c r="I348" s="35">
        <v>0</v>
      </c>
      <c r="J348" s="36">
        <v>0</v>
      </c>
      <c r="M348" s="37">
        <v>0</v>
      </c>
      <c r="N348" s="37">
        <v>0</v>
      </c>
      <c r="O348" s="38">
        <v>66</v>
      </c>
      <c r="P348" s="34" t="s">
        <v>18</v>
      </c>
    </row>
    <row r="349" spans="2:16" ht="15" customHeight="1" x14ac:dyDescent="0.2">
      <c r="B349" s="34" t="s">
        <v>365</v>
      </c>
      <c r="C349" s="34" t="s">
        <v>16</v>
      </c>
      <c r="D349" s="34" t="s">
        <v>18</v>
      </c>
      <c r="E349" s="34" t="s">
        <v>17</v>
      </c>
      <c r="F349" s="34" t="s">
        <v>18</v>
      </c>
      <c r="G349" s="34" t="s">
        <v>18</v>
      </c>
      <c r="I349" s="35">
        <v>0</v>
      </c>
      <c r="J349" s="36">
        <v>0</v>
      </c>
      <c r="M349" s="37">
        <v>0</v>
      </c>
      <c r="N349" s="37">
        <v>0</v>
      </c>
      <c r="O349" s="38">
        <v>66</v>
      </c>
      <c r="P349" s="34" t="s">
        <v>18</v>
      </c>
    </row>
    <row r="350" spans="2:16" ht="15" customHeight="1" x14ac:dyDescent="0.2">
      <c r="B350" s="34" t="s">
        <v>366</v>
      </c>
      <c r="C350" s="34" t="s">
        <v>16</v>
      </c>
      <c r="D350" s="34" t="s">
        <v>18</v>
      </c>
      <c r="E350" s="34" t="s">
        <v>17</v>
      </c>
      <c r="F350" s="34" t="s">
        <v>18</v>
      </c>
      <c r="G350" s="34" t="s">
        <v>18</v>
      </c>
      <c r="I350" s="35">
        <v>0</v>
      </c>
      <c r="J350" s="36">
        <v>0</v>
      </c>
      <c r="M350" s="37">
        <v>0</v>
      </c>
      <c r="N350" s="37">
        <v>0</v>
      </c>
      <c r="O350" s="38">
        <v>66</v>
      </c>
      <c r="P350" s="34" t="s">
        <v>18</v>
      </c>
    </row>
    <row r="351" spans="2:16" ht="15" customHeight="1" x14ac:dyDescent="0.2">
      <c r="B351" s="34" t="s">
        <v>367</v>
      </c>
      <c r="C351" s="34" t="s">
        <v>16</v>
      </c>
      <c r="D351" s="34" t="s">
        <v>18</v>
      </c>
      <c r="E351" s="34" t="s">
        <v>17</v>
      </c>
      <c r="F351" s="34" t="s">
        <v>18</v>
      </c>
      <c r="G351" s="34" t="s">
        <v>18</v>
      </c>
      <c r="H351" s="35">
        <v>25.033162745195099</v>
      </c>
      <c r="I351" s="35">
        <v>25.033162745195099</v>
      </c>
      <c r="J351" s="36">
        <v>0</v>
      </c>
      <c r="N351" s="37">
        <v>0</v>
      </c>
      <c r="O351" s="38">
        <v>66</v>
      </c>
      <c r="P351" s="34" t="s">
        <v>18</v>
      </c>
    </row>
    <row r="352" spans="2:16" ht="15" customHeight="1" x14ac:dyDescent="0.2">
      <c r="B352" s="34" t="s">
        <v>368</v>
      </c>
      <c r="C352" s="34" t="s">
        <v>16</v>
      </c>
      <c r="D352" s="34" t="s">
        <v>18</v>
      </c>
      <c r="E352" s="34" t="s">
        <v>17</v>
      </c>
      <c r="F352" s="34" t="s">
        <v>18</v>
      </c>
      <c r="G352" s="34" t="s">
        <v>18</v>
      </c>
      <c r="H352" s="35">
        <v>23.3486315860175</v>
      </c>
      <c r="I352" s="35">
        <v>23.3486315860175</v>
      </c>
      <c r="J352" s="36">
        <v>0</v>
      </c>
      <c r="N352" s="37">
        <v>0</v>
      </c>
      <c r="O352" s="38">
        <v>66</v>
      </c>
      <c r="P352" s="34" t="s">
        <v>18</v>
      </c>
    </row>
    <row r="353" spans="2:16" ht="15" customHeight="1" x14ac:dyDescent="0.2">
      <c r="B353" s="34" t="s">
        <v>369</v>
      </c>
      <c r="C353" s="34" t="s">
        <v>16</v>
      </c>
      <c r="D353" s="34" t="s">
        <v>18</v>
      </c>
      <c r="E353" s="34" t="s">
        <v>17</v>
      </c>
      <c r="F353" s="34" t="s">
        <v>18</v>
      </c>
      <c r="G353" s="34" t="s">
        <v>18</v>
      </c>
      <c r="H353" s="35">
        <v>23.130057670372601</v>
      </c>
      <c r="I353" s="35">
        <v>23.130057670372601</v>
      </c>
      <c r="J353" s="36">
        <v>0</v>
      </c>
      <c r="N353" s="37">
        <v>0</v>
      </c>
      <c r="O353" s="38">
        <v>66</v>
      </c>
      <c r="P353" s="34" t="s">
        <v>18</v>
      </c>
    </row>
    <row r="354" spans="2:16" ht="15" customHeight="1" x14ac:dyDescent="0.2">
      <c r="B354" s="34" t="s">
        <v>370</v>
      </c>
      <c r="C354" s="34" t="s">
        <v>16</v>
      </c>
      <c r="D354" s="34" t="s">
        <v>18</v>
      </c>
      <c r="E354" s="34" t="s">
        <v>17</v>
      </c>
      <c r="F354" s="34" t="s">
        <v>18</v>
      </c>
      <c r="G354" s="34" t="s">
        <v>18</v>
      </c>
      <c r="H354" s="35">
        <v>23.7501129420368</v>
      </c>
      <c r="I354" s="35">
        <v>23.7501129420368</v>
      </c>
      <c r="J354" s="36">
        <v>0</v>
      </c>
      <c r="N354" s="37">
        <v>0</v>
      </c>
      <c r="O354" s="38">
        <v>66</v>
      </c>
      <c r="P354" s="34" t="s">
        <v>18</v>
      </c>
    </row>
    <row r="355" spans="2:16" ht="15" customHeight="1" x14ac:dyDescent="0.2">
      <c r="B355" s="34" t="s">
        <v>371</v>
      </c>
      <c r="C355" s="34" t="s">
        <v>16</v>
      </c>
      <c r="D355" s="34" t="s">
        <v>18</v>
      </c>
      <c r="E355" s="34" t="s">
        <v>17</v>
      </c>
      <c r="F355" s="34" t="s">
        <v>18</v>
      </c>
      <c r="G355" s="34" t="s">
        <v>18</v>
      </c>
      <c r="H355" s="35">
        <v>23.577020043590899</v>
      </c>
      <c r="I355" s="35">
        <v>23.577020043590899</v>
      </c>
      <c r="J355" s="36">
        <v>0</v>
      </c>
      <c r="N355" s="37">
        <v>0</v>
      </c>
      <c r="O355" s="38">
        <v>66</v>
      </c>
      <c r="P355" s="34" t="s">
        <v>18</v>
      </c>
    </row>
    <row r="356" spans="2:16" ht="15" customHeight="1" x14ac:dyDescent="0.2">
      <c r="B356" s="34" t="s">
        <v>372</v>
      </c>
      <c r="C356" s="34" t="s">
        <v>16</v>
      </c>
      <c r="D356" s="34" t="s">
        <v>18</v>
      </c>
      <c r="E356" s="34" t="s">
        <v>17</v>
      </c>
      <c r="F356" s="34" t="s">
        <v>18</v>
      </c>
      <c r="G356" s="34" t="s">
        <v>18</v>
      </c>
      <c r="H356" s="35">
        <v>24.028613754625098</v>
      </c>
      <c r="I356" s="35">
        <v>24.028613754625098</v>
      </c>
      <c r="J356" s="36">
        <v>0</v>
      </c>
      <c r="N356" s="37">
        <v>0</v>
      </c>
      <c r="O356" s="38">
        <v>66</v>
      </c>
      <c r="P356" s="34" t="s">
        <v>18</v>
      </c>
    </row>
    <row r="357" spans="2:16" ht="15" customHeight="1" x14ac:dyDescent="0.2">
      <c r="B357" s="34" t="s">
        <v>373</v>
      </c>
      <c r="C357" s="34" t="s">
        <v>16</v>
      </c>
      <c r="D357" s="34" t="s">
        <v>18</v>
      </c>
      <c r="E357" s="34" t="s">
        <v>17</v>
      </c>
      <c r="F357" s="34" t="s">
        <v>18</v>
      </c>
      <c r="G357" s="34" t="s">
        <v>18</v>
      </c>
      <c r="H357" s="35">
        <v>23.797071119685299</v>
      </c>
      <c r="I357" s="35">
        <v>23.797071119685299</v>
      </c>
      <c r="J357" s="36">
        <v>0</v>
      </c>
      <c r="N357" s="37">
        <v>0</v>
      </c>
      <c r="O357" s="38">
        <v>66</v>
      </c>
      <c r="P357" s="34" t="s">
        <v>18</v>
      </c>
    </row>
    <row r="358" spans="2:16" ht="15" customHeight="1" x14ac:dyDescent="0.2">
      <c r="B358" s="34" t="s">
        <v>374</v>
      </c>
      <c r="C358" s="34" t="s">
        <v>16</v>
      </c>
      <c r="D358" s="34" t="s">
        <v>18</v>
      </c>
      <c r="E358" s="34" t="s">
        <v>17</v>
      </c>
      <c r="F358" s="34" t="s">
        <v>18</v>
      </c>
      <c r="G358" s="34" t="s">
        <v>18</v>
      </c>
      <c r="H358" s="35">
        <v>23.867455461317199</v>
      </c>
      <c r="I358" s="35">
        <v>23.867455461317199</v>
      </c>
      <c r="J358" s="36">
        <v>0</v>
      </c>
      <c r="N358" s="37">
        <v>0</v>
      </c>
      <c r="O358" s="38">
        <v>66</v>
      </c>
      <c r="P358" s="34" t="s">
        <v>18</v>
      </c>
    </row>
    <row r="359" spans="2:16" ht="15" customHeight="1" x14ac:dyDescent="0.2">
      <c r="B359" s="34" t="s">
        <v>375</v>
      </c>
      <c r="C359" s="34" t="s">
        <v>16</v>
      </c>
      <c r="D359" s="34" t="s">
        <v>18</v>
      </c>
      <c r="E359" s="34" t="s">
        <v>17</v>
      </c>
      <c r="F359" s="34" t="s">
        <v>18</v>
      </c>
      <c r="G359" s="34" t="s">
        <v>18</v>
      </c>
      <c r="H359" s="35">
        <v>23.917384205500799</v>
      </c>
      <c r="I359" s="35">
        <v>23.917384205500799</v>
      </c>
      <c r="J359" s="36">
        <v>0</v>
      </c>
      <c r="N359" s="37">
        <v>0</v>
      </c>
      <c r="O359" s="38">
        <v>66</v>
      </c>
      <c r="P359" s="34" t="s">
        <v>18</v>
      </c>
    </row>
    <row r="360" spans="2:16" ht="15" customHeight="1" x14ac:dyDescent="0.2">
      <c r="B360" s="34" t="s">
        <v>376</v>
      </c>
      <c r="C360" s="34" t="s">
        <v>16</v>
      </c>
      <c r="D360" s="34" t="s">
        <v>18</v>
      </c>
      <c r="E360" s="34" t="s">
        <v>17</v>
      </c>
      <c r="F360" s="34" t="s">
        <v>18</v>
      </c>
      <c r="G360" s="34" t="s">
        <v>18</v>
      </c>
      <c r="H360" s="35">
        <v>23.4211409765417</v>
      </c>
      <c r="I360" s="35">
        <v>23.4211409765417</v>
      </c>
      <c r="J360" s="36">
        <v>0</v>
      </c>
      <c r="N360" s="37">
        <v>0</v>
      </c>
      <c r="O360" s="38">
        <v>66</v>
      </c>
      <c r="P360" s="34" t="s">
        <v>18</v>
      </c>
    </row>
    <row r="361" spans="2:16" ht="15" customHeight="1" x14ac:dyDescent="0.2">
      <c r="B361" s="34" t="s">
        <v>377</v>
      </c>
      <c r="C361" s="34" t="s">
        <v>16</v>
      </c>
      <c r="D361" s="34" t="s">
        <v>18</v>
      </c>
      <c r="E361" s="34" t="s">
        <v>17</v>
      </c>
      <c r="F361" s="34" t="s">
        <v>18</v>
      </c>
      <c r="G361" s="34" t="s">
        <v>18</v>
      </c>
      <c r="I361" s="35">
        <v>0</v>
      </c>
      <c r="J361" s="36">
        <v>0</v>
      </c>
      <c r="M361" s="37">
        <v>0</v>
      </c>
      <c r="N361" s="37">
        <v>0</v>
      </c>
      <c r="O361" s="38">
        <v>66</v>
      </c>
      <c r="P361" s="34" t="s">
        <v>18</v>
      </c>
    </row>
    <row r="362" spans="2:16" ht="15" customHeight="1" x14ac:dyDescent="0.2">
      <c r="B362" s="34" t="s">
        <v>378</v>
      </c>
      <c r="C362" s="34" t="s">
        <v>16</v>
      </c>
      <c r="D362" s="34" t="s">
        <v>18</v>
      </c>
      <c r="E362" s="34" t="s">
        <v>17</v>
      </c>
      <c r="F362" s="34" t="s">
        <v>18</v>
      </c>
      <c r="G362" s="34" t="s">
        <v>18</v>
      </c>
      <c r="I362" s="35">
        <v>0</v>
      </c>
      <c r="J362" s="36">
        <v>0</v>
      </c>
      <c r="M362" s="37">
        <v>0</v>
      </c>
      <c r="N362" s="37">
        <v>0</v>
      </c>
      <c r="O362" s="38">
        <v>66</v>
      </c>
      <c r="P362" s="34" t="s">
        <v>18</v>
      </c>
    </row>
    <row r="363" spans="2:16" ht="15" customHeight="1" x14ac:dyDescent="0.2">
      <c r="B363" s="34" t="s">
        <v>379</v>
      </c>
      <c r="C363" s="34" t="s">
        <v>16</v>
      </c>
      <c r="D363" s="34" t="s">
        <v>18</v>
      </c>
      <c r="E363" s="34" t="s">
        <v>17</v>
      </c>
      <c r="F363" s="34" t="s">
        <v>18</v>
      </c>
      <c r="G363" s="34" t="s">
        <v>18</v>
      </c>
      <c r="I363" s="35">
        <v>0</v>
      </c>
      <c r="J363" s="36">
        <v>0</v>
      </c>
      <c r="M363" s="37">
        <v>0</v>
      </c>
      <c r="N363" s="37">
        <v>0</v>
      </c>
      <c r="O363" s="38">
        <v>66</v>
      </c>
      <c r="P363" s="34" t="s">
        <v>18</v>
      </c>
    </row>
    <row r="364" spans="2:16" ht="15" customHeight="1" x14ac:dyDescent="0.2">
      <c r="B364" s="34" t="s">
        <v>380</v>
      </c>
      <c r="C364" s="34" t="s">
        <v>16</v>
      </c>
      <c r="D364" s="34" t="s">
        <v>18</v>
      </c>
      <c r="E364" s="34" t="s">
        <v>17</v>
      </c>
      <c r="F364" s="34" t="s">
        <v>18</v>
      </c>
      <c r="G364" s="34" t="s">
        <v>18</v>
      </c>
      <c r="I364" s="35">
        <v>0</v>
      </c>
      <c r="J364" s="36">
        <v>0</v>
      </c>
      <c r="M364" s="37">
        <v>0</v>
      </c>
      <c r="N364" s="37">
        <v>0</v>
      </c>
      <c r="O364" s="38">
        <v>66</v>
      </c>
      <c r="P364" s="34" t="s">
        <v>18</v>
      </c>
    </row>
    <row r="365" spans="2:16" ht="15" customHeight="1" x14ac:dyDescent="0.2">
      <c r="B365" s="34" t="s">
        <v>381</v>
      </c>
      <c r="C365" s="34" t="s">
        <v>16</v>
      </c>
      <c r="D365" s="34" t="s">
        <v>18</v>
      </c>
      <c r="E365" s="34" t="s">
        <v>17</v>
      </c>
      <c r="F365" s="34" t="s">
        <v>18</v>
      </c>
      <c r="G365" s="34" t="s">
        <v>18</v>
      </c>
      <c r="I365" s="35">
        <v>0</v>
      </c>
      <c r="J365" s="36">
        <v>0</v>
      </c>
      <c r="M365" s="37">
        <v>0</v>
      </c>
      <c r="N365" s="37">
        <v>0</v>
      </c>
      <c r="O365" s="38">
        <v>66</v>
      </c>
      <c r="P365" s="34" t="s">
        <v>18</v>
      </c>
    </row>
    <row r="366" spans="2:16" ht="15" customHeight="1" x14ac:dyDescent="0.2">
      <c r="B366" s="34" t="s">
        <v>382</v>
      </c>
      <c r="C366" s="34" t="s">
        <v>16</v>
      </c>
      <c r="D366" s="34" t="s">
        <v>18</v>
      </c>
      <c r="E366" s="34" t="s">
        <v>17</v>
      </c>
      <c r="F366" s="34" t="s">
        <v>18</v>
      </c>
      <c r="G366" s="34" t="s">
        <v>18</v>
      </c>
      <c r="I366" s="35">
        <v>0</v>
      </c>
      <c r="J366" s="36">
        <v>0</v>
      </c>
      <c r="M366" s="37">
        <v>0</v>
      </c>
      <c r="N366" s="37">
        <v>0</v>
      </c>
      <c r="O366" s="38">
        <v>66</v>
      </c>
      <c r="P366" s="34" t="s">
        <v>18</v>
      </c>
    </row>
    <row r="367" spans="2:16" ht="15" customHeight="1" x14ac:dyDescent="0.2">
      <c r="B367" s="34" t="s">
        <v>383</v>
      </c>
      <c r="C367" s="34" t="s">
        <v>16</v>
      </c>
      <c r="D367" s="34" t="s">
        <v>18</v>
      </c>
      <c r="E367" s="34" t="s">
        <v>17</v>
      </c>
      <c r="F367" s="34" t="s">
        <v>18</v>
      </c>
      <c r="G367" s="34" t="s">
        <v>18</v>
      </c>
      <c r="I367" s="35">
        <v>0</v>
      </c>
      <c r="J367" s="36">
        <v>0</v>
      </c>
      <c r="M367" s="37">
        <v>0</v>
      </c>
      <c r="N367" s="37">
        <v>0</v>
      </c>
      <c r="O367" s="38">
        <v>66</v>
      </c>
      <c r="P367" s="34" t="s">
        <v>18</v>
      </c>
    </row>
    <row r="368" spans="2:16" ht="15" customHeight="1" x14ac:dyDescent="0.2">
      <c r="B368" s="34" t="s">
        <v>384</v>
      </c>
      <c r="C368" s="34" t="s">
        <v>16</v>
      </c>
      <c r="D368" s="34" t="s">
        <v>18</v>
      </c>
      <c r="E368" s="34" t="s">
        <v>17</v>
      </c>
      <c r="F368" s="34" t="s">
        <v>18</v>
      </c>
      <c r="G368" s="34" t="s">
        <v>18</v>
      </c>
      <c r="I368" s="35">
        <v>0</v>
      </c>
      <c r="J368" s="36">
        <v>0</v>
      </c>
      <c r="M368" s="37">
        <v>0</v>
      </c>
      <c r="N368" s="37">
        <v>0</v>
      </c>
      <c r="O368" s="38">
        <v>66</v>
      </c>
      <c r="P368" s="34" t="s">
        <v>18</v>
      </c>
    </row>
    <row r="369" spans="2:16" ht="15" customHeight="1" x14ac:dyDescent="0.2">
      <c r="B369" s="34" t="s">
        <v>385</v>
      </c>
      <c r="C369" s="34" t="s">
        <v>16</v>
      </c>
      <c r="D369" s="34" t="s">
        <v>18</v>
      </c>
      <c r="E369" s="34" t="s">
        <v>17</v>
      </c>
      <c r="F369" s="34" t="s">
        <v>18</v>
      </c>
      <c r="G369" s="34" t="s">
        <v>18</v>
      </c>
      <c r="I369" s="35">
        <v>0</v>
      </c>
      <c r="J369" s="36">
        <v>0</v>
      </c>
      <c r="M369" s="37">
        <v>0</v>
      </c>
      <c r="N369" s="37">
        <v>0</v>
      </c>
      <c r="O369" s="38">
        <v>66</v>
      </c>
      <c r="P369" s="34" t="s">
        <v>18</v>
      </c>
    </row>
    <row r="370" spans="2:16" ht="15" customHeight="1" x14ac:dyDescent="0.2">
      <c r="B370" s="34" t="s">
        <v>386</v>
      </c>
      <c r="C370" s="34" t="s">
        <v>16</v>
      </c>
      <c r="D370" s="34" t="s">
        <v>18</v>
      </c>
      <c r="E370" s="34" t="s">
        <v>17</v>
      </c>
      <c r="F370" s="34" t="s">
        <v>18</v>
      </c>
      <c r="G370" s="34" t="s">
        <v>18</v>
      </c>
      <c r="I370" s="35">
        <v>0</v>
      </c>
      <c r="J370" s="36">
        <v>0</v>
      </c>
      <c r="M370" s="37">
        <v>0</v>
      </c>
      <c r="N370" s="37">
        <v>0</v>
      </c>
      <c r="O370" s="38">
        <v>66</v>
      </c>
      <c r="P370" s="34" t="s">
        <v>18</v>
      </c>
    </row>
    <row r="371" spans="2:16" ht="15" customHeight="1" x14ac:dyDescent="0.2">
      <c r="B371" s="34" t="s">
        <v>387</v>
      </c>
      <c r="C371" s="34" t="s">
        <v>16</v>
      </c>
      <c r="D371" s="34" t="s">
        <v>18</v>
      </c>
      <c r="E371" s="34" t="s">
        <v>17</v>
      </c>
      <c r="F371" s="34" t="s">
        <v>18</v>
      </c>
      <c r="G371" s="34" t="s">
        <v>18</v>
      </c>
      <c r="I371" s="35">
        <v>0</v>
      </c>
      <c r="J371" s="36">
        <v>0</v>
      </c>
      <c r="M371" s="37">
        <v>0</v>
      </c>
      <c r="N371" s="37">
        <v>0</v>
      </c>
      <c r="O371" s="38">
        <v>66</v>
      </c>
      <c r="P371" s="34" t="s">
        <v>18</v>
      </c>
    </row>
    <row r="372" spans="2:16" ht="15" customHeight="1" x14ac:dyDescent="0.2">
      <c r="B372" s="34" t="s">
        <v>388</v>
      </c>
      <c r="C372" s="34" t="s">
        <v>16</v>
      </c>
      <c r="D372" s="34" t="s">
        <v>18</v>
      </c>
      <c r="E372" s="34" t="s">
        <v>17</v>
      </c>
      <c r="F372" s="34" t="s">
        <v>18</v>
      </c>
      <c r="G372" s="34" t="s">
        <v>18</v>
      </c>
      <c r="I372" s="35">
        <v>0</v>
      </c>
      <c r="J372" s="36">
        <v>0</v>
      </c>
      <c r="M372" s="37">
        <v>0</v>
      </c>
      <c r="N372" s="37">
        <v>0</v>
      </c>
      <c r="O372" s="38">
        <v>66</v>
      </c>
      <c r="P372" s="34" t="s">
        <v>18</v>
      </c>
    </row>
    <row r="373" spans="2:16" ht="15" customHeight="1" x14ac:dyDescent="0.2">
      <c r="B373" s="34" t="s">
        <v>389</v>
      </c>
      <c r="C373" s="34" t="s">
        <v>16</v>
      </c>
      <c r="D373" s="34" t="s">
        <v>18</v>
      </c>
      <c r="E373" s="34" t="s">
        <v>17</v>
      </c>
      <c r="F373" s="34" t="s">
        <v>18</v>
      </c>
      <c r="G373" s="34" t="s">
        <v>18</v>
      </c>
      <c r="I373" s="35">
        <v>0</v>
      </c>
      <c r="J373" s="36">
        <v>0</v>
      </c>
      <c r="M373" s="37">
        <v>0</v>
      </c>
      <c r="N373" s="37">
        <v>0</v>
      </c>
      <c r="O373" s="38">
        <v>66</v>
      </c>
      <c r="P373" s="34" t="s">
        <v>18</v>
      </c>
    </row>
    <row r="374" spans="2:16" ht="15" customHeight="1" x14ac:dyDescent="0.2">
      <c r="B374" s="34" t="s">
        <v>390</v>
      </c>
      <c r="C374" s="34" t="s">
        <v>16</v>
      </c>
      <c r="D374" s="34" t="s">
        <v>18</v>
      </c>
      <c r="E374" s="34" t="s">
        <v>17</v>
      </c>
      <c r="F374" s="34" t="s">
        <v>18</v>
      </c>
      <c r="G374" s="34" t="s">
        <v>18</v>
      </c>
      <c r="I374" s="35">
        <v>0</v>
      </c>
      <c r="J374" s="36">
        <v>0</v>
      </c>
      <c r="M374" s="37">
        <v>0</v>
      </c>
      <c r="N374" s="37">
        <v>0</v>
      </c>
      <c r="O374" s="38">
        <v>66</v>
      </c>
      <c r="P374" s="34" t="s">
        <v>18</v>
      </c>
    </row>
    <row r="375" spans="2:16" ht="15" customHeight="1" x14ac:dyDescent="0.2">
      <c r="B375" s="34" t="s">
        <v>391</v>
      </c>
      <c r="C375" s="34" t="s">
        <v>16</v>
      </c>
      <c r="D375" s="34" t="s">
        <v>18</v>
      </c>
      <c r="E375" s="34" t="s">
        <v>17</v>
      </c>
      <c r="F375" s="34" t="s">
        <v>18</v>
      </c>
      <c r="G375" s="34" t="s">
        <v>18</v>
      </c>
      <c r="I375" s="35">
        <v>0</v>
      </c>
      <c r="J375" s="36">
        <v>0</v>
      </c>
      <c r="M375" s="37">
        <v>0</v>
      </c>
      <c r="N375" s="37">
        <v>0</v>
      </c>
      <c r="O375" s="38">
        <v>66</v>
      </c>
      <c r="P375" s="34" t="s">
        <v>18</v>
      </c>
    </row>
    <row r="376" spans="2:16" ht="15" customHeight="1" x14ac:dyDescent="0.2">
      <c r="B376" s="34" t="s">
        <v>392</v>
      </c>
      <c r="C376" s="34" t="s">
        <v>16</v>
      </c>
      <c r="D376" s="34" t="s">
        <v>18</v>
      </c>
      <c r="E376" s="34" t="s">
        <v>17</v>
      </c>
      <c r="F376" s="34" t="s">
        <v>18</v>
      </c>
      <c r="G376" s="34" t="s">
        <v>18</v>
      </c>
      <c r="I376" s="35">
        <v>0</v>
      </c>
      <c r="J376" s="36">
        <v>0</v>
      </c>
      <c r="M376" s="37">
        <v>0</v>
      </c>
      <c r="N376" s="37">
        <v>0</v>
      </c>
      <c r="O376" s="38">
        <v>66</v>
      </c>
      <c r="P376" s="34" t="s">
        <v>18</v>
      </c>
    </row>
    <row r="377" spans="2:16" ht="15" customHeight="1" x14ac:dyDescent="0.2">
      <c r="B377" s="34" t="s">
        <v>393</v>
      </c>
      <c r="C377" s="34" t="s">
        <v>16</v>
      </c>
      <c r="D377" s="34" t="s">
        <v>18</v>
      </c>
      <c r="E377" s="34" t="s">
        <v>17</v>
      </c>
      <c r="F377" s="34" t="s">
        <v>18</v>
      </c>
      <c r="G377" s="34" t="s">
        <v>18</v>
      </c>
      <c r="I377" s="35">
        <v>0</v>
      </c>
      <c r="J377" s="36">
        <v>0</v>
      </c>
      <c r="M377" s="37">
        <v>0</v>
      </c>
      <c r="N377" s="37">
        <v>0</v>
      </c>
      <c r="O377" s="38">
        <v>66</v>
      </c>
      <c r="P377" s="34" t="s">
        <v>18</v>
      </c>
    </row>
    <row r="378" spans="2:16" ht="15" customHeight="1" x14ac:dyDescent="0.2">
      <c r="B378" s="34" t="s">
        <v>394</v>
      </c>
      <c r="C378" s="34" t="s">
        <v>16</v>
      </c>
      <c r="D378" s="34" t="s">
        <v>18</v>
      </c>
      <c r="E378" s="34" t="s">
        <v>17</v>
      </c>
      <c r="F378" s="34" t="s">
        <v>18</v>
      </c>
      <c r="G378" s="34" t="s">
        <v>18</v>
      </c>
      <c r="I378" s="35">
        <v>0</v>
      </c>
      <c r="J378" s="36">
        <v>0</v>
      </c>
      <c r="M378" s="37">
        <v>0</v>
      </c>
      <c r="N378" s="37">
        <v>0</v>
      </c>
      <c r="O378" s="38">
        <v>66</v>
      </c>
      <c r="P378" s="34" t="s">
        <v>18</v>
      </c>
    </row>
    <row r="379" spans="2:16" ht="15" customHeight="1" x14ac:dyDescent="0.2">
      <c r="B379" s="34" t="s">
        <v>395</v>
      </c>
      <c r="C379" s="34" t="s">
        <v>16</v>
      </c>
      <c r="D379" s="34" t="s">
        <v>18</v>
      </c>
      <c r="E379" s="34" t="s">
        <v>17</v>
      </c>
      <c r="F379" s="34" t="s">
        <v>18</v>
      </c>
      <c r="G379" s="34" t="s">
        <v>18</v>
      </c>
      <c r="I379" s="35">
        <v>0</v>
      </c>
      <c r="J379" s="36">
        <v>0</v>
      </c>
      <c r="M379" s="37">
        <v>0</v>
      </c>
      <c r="N379" s="37">
        <v>0</v>
      </c>
      <c r="O379" s="38">
        <v>66</v>
      </c>
      <c r="P379" s="34" t="s">
        <v>18</v>
      </c>
    </row>
    <row r="380" spans="2:16" ht="15" customHeight="1" x14ac:dyDescent="0.2">
      <c r="B380" s="34" t="s">
        <v>396</v>
      </c>
      <c r="C380" s="34" t="s">
        <v>16</v>
      </c>
      <c r="D380" s="34" t="s">
        <v>18</v>
      </c>
      <c r="E380" s="34" t="s">
        <v>17</v>
      </c>
      <c r="F380" s="34" t="s">
        <v>18</v>
      </c>
      <c r="G380" s="34" t="s">
        <v>18</v>
      </c>
      <c r="I380" s="35">
        <v>0</v>
      </c>
      <c r="J380" s="36">
        <v>0</v>
      </c>
      <c r="M380" s="37">
        <v>0</v>
      </c>
      <c r="N380" s="37">
        <v>0</v>
      </c>
      <c r="O380" s="38">
        <v>66</v>
      </c>
      <c r="P380" s="34" t="s">
        <v>18</v>
      </c>
    </row>
    <row r="381" spans="2:16" ht="15" customHeight="1" x14ac:dyDescent="0.2">
      <c r="B381" s="34" t="s">
        <v>397</v>
      </c>
      <c r="C381" s="34" t="s">
        <v>16</v>
      </c>
      <c r="D381" s="34" t="s">
        <v>18</v>
      </c>
      <c r="E381" s="34" t="s">
        <v>17</v>
      </c>
      <c r="F381" s="34" t="s">
        <v>18</v>
      </c>
      <c r="G381" s="34" t="s">
        <v>18</v>
      </c>
      <c r="I381" s="35">
        <v>0</v>
      </c>
      <c r="J381" s="36">
        <v>0</v>
      </c>
      <c r="M381" s="37">
        <v>0</v>
      </c>
      <c r="N381" s="37">
        <v>0</v>
      </c>
      <c r="O381" s="38">
        <v>66</v>
      </c>
      <c r="P381" s="34" t="s">
        <v>18</v>
      </c>
    </row>
    <row r="382" spans="2:16" ht="15" customHeight="1" x14ac:dyDescent="0.2">
      <c r="B382" s="34" t="s">
        <v>398</v>
      </c>
      <c r="C382" s="34" t="s">
        <v>16</v>
      </c>
      <c r="D382" s="34" t="s">
        <v>18</v>
      </c>
      <c r="E382" s="34" t="s">
        <v>17</v>
      </c>
      <c r="F382" s="34" t="s">
        <v>18</v>
      </c>
      <c r="G382" s="34" t="s">
        <v>18</v>
      </c>
      <c r="I382" s="35">
        <v>0</v>
      </c>
      <c r="J382" s="36">
        <v>0</v>
      </c>
      <c r="M382" s="37">
        <v>0</v>
      </c>
      <c r="N382" s="37">
        <v>0</v>
      </c>
      <c r="O382" s="38">
        <v>66</v>
      </c>
      <c r="P382" s="34" t="s">
        <v>18</v>
      </c>
    </row>
    <row r="383" spans="2:16" ht="15" customHeight="1" x14ac:dyDescent="0.2">
      <c r="B383" s="34" t="s">
        <v>399</v>
      </c>
      <c r="C383" s="34" t="s">
        <v>16</v>
      </c>
      <c r="D383" s="34" t="s">
        <v>18</v>
      </c>
      <c r="E383" s="34" t="s">
        <v>17</v>
      </c>
      <c r="F383" s="34" t="s">
        <v>18</v>
      </c>
      <c r="G383" s="34" t="s">
        <v>18</v>
      </c>
      <c r="I383" s="35">
        <v>0</v>
      </c>
      <c r="J383" s="36">
        <v>0</v>
      </c>
      <c r="M383" s="37">
        <v>0</v>
      </c>
      <c r="N383" s="37">
        <v>0</v>
      </c>
      <c r="O383" s="38">
        <v>66</v>
      </c>
      <c r="P383" s="34" t="s">
        <v>18</v>
      </c>
    </row>
    <row r="384" spans="2:16" ht="15" customHeight="1" x14ac:dyDescent="0.2">
      <c r="B384" s="34" t="s">
        <v>400</v>
      </c>
      <c r="C384" s="34" t="s">
        <v>16</v>
      </c>
      <c r="D384" s="34" t="s">
        <v>18</v>
      </c>
      <c r="E384" s="34" t="s">
        <v>17</v>
      </c>
      <c r="F384" s="34" t="s">
        <v>18</v>
      </c>
      <c r="G384" s="34" t="s">
        <v>18</v>
      </c>
      <c r="I384" s="35">
        <v>0</v>
      </c>
      <c r="J384" s="36">
        <v>0</v>
      </c>
      <c r="M384" s="37">
        <v>0</v>
      </c>
      <c r="N384" s="37">
        <v>0</v>
      </c>
      <c r="O384" s="38">
        <v>66</v>
      </c>
      <c r="P384" s="34" t="s">
        <v>18</v>
      </c>
    </row>
    <row r="385" spans="2:16" ht="15" customHeight="1" x14ac:dyDescent="0.2">
      <c r="B385" s="34" t="s">
        <v>401</v>
      </c>
      <c r="C385" s="34" t="s">
        <v>16</v>
      </c>
      <c r="D385" s="34" t="s">
        <v>18</v>
      </c>
      <c r="E385" s="34" t="s">
        <v>17</v>
      </c>
      <c r="F385" s="34" t="s">
        <v>18</v>
      </c>
      <c r="G385" s="34" t="s">
        <v>18</v>
      </c>
      <c r="I385" s="35">
        <v>0</v>
      </c>
      <c r="J385" s="36">
        <v>0</v>
      </c>
      <c r="M385" s="37">
        <v>0</v>
      </c>
      <c r="N385" s="37">
        <v>0</v>
      </c>
      <c r="O385" s="38">
        <v>66</v>
      </c>
      <c r="P385" s="34" t="s">
        <v>18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Y48"/>
  <sheetViews>
    <sheetView topLeftCell="A23" zoomScale="150" zoomScaleNormal="90" workbookViewId="0">
      <selection activeCell="I42" sqref="I42"/>
    </sheetView>
  </sheetViews>
  <sheetFormatPr baseColWidth="10" defaultColWidth="11" defaultRowHeight="16" x14ac:dyDescent="0.2"/>
  <cols>
    <col min="1" max="1" width="14.6640625" bestFit="1" customWidth="1"/>
    <col min="2" max="3" width="11" customWidth="1"/>
    <col min="4" max="4" width="17.83203125" bestFit="1" customWidth="1"/>
    <col min="5" max="5" width="12" customWidth="1"/>
    <col min="6" max="6" width="15.33203125" bestFit="1" customWidth="1"/>
    <col min="7" max="8" width="14.5" bestFit="1" customWidth="1"/>
  </cols>
  <sheetData>
    <row r="1" spans="1:25" x14ac:dyDescent="0.2">
      <c r="A1" s="1"/>
      <c r="B1" s="1">
        <v>1</v>
      </c>
      <c r="C1" s="1">
        <v>2</v>
      </c>
      <c r="D1" s="1">
        <v>3</v>
      </c>
      <c r="E1" s="1">
        <v>4</v>
      </c>
      <c r="F1" s="1">
        <v>5</v>
      </c>
      <c r="G1" s="1">
        <v>6</v>
      </c>
      <c r="H1" s="1">
        <v>7</v>
      </c>
      <c r="I1" s="1">
        <v>8</v>
      </c>
      <c r="J1" s="1">
        <v>9</v>
      </c>
      <c r="K1" s="1">
        <v>10</v>
      </c>
      <c r="L1" s="1">
        <v>11</v>
      </c>
      <c r="M1" s="1">
        <f>L1+1</f>
        <v>12</v>
      </c>
      <c r="N1" s="1">
        <v>13</v>
      </c>
      <c r="O1" s="1">
        <v>14</v>
      </c>
      <c r="P1" s="1">
        <v>15</v>
      </c>
      <c r="Q1" s="1">
        <v>16</v>
      </c>
      <c r="R1" s="1">
        <v>17</v>
      </c>
      <c r="S1" s="1">
        <v>18</v>
      </c>
      <c r="T1" s="1">
        <v>19</v>
      </c>
      <c r="U1" s="1">
        <v>20</v>
      </c>
      <c r="V1" s="1">
        <v>21</v>
      </c>
      <c r="W1" s="1">
        <v>22</v>
      </c>
      <c r="X1" s="1">
        <v>23</v>
      </c>
      <c r="Y1" s="1">
        <v>24</v>
      </c>
    </row>
    <row r="2" spans="1:25" x14ac:dyDescent="0.2">
      <c r="A2" s="1" t="s">
        <v>402</v>
      </c>
      <c r="B2" s="13" t="s">
        <v>403</v>
      </c>
      <c r="C2" s="13" t="s">
        <v>466</v>
      </c>
      <c r="D2" s="13" t="s">
        <v>467</v>
      </c>
      <c r="E2" s="13" t="s">
        <v>468</v>
      </c>
      <c r="F2" s="13" t="s">
        <v>469</v>
      </c>
      <c r="G2" s="13" t="s">
        <v>470</v>
      </c>
      <c r="H2" s="13" t="s">
        <v>471</v>
      </c>
      <c r="I2" s="13" t="s">
        <v>472</v>
      </c>
      <c r="J2" s="13" t="s">
        <v>473</v>
      </c>
      <c r="K2" s="13" t="s">
        <v>474</v>
      </c>
      <c r="L2" s="13" t="s">
        <v>475</v>
      </c>
      <c r="M2" s="20" t="s">
        <v>404</v>
      </c>
      <c r="N2" s="20" t="s">
        <v>404</v>
      </c>
      <c r="O2" s="14" t="s">
        <v>403</v>
      </c>
      <c r="P2" s="14" t="s">
        <v>466</v>
      </c>
      <c r="Q2" s="14" t="s">
        <v>467</v>
      </c>
      <c r="R2" s="14" t="s">
        <v>468</v>
      </c>
      <c r="S2" s="14" t="s">
        <v>469</v>
      </c>
      <c r="T2" s="14" t="s">
        <v>470</v>
      </c>
      <c r="U2" s="14" t="s">
        <v>471</v>
      </c>
      <c r="V2" s="14" t="s">
        <v>472</v>
      </c>
      <c r="W2" s="14" t="s">
        <v>473</v>
      </c>
      <c r="X2" s="14" t="s">
        <v>474</v>
      </c>
      <c r="Y2" s="14" t="s">
        <v>475</v>
      </c>
    </row>
    <row r="3" spans="1:25" x14ac:dyDescent="0.2">
      <c r="A3" s="1" t="s">
        <v>405</v>
      </c>
      <c r="B3" s="13" t="s">
        <v>406</v>
      </c>
      <c r="C3" s="13" t="s">
        <v>476</v>
      </c>
      <c r="D3" s="13" t="s">
        <v>477</v>
      </c>
      <c r="E3" s="13" t="s">
        <v>478</v>
      </c>
      <c r="F3" s="13" t="s">
        <v>479</v>
      </c>
      <c r="G3" s="13" t="s">
        <v>480</v>
      </c>
      <c r="H3" s="13" t="s">
        <v>481</v>
      </c>
      <c r="I3" s="13" t="s">
        <v>482</v>
      </c>
      <c r="J3" s="13" t="s">
        <v>483</v>
      </c>
      <c r="K3" s="13" t="s">
        <v>484</v>
      </c>
      <c r="L3" s="13" t="s">
        <v>485</v>
      </c>
      <c r="M3" s="20" t="s">
        <v>404</v>
      </c>
      <c r="N3" s="20" t="s">
        <v>404</v>
      </c>
      <c r="O3" s="14" t="s">
        <v>406</v>
      </c>
      <c r="P3" s="14" t="s">
        <v>476</v>
      </c>
      <c r="Q3" s="14" t="s">
        <v>477</v>
      </c>
      <c r="R3" s="14" t="s">
        <v>478</v>
      </c>
      <c r="S3" s="14" t="s">
        <v>479</v>
      </c>
      <c r="T3" s="14" t="s">
        <v>480</v>
      </c>
      <c r="U3" s="14" t="s">
        <v>481</v>
      </c>
      <c r="V3" s="14" t="s">
        <v>482</v>
      </c>
      <c r="W3" s="14" t="s">
        <v>483</v>
      </c>
      <c r="X3" s="14" t="s">
        <v>484</v>
      </c>
      <c r="Y3" s="14" t="s">
        <v>485</v>
      </c>
    </row>
    <row r="4" spans="1:25" x14ac:dyDescent="0.2">
      <c r="A4" s="1" t="s">
        <v>407</v>
      </c>
      <c r="B4" s="13" t="s">
        <v>408</v>
      </c>
      <c r="C4" s="13" t="s">
        <v>486</v>
      </c>
      <c r="D4" s="13" t="s">
        <v>487</v>
      </c>
      <c r="E4" s="13" t="s">
        <v>488</v>
      </c>
      <c r="F4" s="13" t="s">
        <v>489</v>
      </c>
      <c r="G4" s="13" t="s">
        <v>490</v>
      </c>
      <c r="H4" s="13" t="s">
        <v>491</v>
      </c>
      <c r="I4" s="13" t="s">
        <v>492</v>
      </c>
      <c r="J4" s="13" t="s">
        <v>493</v>
      </c>
      <c r="K4" s="13" t="s">
        <v>494</v>
      </c>
      <c r="L4" s="13" t="s">
        <v>495</v>
      </c>
      <c r="M4" s="20" t="s">
        <v>404</v>
      </c>
      <c r="N4" s="20" t="s">
        <v>404</v>
      </c>
      <c r="O4" s="14" t="s">
        <v>408</v>
      </c>
      <c r="P4" s="14" t="s">
        <v>486</v>
      </c>
      <c r="Q4" s="14" t="s">
        <v>487</v>
      </c>
      <c r="R4" s="14" t="s">
        <v>488</v>
      </c>
      <c r="S4" s="14" t="s">
        <v>489</v>
      </c>
      <c r="T4" s="14" t="s">
        <v>490</v>
      </c>
      <c r="U4" s="14" t="s">
        <v>491</v>
      </c>
      <c r="V4" s="14" t="s">
        <v>492</v>
      </c>
      <c r="W4" s="14" t="s">
        <v>493</v>
      </c>
      <c r="X4" s="14" t="s">
        <v>494</v>
      </c>
      <c r="Y4" s="14" t="s">
        <v>495</v>
      </c>
    </row>
    <row r="5" spans="1:25" x14ac:dyDescent="0.2">
      <c r="A5" s="1" t="s">
        <v>409</v>
      </c>
      <c r="B5" s="13" t="s">
        <v>410</v>
      </c>
      <c r="C5" s="13" t="s">
        <v>496</v>
      </c>
      <c r="D5" s="13" t="s">
        <v>497</v>
      </c>
      <c r="E5" s="13" t="s">
        <v>498</v>
      </c>
      <c r="F5" s="13" t="s">
        <v>499</v>
      </c>
      <c r="G5" s="13" t="s">
        <v>500</v>
      </c>
      <c r="H5" s="13" t="s">
        <v>501</v>
      </c>
      <c r="I5" s="13" t="s">
        <v>502</v>
      </c>
      <c r="J5" s="13" t="s">
        <v>503</v>
      </c>
      <c r="K5" s="13" t="s">
        <v>504</v>
      </c>
      <c r="L5" s="13" t="s">
        <v>505</v>
      </c>
      <c r="M5" s="20" t="s">
        <v>404</v>
      </c>
      <c r="N5" s="20" t="s">
        <v>404</v>
      </c>
      <c r="O5" s="14" t="s">
        <v>410</v>
      </c>
      <c r="P5" s="14" t="s">
        <v>496</v>
      </c>
      <c r="Q5" s="14" t="s">
        <v>497</v>
      </c>
      <c r="R5" s="14" t="s">
        <v>498</v>
      </c>
      <c r="S5" s="14" t="s">
        <v>499</v>
      </c>
      <c r="T5" s="14" t="s">
        <v>500</v>
      </c>
      <c r="U5" s="14" t="s">
        <v>501</v>
      </c>
      <c r="V5" s="14" t="s">
        <v>502</v>
      </c>
      <c r="W5" s="14" t="s">
        <v>503</v>
      </c>
      <c r="X5" s="14" t="s">
        <v>504</v>
      </c>
      <c r="Y5" s="14" t="s">
        <v>505</v>
      </c>
    </row>
    <row r="6" spans="1:25" x14ac:dyDescent="0.2">
      <c r="A6" s="1" t="s">
        <v>411</v>
      </c>
      <c r="B6" s="13" t="s">
        <v>412</v>
      </c>
      <c r="C6" s="13" t="s">
        <v>506</v>
      </c>
      <c r="D6" s="13" t="s">
        <v>507</v>
      </c>
      <c r="E6" s="13" t="s">
        <v>508</v>
      </c>
      <c r="F6" s="13" t="s">
        <v>509</v>
      </c>
      <c r="G6" s="13" t="s">
        <v>510</v>
      </c>
      <c r="H6" s="13" t="s">
        <v>511</v>
      </c>
      <c r="I6" s="13" t="s">
        <v>512</v>
      </c>
      <c r="J6" s="13" t="s">
        <v>513</v>
      </c>
      <c r="K6" s="13" t="s">
        <v>514</v>
      </c>
      <c r="L6" s="13" t="s">
        <v>515</v>
      </c>
      <c r="M6" s="20" t="s">
        <v>404</v>
      </c>
      <c r="N6" s="20" t="s">
        <v>404</v>
      </c>
      <c r="O6" s="14" t="s">
        <v>412</v>
      </c>
      <c r="P6" s="14" t="s">
        <v>506</v>
      </c>
      <c r="Q6" s="14" t="s">
        <v>507</v>
      </c>
      <c r="R6" s="14" t="s">
        <v>508</v>
      </c>
      <c r="S6" s="14" t="s">
        <v>509</v>
      </c>
      <c r="T6" s="14" t="s">
        <v>510</v>
      </c>
      <c r="U6" s="14" t="s">
        <v>511</v>
      </c>
      <c r="V6" s="14" t="s">
        <v>512</v>
      </c>
      <c r="W6" s="14" t="s">
        <v>513</v>
      </c>
      <c r="X6" s="14" t="s">
        <v>514</v>
      </c>
      <c r="Y6" s="14" t="s">
        <v>515</v>
      </c>
    </row>
    <row r="7" spans="1:25" x14ac:dyDescent="0.2">
      <c r="A7" s="1" t="s">
        <v>413</v>
      </c>
      <c r="B7" s="13" t="s">
        <v>414</v>
      </c>
      <c r="C7" s="13" t="s">
        <v>516</v>
      </c>
      <c r="D7" s="13" t="s">
        <v>517</v>
      </c>
      <c r="E7" s="13" t="s">
        <v>518</v>
      </c>
      <c r="F7" s="13" t="s">
        <v>519</v>
      </c>
      <c r="G7" s="13" t="s">
        <v>520</v>
      </c>
      <c r="H7" s="13" t="s">
        <v>521</v>
      </c>
      <c r="I7" s="13" t="s">
        <v>522</v>
      </c>
      <c r="J7" s="13" t="s">
        <v>523</v>
      </c>
      <c r="K7" s="13" t="s">
        <v>524</v>
      </c>
      <c r="L7" s="13" t="s">
        <v>525</v>
      </c>
      <c r="M7" s="20" t="s">
        <v>404</v>
      </c>
      <c r="N7" s="20" t="s">
        <v>404</v>
      </c>
      <c r="O7" s="14" t="s">
        <v>414</v>
      </c>
      <c r="P7" s="14" t="s">
        <v>516</v>
      </c>
      <c r="Q7" s="14" t="s">
        <v>517</v>
      </c>
      <c r="R7" s="14" t="s">
        <v>518</v>
      </c>
      <c r="S7" s="14" t="s">
        <v>519</v>
      </c>
      <c r="T7" s="14" t="s">
        <v>520</v>
      </c>
      <c r="U7" s="14" t="s">
        <v>521</v>
      </c>
      <c r="V7" s="14" t="s">
        <v>522</v>
      </c>
      <c r="W7" s="14" t="s">
        <v>523</v>
      </c>
      <c r="X7" s="14" t="s">
        <v>524</v>
      </c>
      <c r="Y7" s="14" t="s">
        <v>525</v>
      </c>
    </row>
    <row r="8" spans="1:25" x14ac:dyDescent="0.2">
      <c r="A8" s="1" t="s">
        <v>415</v>
      </c>
      <c r="B8" s="13" t="s">
        <v>416</v>
      </c>
      <c r="C8" s="13" t="s">
        <v>526</v>
      </c>
      <c r="D8" s="13" t="s">
        <v>527</v>
      </c>
      <c r="E8" s="13" t="s">
        <v>528</v>
      </c>
      <c r="F8" s="13" t="s">
        <v>529</v>
      </c>
      <c r="G8" s="13" t="s">
        <v>530</v>
      </c>
      <c r="H8" s="13" t="s">
        <v>531</v>
      </c>
      <c r="I8" s="13" t="s">
        <v>532</v>
      </c>
      <c r="J8" s="13" t="s">
        <v>533</v>
      </c>
      <c r="K8" s="13" t="s">
        <v>534</v>
      </c>
      <c r="L8" s="13" t="s">
        <v>535</v>
      </c>
      <c r="M8" s="20" t="s">
        <v>404</v>
      </c>
      <c r="N8" s="20" t="s">
        <v>404</v>
      </c>
      <c r="O8" s="14" t="s">
        <v>416</v>
      </c>
      <c r="P8" s="14" t="s">
        <v>526</v>
      </c>
      <c r="Q8" s="14" t="s">
        <v>527</v>
      </c>
      <c r="R8" s="14" t="s">
        <v>528</v>
      </c>
      <c r="S8" s="14" t="s">
        <v>529</v>
      </c>
      <c r="T8" s="14" t="s">
        <v>530</v>
      </c>
      <c r="U8" s="14" t="s">
        <v>531</v>
      </c>
      <c r="V8" s="14" t="s">
        <v>532</v>
      </c>
      <c r="W8" s="14" t="s">
        <v>533</v>
      </c>
      <c r="X8" s="14" t="s">
        <v>534</v>
      </c>
      <c r="Y8" s="14" t="s">
        <v>535</v>
      </c>
    </row>
    <row r="9" spans="1:25" x14ac:dyDescent="0.2">
      <c r="A9" s="1" t="s">
        <v>417</v>
      </c>
      <c r="B9" s="13" t="s">
        <v>418</v>
      </c>
      <c r="C9" s="13" t="s">
        <v>536</v>
      </c>
      <c r="D9" s="13" t="s">
        <v>537</v>
      </c>
      <c r="E9" s="13" t="s">
        <v>538</v>
      </c>
      <c r="F9" s="13" t="s">
        <v>539</v>
      </c>
      <c r="G9" s="13" t="s">
        <v>540</v>
      </c>
      <c r="H9" s="13" t="s">
        <v>541</v>
      </c>
      <c r="I9" s="13" t="s">
        <v>542</v>
      </c>
      <c r="J9" s="13" t="s">
        <v>543</v>
      </c>
      <c r="K9" s="13" t="s">
        <v>544</v>
      </c>
      <c r="L9" s="13" t="s">
        <v>545</v>
      </c>
      <c r="M9" s="20" t="s">
        <v>404</v>
      </c>
      <c r="N9" s="20" t="s">
        <v>404</v>
      </c>
      <c r="O9" s="14" t="s">
        <v>418</v>
      </c>
      <c r="P9" s="14" t="s">
        <v>536</v>
      </c>
      <c r="Q9" s="14" t="s">
        <v>537</v>
      </c>
      <c r="R9" s="14" t="s">
        <v>538</v>
      </c>
      <c r="S9" s="14" t="s">
        <v>539</v>
      </c>
      <c r="T9" s="14" t="s">
        <v>540</v>
      </c>
      <c r="U9" s="14" t="s">
        <v>541</v>
      </c>
      <c r="V9" s="14" t="s">
        <v>542</v>
      </c>
      <c r="W9" s="14" t="s">
        <v>543</v>
      </c>
      <c r="X9" s="14" t="s">
        <v>544</v>
      </c>
      <c r="Y9" s="14" t="s">
        <v>545</v>
      </c>
    </row>
    <row r="10" spans="1:25" x14ac:dyDescent="0.2">
      <c r="A10" s="1" t="s">
        <v>419</v>
      </c>
      <c r="B10" s="13" t="s">
        <v>420</v>
      </c>
      <c r="C10" s="13" t="s">
        <v>546</v>
      </c>
      <c r="D10" s="13" t="s">
        <v>547</v>
      </c>
      <c r="E10" s="13" t="s">
        <v>548</v>
      </c>
      <c r="F10" s="13" t="s">
        <v>549</v>
      </c>
      <c r="G10" s="13" t="s">
        <v>550</v>
      </c>
      <c r="H10" s="13" t="s">
        <v>551</v>
      </c>
      <c r="I10" s="13" t="s">
        <v>552</v>
      </c>
      <c r="J10" s="13" t="s">
        <v>553</v>
      </c>
      <c r="K10" s="13" t="s">
        <v>554</v>
      </c>
      <c r="L10" s="13" t="s">
        <v>555</v>
      </c>
      <c r="M10" s="20" t="s">
        <v>404</v>
      </c>
      <c r="N10" s="20" t="s">
        <v>404</v>
      </c>
      <c r="O10" s="14" t="s">
        <v>420</v>
      </c>
      <c r="P10" s="14" t="s">
        <v>546</v>
      </c>
      <c r="Q10" s="14" t="s">
        <v>547</v>
      </c>
      <c r="R10" s="14" t="s">
        <v>548</v>
      </c>
      <c r="S10" s="14" t="s">
        <v>549</v>
      </c>
      <c r="T10" s="14" t="s">
        <v>550</v>
      </c>
      <c r="U10" s="14" t="s">
        <v>551</v>
      </c>
      <c r="V10" s="14" t="s">
        <v>552</v>
      </c>
      <c r="W10" s="14" t="s">
        <v>553</v>
      </c>
      <c r="X10" s="14" t="s">
        <v>554</v>
      </c>
      <c r="Y10" s="14" t="s">
        <v>555</v>
      </c>
    </row>
    <row r="11" spans="1:25" x14ac:dyDescent="0.2">
      <c r="A11" s="1" t="s">
        <v>421</v>
      </c>
      <c r="B11" s="13" t="s">
        <v>422</v>
      </c>
      <c r="C11" s="13" t="s">
        <v>556</v>
      </c>
      <c r="D11" s="13" t="s">
        <v>557</v>
      </c>
      <c r="E11" s="13" t="s">
        <v>558</v>
      </c>
      <c r="F11" s="13" t="s">
        <v>559</v>
      </c>
      <c r="G11" s="13" t="s">
        <v>560</v>
      </c>
      <c r="H11" s="13" t="s">
        <v>561</v>
      </c>
      <c r="I11" s="13" t="s">
        <v>562</v>
      </c>
      <c r="J11" s="13" t="s">
        <v>563</v>
      </c>
      <c r="K11" s="13" t="s">
        <v>564</v>
      </c>
      <c r="L11" s="20" t="s">
        <v>404</v>
      </c>
      <c r="M11" s="20" t="s">
        <v>404</v>
      </c>
      <c r="N11" s="20" t="s">
        <v>404</v>
      </c>
      <c r="O11" s="14" t="s">
        <v>422</v>
      </c>
      <c r="P11" s="14" t="s">
        <v>556</v>
      </c>
      <c r="Q11" s="14" t="s">
        <v>557</v>
      </c>
      <c r="R11" s="14" t="s">
        <v>558</v>
      </c>
      <c r="S11" s="14" t="s">
        <v>559</v>
      </c>
      <c r="T11" s="14" t="s">
        <v>560</v>
      </c>
      <c r="U11" s="14" t="s">
        <v>561</v>
      </c>
      <c r="V11" s="14" t="s">
        <v>562</v>
      </c>
      <c r="W11" s="14" t="s">
        <v>563</v>
      </c>
      <c r="X11" s="14" t="s">
        <v>564</v>
      </c>
      <c r="Y11" s="20" t="s">
        <v>404</v>
      </c>
    </row>
    <row r="12" spans="1:25" x14ac:dyDescent="0.2">
      <c r="A12" s="1" t="s">
        <v>423</v>
      </c>
      <c r="B12" s="13" t="s">
        <v>424</v>
      </c>
      <c r="C12" s="13" t="s">
        <v>565</v>
      </c>
      <c r="D12" s="13" t="s">
        <v>566</v>
      </c>
      <c r="E12" s="13" t="s">
        <v>567</v>
      </c>
      <c r="F12" s="13" t="s">
        <v>568</v>
      </c>
      <c r="G12" s="13" t="s">
        <v>569</v>
      </c>
      <c r="H12" s="13" t="s">
        <v>570</v>
      </c>
      <c r="I12" s="13" t="s">
        <v>571</v>
      </c>
      <c r="J12" s="13" t="s">
        <v>572</v>
      </c>
      <c r="K12" s="13" t="s">
        <v>573</v>
      </c>
      <c r="L12" s="20" t="s">
        <v>404</v>
      </c>
      <c r="M12" s="20" t="s">
        <v>404</v>
      </c>
      <c r="N12" s="20" t="s">
        <v>404</v>
      </c>
      <c r="O12" s="14" t="s">
        <v>424</v>
      </c>
      <c r="P12" s="14" t="s">
        <v>565</v>
      </c>
      <c r="Q12" s="14" t="s">
        <v>566</v>
      </c>
      <c r="R12" s="14" t="s">
        <v>567</v>
      </c>
      <c r="S12" s="14" t="s">
        <v>568</v>
      </c>
      <c r="T12" s="14" t="s">
        <v>569</v>
      </c>
      <c r="U12" s="14" t="s">
        <v>570</v>
      </c>
      <c r="V12" s="14" t="s">
        <v>571</v>
      </c>
      <c r="W12" s="14" t="s">
        <v>572</v>
      </c>
      <c r="X12" s="14" t="s">
        <v>573</v>
      </c>
      <c r="Y12" s="20" t="s">
        <v>404</v>
      </c>
    </row>
    <row r="13" spans="1:25" x14ac:dyDescent="0.2">
      <c r="A13" s="1" t="s">
        <v>425</v>
      </c>
      <c r="B13" s="13" t="s">
        <v>426</v>
      </c>
      <c r="C13" s="13" t="s">
        <v>574</v>
      </c>
      <c r="D13" s="13" t="s">
        <v>575</v>
      </c>
      <c r="E13" s="13" t="s">
        <v>576</v>
      </c>
      <c r="F13" s="13" t="s">
        <v>577</v>
      </c>
      <c r="G13" s="13" t="s">
        <v>578</v>
      </c>
      <c r="H13" s="13" t="s">
        <v>579</v>
      </c>
      <c r="I13" s="13" t="s">
        <v>580</v>
      </c>
      <c r="J13" s="13" t="s">
        <v>581</v>
      </c>
      <c r="K13" s="13" t="s">
        <v>582</v>
      </c>
      <c r="L13" s="20" t="s">
        <v>404</v>
      </c>
      <c r="M13" s="20" t="s">
        <v>404</v>
      </c>
      <c r="N13" s="20" t="s">
        <v>404</v>
      </c>
      <c r="O13" s="14" t="s">
        <v>426</v>
      </c>
      <c r="P13" s="14" t="s">
        <v>574</v>
      </c>
      <c r="Q13" s="14" t="s">
        <v>575</v>
      </c>
      <c r="R13" s="14" t="s">
        <v>576</v>
      </c>
      <c r="S13" s="14" t="s">
        <v>577</v>
      </c>
      <c r="T13" s="14" t="s">
        <v>578</v>
      </c>
      <c r="U13" s="14" t="s">
        <v>579</v>
      </c>
      <c r="V13" s="14" t="s">
        <v>580</v>
      </c>
      <c r="W13" s="14" t="s">
        <v>581</v>
      </c>
      <c r="X13" s="14" t="s">
        <v>582</v>
      </c>
      <c r="Y13" s="20" t="s">
        <v>404</v>
      </c>
    </row>
    <row r="14" spans="1:25" x14ac:dyDescent="0.2">
      <c r="A14" s="1" t="s">
        <v>427</v>
      </c>
      <c r="B14" s="13" t="s">
        <v>428</v>
      </c>
      <c r="C14" s="13" t="s">
        <v>583</v>
      </c>
      <c r="D14" s="13" t="s">
        <v>584</v>
      </c>
      <c r="E14" s="13" t="s">
        <v>585</v>
      </c>
      <c r="F14" s="13" t="s">
        <v>586</v>
      </c>
      <c r="G14" s="13" t="s">
        <v>587</v>
      </c>
      <c r="H14" s="13" t="s">
        <v>588</v>
      </c>
      <c r="I14" s="13" t="s">
        <v>589</v>
      </c>
      <c r="J14" s="13" t="s">
        <v>590</v>
      </c>
      <c r="K14" s="13" t="s">
        <v>591</v>
      </c>
      <c r="L14" s="20" t="s">
        <v>404</v>
      </c>
      <c r="M14" s="20" t="s">
        <v>404</v>
      </c>
      <c r="N14" s="20" t="s">
        <v>404</v>
      </c>
      <c r="O14" s="14" t="s">
        <v>428</v>
      </c>
      <c r="P14" s="14" t="s">
        <v>583</v>
      </c>
      <c r="Q14" s="14" t="s">
        <v>584</v>
      </c>
      <c r="R14" s="14" t="s">
        <v>585</v>
      </c>
      <c r="S14" s="14" t="s">
        <v>586</v>
      </c>
      <c r="T14" s="14" t="s">
        <v>587</v>
      </c>
      <c r="U14" s="14" t="s">
        <v>588</v>
      </c>
      <c r="V14" s="14" t="s">
        <v>589</v>
      </c>
      <c r="W14" s="14" t="s">
        <v>590</v>
      </c>
      <c r="X14" s="14" t="s">
        <v>591</v>
      </c>
      <c r="Y14" s="20" t="s">
        <v>404</v>
      </c>
    </row>
    <row r="15" spans="1:25" x14ac:dyDescent="0.2">
      <c r="A15" s="1" t="s">
        <v>429</v>
      </c>
      <c r="B15" s="13" t="s">
        <v>430</v>
      </c>
      <c r="C15" s="13" t="s">
        <v>592</v>
      </c>
      <c r="D15" s="13" t="s">
        <v>593</v>
      </c>
      <c r="E15" s="13" t="s">
        <v>594</v>
      </c>
      <c r="F15" s="13" t="s">
        <v>595</v>
      </c>
      <c r="G15" s="13" t="s">
        <v>596</v>
      </c>
      <c r="H15" s="13" t="s">
        <v>597</v>
      </c>
      <c r="I15" s="13" t="s">
        <v>598</v>
      </c>
      <c r="J15" s="13" t="s">
        <v>599</v>
      </c>
      <c r="K15" s="13" t="s">
        <v>600</v>
      </c>
      <c r="L15" s="20" t="s">
        <v>404</v>
      </c>
      <c r="M15" s="20" t="s">
        <v>404</v>
      </c>
      <c r="N15" s="20" t="s">
        <v>404</v>
      </c>
      <c r="O15" s="14" t="s">
        <v>430</v>
      </c>
      <c r="P15" s="14" t="s">
        <v>592</v>
      </c>
      <c r="Q15" s="14" t="s">
        <v>593</v>
      </c>
      <c r="R15" s="14" t="s">
        <v>594</v>
      </c>
      <c r="S15" s="14" t="s">
        <v>595</v>
      </c>
      <c r="T15" s="14" t="s">
        <v>596</v>
      </c>
      <c r="U15" s="14" t="s">
        <v>597</v>
      </c>
      <c r="V15" s="14" t="s">
        <v>598</v>
      </c>
      <c r="W15" s="14" t="s">
        <v>599</v>
      </c>
      <c r="X15" s="14" t="s">
        <v>600</v>
      </c>
      <c r="Y15" s="20" t="s">
        <v>404</v>
      </c>
    </row>
    <row r="16" spans="1:25" x14ac:dyDescent="0.2">
      <c r="A16" s="1" t="s">
        <v>431</v>
      </c>
      <c r="B16" s="13" t="s">
        <v>432</v>
      </c>
      <c r="C16" s="13" t="s">
        <v>601</v>
      </c>
      <c r="D16" s="13" t="s">
        <v>602</v>
      </c>
      <c r="E16" s="13" t="s">
        <v>603</v>
      </c>
      <c r="F16" s="13" t="s">
        <v>604</v>
      </c>
      <c r="G16" s="13" t="s">
        <v>605</v>
      </c>
      <c r="H16" s="13" t="s">
        <v>606</v>
      </c>
      <c r="I16" s="13" t="s">
        <v>607</v>
      </c>
      <c r="J16" s="13" t="s">
        <v>608</v>
      </c>
      <c r="K16" s="13" t="s">
        <v>609</v>
      </c>
      <c r="L16" s="20" t="s">
        <v>404</v>
      </c>
      <c r="M16" s="20" t="s">
        <v>404</v>
      </c>
      <c r="N16" s="20" t="s">
        <v>404</v>
      </c>
      <c r="O16" s="14" t="s">
        <v>432</v>
      </c>
      <c r="P16" s="14" t="s">
        <v>601</v>
      </c>
      <c r="Q16" s="14" t="s">
        <v>602</v>
      </c>
      <c r="R16" s="14" t="s">
        <v>603</v>
      </c>
      <c r="S16" s="14" t="s">
        <v>604</v>
      </c>
      <c r="T16" s="14" t="s">
        <v>605</v>
      </c>
      <c r="U16" s="14" t="s">
        <v>606</v>
      </c>
      <c r="V16" s="14" t="s">
        <v>607</v>
      </c>
      <c r="W16" s="14" t="s">
        <v>608</v>
      </c>
      <c r="X16" s="14" t="s">
        <v>609</v>
      </c>
      <c r="Y16" s="20" t="s">
        <v>404</v>
      </c>
    </row>
    <row r="17" spans="1:25" x14ac:dyDescent="0.2">
      <c r="A17" s="1" t="s">
        <v>433</v>
      </c>
      <c r="B17" s="20" t="s">
        <v>404</v>
      </c>
      <c r="C17" s="20" t="s">
        <v>404</v>
      </c>
      <c r="D17" s="20" t="s">
        <v>404</v>
      </c>
      <c r="E17" s="20" t="s">
        <v>404</v>
      </c>
      <c r="F17" s="20" t="s">
        <v>404</v>
      </c>
      <c r="G17" s="20" t="s">
        <v>404</v>
      </c>
      <c r="H17" s="20" t="s">
        <v>404</v>
      </c>
      <c r="I17" s="20" t="s">
        <v>404</v>
      </c>
      <c r="J17" s="20" t="s">
        <v>404</v>
      </c>
      <c r="K17" s="20" t="s">
        <v>404</v>
      </c>
      <c r="L17" s="20" t="s">
        <v>404</v>
      </c>
      <c r="M17" s="20" t="s">
        <v>404</v>
      </c>
      <c r="N17" s="20" t="s">
        <v>404</v>
      </c>
      <c r="O17" s="20" t="s">
        <v>404</v>
      </c>
      <c r="P17" s="20" t="s">
        <v>404</v>
      </c>
      <c r="Q17" s="20" t="s">
        <v>404</v>
      </c>
      <c r="R17" s="20" t="s">
        <v>404</v>
      </c>
      <c r="S17" s="20" t="s">
        <v>404</v>
      </c>
      <c r="T17" s="20" t="s">
        <v>404</v>
      </c>
      <c r="U17" s="20" t="s">
        <v>404</v>
      </c>
      <c r="V17" s="20" t="s">
        <v>404</v>
      </c>
      <c r="W17" s="20" t="s">
        <v>404</v>
      </c>
      <c r="X17" s="20" t="s">
        <v>404</v>
      </c>
      <c r="Y17" s="20" t="s">
        <v>404</v>
      </c>
    </row>
    <row r="20" spans="1:25" x14ac:dyDescent="0.2">
      <c r="B20" s="1">
        <v>1</v>
      </c>
      <c r="C20" s="1">
        <v>2</v>
      </c>
      <c r="D20" s="1">
        <v>3</v>
      </c>
      <c r="E20" s="1">
        <v>4</v>
      </c>
      <c r="F20" s="1">
        <v>5</v>
      </c>
      <c r="G20" s="1">
        <v>6</v>
      </c>
      <c r="H20" s="1">
        <v>7</v>
      </c>
      <c r="I20" s="1">
        <v>8</v>
      </c>
      <c r="J20" s="1">
        <v>9</v>
      </c>
      <c r="K20" s="1">
        <v>10</v>
      </c>
      <c r="L20" s="1">
        <v>11</v>
      </c>
      <c r="M20" s="1">
        <f>L20+1</f>
        <v>12</v>
      </c>
      <c r="N20" s="1">
        <v>13</v>
      </c>
      <c r="O20" s="1">
        <v>14</v>
      </c>
      <c r="P20" s="1">
        <v>15</v>
      </c>
      <c r="Q20" s="1">
        <v>16</v>
      </c>
      <c r="R20" s="1">
        <v>17</v>
      </c>
      <c r="S20" s="1">
        <v>18</v>
      </c>
      <c r="T20" s="1">
        <v>19</v>
      </c>
      <c r="U20" s="1">
        <v>20</v>
      </c>
      <c r="V20" s="1">
        <v>21</v>
      </c>
      <c r="W20" s="1">
        <v>22</v>
      </c>
      <c r="X20" s="1">
        <v>23</v>
      </c>
      <c r="Y20" s="1">
        <v>24</v>
      </c>
    </row>
    <row r="21" spans="1:25" x14ac:dyDescent="0.2">
      <c r="A21" s="1" t="s">
        <v>402</v>
      </c>
      <c r="B21" s="13">
        <f>raw_data!$H2</f>
        <v>26.0167838284152</v>
      </c>
      <c r="C21" s="13">
        <f>raw_data!$H3</f>
        <v>27.6333749401383</v>
      </c>
      <c r="D21" s="13">
        <f>raw_data!$H4</f>
        <v>26.988483046708101</v>
      </c>
      <c r="E21" s="13">
        <f>raw_data!$H5</f>
        <v>28.7907411280198</v>
      </c>
      <c r="F21" s="13">
        <f>raw_data!$H6</f>
        <v>28.324844690885701</v>
      </c>
      <c r="G21" s="13">
        <f>raw_data!$H7</f>
        <v>27.568470750299301</v>
      </c>
      <c r="H21" s="13">
        <f>raw_data!$H8</f>
        <v>28.578829344597601</v>
      </c>
      <c r="I21" s="13">
        <f>raw_data!$H9</f>
        <v>29.799910368689101</v>
      </c>
      <c r="J21" s="13">
        <f>raw_data!$H10</f>
        <v>28.781052555012401</v>
      </c>
      <c r="K21" s="13">
        <f>raw_data!$H11</f>
        <v>26.9859257733155</v>
      </c>
      <c r="L21" s="13">
        <f>raw_data!$H12</f>
        <v>27.060623801096799</v>
      </c>
      <c r="M21" s="20">
        <f>raw_data!$H13</f>
        <v>0</v>
      </c>
      <c r="N21" s="20">
        <f>raw_data!$H14</f>
        <v>0</v>
      </c>
      <c r="O21" s="14">
        <f>raw_data!$H15</f>
        <v>21.3089562555834</v>
      </c>
      <c r="P21" s="14">
        <f>raw_data!$H16</f>
        <v>23.551993968414902</v>
      </c>
      <c r="Q21" s="14">
        <f>raw_data!$H17</f>
        <v>23.499324976912099</v>
      </c>
      <c r="R21" s="14">
        <f>raw_data!$H18</f>
        <v>23.3652131207281</v>
      </c>
      <c r="S21" s="14">
        <f>raw_data!$H19</f>
        <v>23.495771383054802</v>
      </c>
      <c r="T21" s="14">
        <f>raw_data!$H20</f>
        <v>23.531765279393699</v>
      </c>
      <c r="U21" s="14">
        <f>raw_data!$H21</f>
        <v>23.734367968807799</v>
      </c>
      <c r="V21" s="14">
        <f>raw_data!$H22</f>
        <v>23.607742023273499</v>
      </c>
      <c r="W21" s="14">
        <f>raw_data!$H23</f>
        <v>23.838467929324199</v>
      </c>
      <c r="X21" s="14">
        <f>raw_data!$H24</f>
        <v>23.1925551069283</v>
      </c>
      <c r="Y21" s="14">
        <f>raw_data!$H25</f>
        <v>23.863116101462801</v>
      </c>
    </row>
    <row r="22" spans="1:25" x14ac:dyDescent="0.2">
      <c r="A22" s="1" t="s">
        <v>405</v>
      </c>
      <c r="B22" s="13">
        <f>raw_data!$H26</f>
        <v>26.3363982660115</v>
      </c>
      <c r="C22" s="13">
        <f>raw_data!$H27</f>
        <v>27.481706887569</v>
      </c>
      <c r="D22" s="13">
        <f>raw_data!$H28</f>
        <v>27.284888586740799</v>
      </c>
      <c r="E22" s="13">
        <f>raw_data!$H29</f>
        <v>28.694493809119699</v>
      </c>
      <c r="F22" s="13">
        <f>raw_data!$H30</f>
        <v>28.348380874592401</v>
      </c>
      <c r="G22" s="13">
        <f>raw_data!$H31</f>
        <v>27.175718582488798</v>
      </c>
      <c r="H22" s="13">
        <f>raw_data!$H32</f>
        <v>28.243790051905801</v>
      </c>
      <c r="I22" s="13">
        <f>raw_data!$H33</f>
        <v>29.692622821558398</v>
      </c>
      <c r="J22" s="13">
        <f>raw_data!$H34</f>
        <v>28.902873496090798</v>
      </c>
      <c r="K22" s="13">
        <f>raw_data!$H35</f>
        <v>26.871016951925402</v>
      </c>
      <c r="L22" s="13">
        <f>raw_data!$H36</f>
        <v>27.233237813130199</v>
      </c>
      <c r="M22" s="20">
        <f>raw_data!$H37</f>
        <v>0</v>
      </c>
      <c r="N22" s="20">
        <f>raw_data!$H38</f>
        <v>0</v>
      </c>
      <c r="O22" s="14">
        <f>raw_data!$H39</f>
        <v>21.1519827535469</v>
      </c>
      <c r="P22" s="14">
        <f>raw_data!$H40</f>
        <v>23.347810269018201</v>
      </c>
      <c r="Q22" s="14">
        <f>raw_data!$H41</f>
        <v>23.510975640165402</v>
      </c>
      <c r="R22" s="14">
        <f>raw_data!$H42</f>
        <v>23.433922663419199</v>
      </c>
      <c r="S22" s="14">
        <f>raw_data!$H43</f>
        <v>23.6366627114256</v>
      </c>
      <c r="T22" s="14">
        <f>raw_data!$H44</f>
        <v>23.483057487170001</v>
      </c>
      <c r="U22" s="14">
        <f>raw_data!$H45</f>
        <v>23.5096009955375</v>
      </c>
      <c r="V22" s="14">
        <f>raw_data!$H46</f>
        <v>23.655012666425399</v>
      </c>
      <c r="W22" s="14">
        <f>raw_data!$H47</f>
        <v>24.128493109819299</v>
      </c>
      <c r="X22" s="14">
        <f>raw_data!$H48</f>
        <v>23.266608784962699</v>
      </c>
      <c r="Y22" s="14">
        <f>raw_data!$H49</f>
        <v>23.994351440301902</v>
      </c>
    </row>
    <row r="23" spans="1:25" x14ac:dyDescent="0.2">
      <c r="A23" s="1" t="s">
        <v>407</v>
      </c>
      <c r="B23" s="13">
        <f>raw_data!$H50</f>
        <v>25.7917711221052</v>
      </c>
      <c r="C23" s="13">
        <f>raw_data!$H51</f>
        <v>27.402632444567399</v>
      </c>
      <c r="D23" s="13">
        <f>raw_data!$H52</f>
        <v>27.1560321199524</v>
      </c>
      <c r="E23" s="13">
        <f>raw_data!$H53</f>
        <v>28.558937191259901</v>
      </c>
      <c r="F23" s="13">
        <f>raw_data!$H54</f>
        <v>28.5112266139231</v>
      </c>
      <c r="G23" s="13">
        <f>raw_data!$H55</f>
        <v>27.259665020489201</v>
      </c>
      <c r="H23" s="13">
        <f>raw_data!$H56</f>
        <v>28.672146101078599</v>
      </c>
      <c r="I23" s="13">
        <f>raw_data!$H57</f>
        <v>29.855406668961098</v>
      </c>
      <c r="J23" s="13">
        <f>raw_data!$H58</f>
        <v>28.509735552932799</v>
      </c>
      <c r="K23" s="13">
        <f>raw_data!$H59</f>
        <v>26.9243168655243</v>
      </c>
      <c r="L23" s="13">
        <f>raw_data!$H60</f>
        <v>27.410458541295899</v>
      </c>
      <c r="M23" s="20">
        <f>raw_data!$H61</f>
        <v>0</v>
      </c>
      <c r="N23" s="20">
        <f>raw_data!$H62</f>
        <v>0</v>
      </c>
      <c r="O23" s="14">
        <f>raw_data!$H63</f>
        <v>21.025041498734801</v>
      </c>
      <c r="P23" s="14">
        <f>raw_data!$H64</f>
        <v>23.245778748085399</v>
      </c>
      <c r="Q23" s="14">
        <f>raw_data!$H65</f>
        <v>23.6329778160876</v>
      </c>
      <c r="R23" s="14">
        <f>raw_data!$H66</f>
        <v>23.358668529618399</v>
      </c>
      <c r="S23" s="14">
        <f>raw_data!$H67</f>
        <v>23.487714732132599</v>
      </c>
      <c r="T23" s="14">
        <f>raw_data!$H68</f>
        <v>23.4893155504096</v>
      </c>
      <c r="U23" s="14">
        <f>raw_data!$H69</f>
        <v>23.602865913405399</v>
      </c>
      <c r="V23" s="14">
        <f>raw_data!$H70</f>
        <v>23.367229955377901</v>
      </c>
      <c r="W23" s="14">
        <f>raw_data!$H71</f>
        <v>23.686013260051102</v>
      </c>
      <c r="X23" s="14">
        <f>raw_data!$H72</f>
        <v>22.980817596625499</v>
      </c>
      <c r="Y23" s="14">
        <f>raw_data!$H73</f>
        <v>23.535355107304898</v>
      </c>
    </row>
    <row r="24" spans="1:25" x14ac:dyDescent="0.2">
      <c r="A24" s="1" t="s">
        <v>409</v>
      </c>
      <c r="B24" s="13">
        <f>raw_data!$H74</f>
        <v>26.982911252323198</v>
      </c>
      <c r="C24" s="13">
        <f>raw_data!$H75</f>
        <v>28.015266966735499</v>
      </c>
      <c r="D24" s="13">
        <f>raw_data!$H76</f>
        <v>29.993659013081601</v>
      </c>
      <c r="E24" s="13">
        <f>raw_data!$H77</f>
        <v>31.340840369325001</v>
      </c>
      <c r="F24" s="13">
        <f>raw_data!$H78</f>
        <v>27.590786843541899</v>
      </c>
      <c r="G24" s="13">
        <f>raw_data!$H79</f>
        <v>27.683930939910201</v>
      </c>
      <c r="H24" s="13">
        <f>raw_data!$H80</f>
        <v>30.5899772614403</v>
      </c>
      <c r="I24" s="13">
        <f>raw_data!$H81</f>
        <v>30.874445861798101</v>
      </c>
      <c r="J24" s="13">
        <f>raw_data!$H82</f>
        <v>27.707963604928501</v>
      </c>
      <c r="K24" s="13">
        <f>raw_data!$H83</f>
        <v>27.569585805918599</v>
      </c>
      <c r="L24" s="13">
        <f>raw_data!$H84</f>
        <v>29.709249001057099</v>
      </c>
      <c r="M24" s="20">
        <f>raw_data!$H85</f>
        <v>0</v>
      </c>
      <c r="N24" s="20">
        <f>raw_data!$H86</f>
        <v>0</v>
      </c>
      <c r="O24" s="14">
        <f>raw_data!$H87</f>
        <v>21.8189492042948</v>
      </c>
      <c r="P24" s="14">
        <f>raw_data!$H88</f>
        <v>23.722503097118601</v>
      </c>
      <c r="Q24" s="14">
        <f>raw_data!$H89</f>
        <v>24.318193937346201</v>
      </c>
      <c r="R24" s="14">
        <f>raw_data!$H90</f>
        <v>24.532479034338301</v>
      </c>
      <c r="S24" s="14">
        <f>raw_data!$H91</f>
        <v>24.7005411606767</v>
      </c>
      <c r="T24" s="14">
        <f>raw_data!$H92</f>
        <v>23.301147002722502</v>
      </c>
      <c r="U24" s="14">
        <f>raw_data!$H93</f>
        <v>24.449282569181999</v>
      </c>
      <c r="V24" s="14">
        <f>raw_data!$H94</f>
        <v>23.704974687802299</v>
      </c>
      <c r="W24" s="14">
        <f>raw_data!$H95</f>
        <v>23.611316768199099</v>
      </c>
      <c r="X24" s="14">
        <f>raw_data!$H96</f>
        <v>23.6179690365393</v>
      </c>
      <c r="Y24" s="14">
        <f>raw_data!$H97</f>
        <v>23.854737357269901</v>
      </c>
    </row>
    <row r="25" spans="1:25" x14ac:dyDescent="0.2">
      <c r="A25" s="1" t="s">
        <v>411</v>
      </c>
      <c r="B25" s="13">
        <f>raw_data!$H98</f>
        <v>26.6286995431843</v>
      </c>
      <c r="C25" s="13">
        <f>raw_data!$H99</f>
        <v>28.110235739882601</v>
      </c>
      <c r="D25" s="13">
        <f>raw_data!$H100</f>
        <v>29.933125992077098</v>
      </c>
      <c r="E25" s="13">
        <f>raw_data!$H101</f>
        <v>31.366505446644499</v>
      </c>
      <c r="F25" s="13">
        <f>raw_data!$H102</f>
        <v>27.544171914321399</v>
      </c>
      <c r="G25" s="13">
        <f>raw_data!$H103</f>
        <v>28.022154587089599</v>
      </c>
      <c r="H25" s="13">
        <f>raw_data!$H104</f>
        <v>30.7614519773518</v>
      </c>
      <c r="I25" s="13">
        <f>raw_data!$H105</f>
        <v>30.942527201178098</v>
      </c>
      <c r="J25" s="13">
        <f>raw_data!$H106</f>
        <v>27.9636154838254</v>
      </c>
      <c r="K25" s="13">
        <f>raw_data!$H107</f>
        <v>27.368859164009901</v>
      </c>
      <c r="L25" s="13">
        <f>raw_data!$H108</f>
        <v>29.8584750727379</v>
      </c>
      <c r="M25" s="20">
        <f>raw_data!$H109</f>
        <v>0</v>
      </c>
      <c r="N25" s="20">
        <f>raw_data!$H110</f>
        <v>0</v>
      </c>
      <c r="O25" s="14">
        <f>raw_data!$H111</f>
        <v>21.812886873197201</v>
      </c>
      <c r="P25" s="14">
        <f>raw_data!$H112</f>
        <v>23.869737363511</v>
      </c>
      <c r="Q25" s="14">
        <f>raw_data!$H113</f>
        <v>24.095625268824801</v>
      </c>
      <c r="R25" s="14">
        <f>raw_data!$H114</f>
        <v>24.539506684874301</v>
      </c>
      <c r="S25" s="14">
        <f>raw_data!$H115</f>
        <v>23.2222148481376</v>
      </c>
      <c r="T25" s="14">
        <f>raw_data!$H116</f>
        <v>23.569932972776702</v>
      </c>
      <c r="U25" s="14">
        <f>raw_data!$H117</f>
        <v>24.4769402813521</v>
      </c>
      <c r="V25" s="14">
        <f>raw_data!$H118</f>
        <v>23.668183048582399</v>
      </c>
      <c r="W25" s="14">
        <f>raw_data!$H119</f>
        <v>23.5656109023376</v>
      </c>
      <c r="X25" s="14">
        <f>raw_data!$H120</f>
        <v>23.475388005015901</v>
      </c>
      <c r="Y25" s="14">
        <f>raw_data!$H121</f>
        <v>23.612545756177401</v>
      </c>
    </row>
    <row r="26" spans="1:25" x14ac:dyDescent="0.2">
      <c r="A26" s="1" t="s">
        <v>413</v>
      </c>
      <c r="B26" s="13">
        <f>raw_data!$H122</f>
        <v>27.012221760995299</v>
      </c>
      <c r="C26" s="13">
        <f>raw_data!$H123</f>
        <v>28.252492280758901</v>
      </c>
      <c r="D26" s="13">
        <f>raw_data!$H124</f>
        <v>29.538632540964901</v>
      </c>
      <c r="E26" s="13">
        <f>raw_data!$H125</f>
        <v>31.741249165947199</v>
      </c>
      <c r="F26" s="13">
        <f>raw_data!$H126</f>
        <v>27.658609277367901</v>
      </c>
      <c r="G26" s="13">
        <f>raw_data!$H127</f>
        <v>27.833043475529401</v>
      </c>
      <c r="H26" s="13">
        <f>raw_data!$H128</f>
        <v>31.141155635469399</v>
      </c>
      <c r="I26" s="13">
        <f>raw_data!$H129</f>
        <v>30.734475139631499</v>
      </c>
      <c r="J26" s="13">
        <f>raw_data!$H130</f>
        <v>27.710761776030399</v>
      </c>
      <c r="K26" s="13">
        <f>raw_data!$H131</f>
        <v>27.6290719592389</v>
      </c>
      <c r="L26" s="13">
        <f>raw_data!$H132</f>
        <v>29.401711172914101</v>
      </c>
      <c r="M26" s="20">
        <f>raw_data!$H133</f>
        <v>0</v>
      </c>
      <c r="N26" s="20">
        <f>raw_data!$H134</f>
        <v>0</v>
      </c>
      <c r="O26" s="14">
        <f>raw_data!$H135</f>
        <v>22.025748603612801</v>
      </c>
      <c r="P26" s="14">
        <f>raw_data!$H136</f>
        <v>23.8578684398787</v>
      </c>
      <c r="Q26" s="14">
        <f>raw_data!$H137</f>
        <v>24.230046612743099</v>
      </c>
      <c r="R26" s="14">
        <f>raw_data!$H138</f>
        <v>24.434598656627902</v>
      </c>
      <c r="S26" s="14">
        <f>raw_data!$H139</f>
        <v>23.3335006920247</v>
      </c>
      <c r="T26" s="14">
        <f>raw_data!$H140</f>
        <v>23.315296860934701</v>
      </c>
      <c r="U26" s="14">
        <f>raw_data!$H141</f>
        <v>24.598361021845498</v>
      </c>
      <c r="V26" s="14">
        <f>raw_data!$H142</f>
        <v>23.6545159345903</v>
      </c>
      <c r="W26" s="14">
        <f>raw_data!$H143</f>
        <v>23.5610015624124</v>
      </c>
      <c r="X26" s="14">
        <f>raw_data!$H144</f>
        <v>23.857685640932999</v>
      </c>
      <c r="Y26" s="14">
        <f>raw_data!$H145</f>
        <v>24.1406217796495</v>
      </c>
    </row>
    <row r="27" spans="1:25" x14ac:dyDescent="0.2">
      <c r="A27" s="1" t="s">
        <v>415</v>
      </c>
      <c r="B27" s="13">
        <f>raw_data!$H146</f>
        <v>27.888513189804399</v>
      </c>
      <c r="C27" s="13">
        <f>raw_data!$H147</f>
        <v>29.885214328326899</v>
      </c>
      <c r="D27" s="13">
        <f>raw_data!$H148</f>
        <v>28.852836450718399</v>
      </c>
      <c r="E27" s="13">
        <f>raw_data!$H149</f>
        <v>27.297948527036802</v>
      </c>
      <c r="F27" s="13">
        <f>raw_data!$H150</f>
        <v>27.632992796953602</v>
      </c>
      <c r="G27" s="13">
        <f>raw_data!$H151</f>
        <v>29.841963225860301</v>
      </c>
      <c r="H27" s="13">
        <f>raw_data!$H152</f>
        <v>30.6016008486801</v>
      </c>
      <c r="I27" s="13">
        <f>raw_data!$H153</f>
        <v>27.576035026256001</v>
      </c>
      <c r="J27" s="13">
        <f>raw_data!$H154</f>
        <v>28.4192213640235</v>
      </c>
      <c r="K27" s="13">
        <f>raw_data!$H155</f>
        <v>30.250743056000399</v>
      </c>
      <c r="L27" s="13">
        <f>raw_data!$H156</f>
        <v>29.174228017516601</v>
      </c>
      <c r="M27" s="20">
        <f>raw_data!$H157</f>
        <v>0</v>
      </c>
      <c r="N27" s="20">
        <f>raw_data!$H158</f>
        <v>0</v>
      </c>
      <c r="O27" s="14">
        <f>raw_data!$H159</f>
        <v>23.079254094882501</v>
      </c>
      <c r="P27" s="14">
        <f>raw_data!$H160</f>
        <v>23.893890736705099</v>
      </c>
      <c r="Q27" s="14">
        <f>raw_data!$H161</f>
        <v>23.5914344469893</v>
      </c>
      <c r="R27" s="14">
        <f>raw_data!$H162</f>
        <v>23.627722414264699</v>
      </c>
      <c r="S27" s="14">
        <f>raw_data!$H163</f>
        <v>23.290368463821899</v>
      </c>
      <c r="T27" s="14">
        <f>raw_data!$H164</f>
        <v>24.222221560697999</v>
      </c>
      <c r="U27" s="14">
        <f>raw_data!$H165</f>
        <v>24.377251249590099</v>
      </c>
      <c r="V27" s="14">
        <f>raw_data!$H166</f>
        <v>23.740580138150499</v>
      </c>
      <c r="W27" s="14">
        <f>raw_data!$H167</f>
        <v>23.827687597174599</v>
      </c>
      <c r="X27" s="14">
        <f>raw_data!$H168</f>
        <v>24.161512792172701</v>
      </c>
      <c r="Y27" s="14">
        <f>raw_data!$H169</f>
        <v>23.892673937646901</v>
      </c>
    </row>
    <row r="28" spans="1:25" x14ac:dyDescent="0.2">
      <c r="A28" s="1" t="s">
        <v>417</v>
      </c>
      <c r="B28" s="13">
        <f>raw_data!$H170</f>
        <v>27.9155693668677</v>
      </c>
      <c r="C28" s="13">
        <f>raw_data!$H171</f>
        <v>29.731505173736998</v>
      </c>
      <c r="D28" s="13">
        <f>raw_data!$H172</f>
        <v>29.157439340061401</v>
      </c>
      <c r="E28" s="13">
        <f>raw_data!$H173</f>
        <v>27.110023631012201</v>
      </c>
      <c r="F28" s="13">
        <f>raw_data!$H174</f>
        <v>27.3961227711041</v>
      </c>
      <c r="G28" s="13">
        <f>raw_data!$H175</f>
        <v>30.1181651597648</v>
      </c>
      <c r="H28" s="13">
        <f>raw_data!$H176</f>
        <v>31.443213049993499</v>
      </c>
      <c r="I28" s="13">
        <f>raw_data!$H177</f>
        <v>27.5659135536336</v>
      </c>
      <c r="J28" s="13">
        <f>raw_data!$H178</f>
        <v>28.410708437185001</v>
      </c>
      <c r="K28" s="13">
        <f>raw_data!$H179</f>
        <v>31.3526116297583</v>
      </c>
      <c r="L28" s="13">
        <f>raw_data!$H180</f>
        <v>29.155581628140101</v>
      </c>
      <c r="M28" s="20">
        <f>raw_data!$H181</f>
        <v>0</v>
      </c>
      <c r="N28" s="20">
        <f>raw_data!$H182</f>
        <v>0</v>
      </c>
      <c r="O28" s="14">
        <f>raw_data!$H183</f>
        <v>23.266909068835801</v>
      </c>
      <c r="P28" s="14">
        <f>raw_data!$H184</f>
        <v>23.977794316643401</v>
      </c>
      <c r="Q28" s="14">
        <f>raw_data!$H185</f>
        <v>23.644672862849799</v>
      </c>
      <c r="R28" s="14">
        <f>raw_data!$H186</f>
        <v>23.668750114751401</v>
      </c>
      <c r="S28" s="14">
        <f>raw_data!$H187</f>
        <v>23.199034244297099</v>
      </c>
      <c r="T28" s="14">
        <f>raw_data!$H188</f>
        <v>24.182576559083898</v>
      </c>
      <c r="U28" s="14">
        <f>raw_data!$H189</f>
        <v>24.5849125596446</v>
      </c>
      <c r="V28" s="14">
        <f>raw_data!$H190</f>
        <v>23.536579824427001</v>
      </c>
      <c r="W28" s="14">
        <f>raw_data!$H191</f>
        <v>23.790784918130498</v>
      </c>
      <c r="X28" s="14">
        <f>raw_data!$H192</f>
        <v>24.057738779252201</v>
      </c>
      <c r="Y28" s="14">
        <f>raw_data!$H193</f>
        <v>24.153512675281998</v>
      </c>
    </row>
    <row r="29" spans="1:25" x14ac:dyDescent="0.2">
      <c r="A29" s="1" t="s">
        <v>419</v>
      </c>
      <c r="B29" s="13">
        <f>raw_data!$H194</f>
        <v>28.1062843030133</v>
      </c>
      <c r="C29" s="13">
        <f>raw_data!$H195</f>
        <v>29.6659980440499</v>
      </c>
      <c r="D29" s="13">
        <f>raw_data!$H196</f>
        <v>29.036940466882399</v>
      </c>
      <c r="E29" s="13">
        <f>raw_data!$H197</f>
        <v>27.232877132631199</v>
      </c>
      <c r="F29" s="13">
        <f>raw_data!$H198</f>
        <v>27.696087051614999</v>
      </c>
      <c r="G29" s="13">
        <f>raw_data!$H199</f>
        <v>29.888957421931199</v>
      </c>
      <c r="H29" s="13">
        <f>raw_data!$H200</f>
        <v>30.740122158154101</v>
      </c>
      <c r="I29" s="13">
        <f>raw_data!$H201</f>
        <v>27.590926950830099</v>
      </c>
      <c r="J29" s="13">
        <f>raw_data!$H202</f>
        <v>28.186935943354399</v>
      </c>
      <c r="K29" s="13">
        <f>raw_data!$H203</f>
        <v>30.3478345069108</v>
      </c>
      <c r="L29" s="13">
        <f>raw_data!$H204</f>
        <v>28.945436475920602</v>
      </c>
      <c r="M29" s="20">
        <f>raw_data!$H205</f>
        <v>0</v>
      </c>
      <c r="N29" s="20">
        <f>raw_data!$H206</f>
        <v>0</v>
      </c>
      <c r="O29" s="14">
        <f>raw_data!$H207</f>
        <v>23.2267520415175</v>
      </c>
      <c r="P29" s="14">
        <f>raw_data!$H208</f>
        <v>23.362204426471099</v>
      </c>
      <c r="Q29" s="14">
        <f>raw_data!$H209</f>
        <v>23.6932456823317</v>
      </c>
      <c r="R29" s="14">
        <f>raw_data!$H210</f>
        <v>23.513212019732499</v>
      </c>
      <c r="S29" s="14">
        <f>raw_data!$H211</f>
        <v>23.051985876962299</v>
      </c>
      <c r="T29" s="14">
        <f>raw_data!$H212</f>
        <v>24.195027304973902</v>
      </c>
      <c r="U29" s="14">
        <f>raw_data!$H213</f>
        <v>24.420157525210101</v>
      </c>
      <c r="V29" s="14">
        <f>raw_data!$H214</f>
        <v>23.4740126091483</v>
      </c>
      <c r="W29" s="14">
        <f>raw_data!$H215</f>
        <v>23.830137909439902</v>
      </c>
      <c r="X29" s="14">
        <f>raw_data!$H216</f>
        <v>23.9907023500528</v>
      </c>
      <c r="Y29" s="14">
        <f>raw_data!$H217</f>
        <v>24.241659803542898</v>
      </c>
    </row>
    <row r="30" spans="1:25" x14ac:dyDescent="0.2">
      <c r="A30" s="1" t="s">
        <v>421</v>
      </c>
      <c r="B30" s="13">
        <f>raw_data!$H218</f>
        <v>28.950563462726102</v>
      </c>
      <c r="C30" s="13">
        <f>raw_data!$H219</f>
        <v>29.100745156311199</v>
      </c>
      <c r="D30" s="13">
        <f>raw_data!$H220</f>
        <v>27.178140576557801</v>
      </c>
      <c r="E30" s="13">
        <f>raw_data!$H221</f>
        <v>27.375631719418699</v>
      </c>
      <c r="F30" s="13">
        <f>raw_data!$H222</f>
        <v>29.186281992601302</v>
      </c>
      <c r="G30" s="13">
        <f>raw_data!$H223</f>
        <v>29.1936347411234</v>
      </c>
      <c r="H30" s="13">
        <f>raw_data!$H224</f>
        <v>28.234592625710398</v>
      </c>
      <c r="I30" s="13">
        <f>raw_data!$H225</f>
        <v>27.964414766160299</v>
      </c>
      <c r="J30" s="13">
        <f>raw_data!$H226</f>
        <v>31.283654502226302</v>
      </c>
      <c r="K30" s="13">
        <f>raw_data!$H227</f>
        <v>29.2553866390341</v>
      </c>
      <c r="L30" s="20">
        <f>raw_data!$H228</f>
        <v>0</v>
      </c>
      <c r="M30" s="20">
        <f>raw_data!$H229</f>
        <v>0</v>
      </c>
      <c r="N30" s="20">
        <f>raw_data!$H230</f>
        <v>0</v>
      </c>
      <c r="O30" s="14">
        <f>raw_data!$H231</f>
        <v>24.150556937088801</v>
      </c>
      <c r="P30" s="14">
        <f>raw_data!$H232</f>
        <v>23.6293339424641</v>
      </c>
      <c r="Q30" s="14">
        <f>raw_data!$H233</f>
        <v>23.255719778853798</v>
      </c>
      <c r="R30" s="14">
        <f>raw_data!$H234</f>
        <v>23.054451460618399</v>
      </c>
      <c r="S30" s="14">
        <f>raw_data!$H235</f>
        <v>23.342586287163702</v>
      </c>
      <c r="T30" s="14">
        <f>raw_data!$H236</f>
        <v>23.9571536031333</v>
      </c>
      <c r="U30" s="14">
        <f>raw_data!$H237</f>
        <v>23.565774887417</v>
      </c>
      <c r="V30" s="14">
        <f>raw_data!$H238</f>
        <v>24.295527552288299</v>
      </c>
      <c r="W30" s="14">
        <f>raw_data!$H239</f>
        <v>24.494280522554298</v>
      </c>
      <c r="X30" s="14">
        <f>raw_data!$H240</f>
        <v>23.780251828558299</v>
      </c>
      <c r="Y30" s="20">
        <f>raw_data!$H241</f>
        <v>0</v>
      </c>
    </row>
    <row r="31" spans="1:25" x14ac:dyDescent="0.2">
      <c r="A31" s="1" t="s">
        <v>423</v>
      </c>
      <c r="B31" s="13">
        <f>raw_data!$H242</f>
        <v>29.089093561396002</v>
      </c>
      <c r="C31" s="13">
        <f>raw_data!$H243</f>
        <v>29.171416106324401</v>
      </c>
      <c r="D31" s="13">
        <f>raw_data!$H244</f>
        <v>27.267186861127701</v>
      </c>
      <c r="E31" s="13">
        <f>raw_data!$H245</f>
        <v>27.258495002271399</v>
      </c>
      <c r="F31" s="13">
        <f>raw_data!$H246</f>
        <v>29.146373620652099</v>
      </c>
      <c r="G31" s="13">
        <f>raw_data!$H247</f>
        <v>29.074844859179802</v>
      </c>
      <c r="H31" s="13">
        <f>raw_data!$H248</f>
        <v>28.4158669971503</v>
      </c>
      <c r="I31" s="13">
        <f>raw_data!$H249</f>
        <v>27.914428193351299</v>
      </c>
      <c r="J31" s="13">
        <f>raw_data!$H250</f>
        <v>31.1715637746506</v>
      </c>
      <c r="K31" s="13">
        <f>raw_data!$H251</f>
        <v>29.301139873085901</v>
      </c>
      <c r="L31" s="20">
        <f>raw_data!$H252</f>
        <v>0</v>
      </c>
      <c r="M31" s="20">
        <f>raw_data!$H253</f>
        <v>0</v>
      </c>
      <c r="N31" s="20">
        <f>raw_data!$H254</f>
        <v>0</v>
      </c>
      <c r="O31" s="14">
        <f>raw_data!$H255</f>
        <v>24.0877270656215</v>
      </c>
      <c r="P31" s="14">
        <f>raw_data!$H256</f>
        <v>23.572434146586101</v>
      </c>
      <c r="Q31" s="14">
        <f>raw_data!$H257</f>
        <v>23.222194153254701</v>
      </c>
      <c r="R31" s="14">
        <f>raw_data!$H258</f>
        <v>23.214180183929699</v>
      </c>
      <c r="S31" s="14">
        <f>raw_data!$H259</f>
        <v>23.323800601661901</v>
      </c>
      <c r="T31" s="14">
        <f>raw_data!$H260</f>
        <v>24.119313217964802</v>
      </c>
      <c r="U31" s="14">
        <f>raw_data!$H261</f>
        <v>23.517422094059999</v>
      </c>
      <c r="V31" s="14">
        <f>raw_data!$H262</f>
        <v>23.856532747134001</v>
      </c>
      <c r="W31" s="14">
        <f>raw_data!$H263</f>
        <v>24.556466732936499</v>
      </c>
      <c r="X31" s="14">
        <f>raw_data!$H264</f>
        <v>23.518966563353398</v>
      </c>
      <c r="Y31" s="20">
        <f>raw_data!$H265</f>
        <v>0</v>
      </c>
    </row>
    <row r="32" spans="1:25" x14ac:dyDescent="0.2">
      <c r="A32" s="1" t="s">
        <v>425</v>
      </c>
      <c r="B32" s="13">
        <f>raw_data!$H266</f>
        <v>29.051354612158899</v>
      </c>
      <c r="C32" s="13">
        <f>raw_data!$H267</f>
        <v>29.243895224590901</v>
      </c>
      <c r="D32" s="13">
        <f>raw_data!$H268</f>
        <v>27.100687394958001</v>
      </c>
      <c r="E32" s="13">
        <f>raw_data!$H269</f>
        <v>27.3050251884376</v>
      </c>
      <c r="F32" s="13">
        <f>raw_data!$H270</f>
        <v>29.2104400175443</v>
      </c>
      <c r="G32" s="13">
        <f>raw_data!$H271</f>
        <v>29.0981559655587</v>
      </c>
      <c r="H32" s="13">
        <f>raw_data!$H272</f>
        <v>28.106850166469801</v>
      </c>
      <c r="I32" s="13">
        <f>raw_data!$H273</f>
        <v>28.071969676011001</v>
      </c>
      <c r="J32" s="13">
        <f>raw_data!$H274</f>
        <v>31.422487918214099</v>
      </c>
      <c r="K32" s="13">
        <f>raw_data!$H275</f>
        <v>29.154951652095399</v>
      </c>
      <c r="L32" s="20">
        <f>raw_data!$H276</f>
        <v>0</v>
      </c>
      <c r="M32" s="20">
        <f>raw_data!$H277</f>
        <v>0</v>
      </c>
      <c r="N32" s="20">
        <f>raw_data!$H278</f>
        <v>0</v>
      </c>
      <c r="O32" s="14">
        <f>raw_data!$H279</f>
        <v>24.2290834076721</v>
      </c>
      <c r="P32" s="14">
        <f>raw_data!$H280</f>
        <v>23.782506806142301</v>
      </c>
      <c r="Q32" s="14">
        <f>raw_data!$H281</f>
        <v>23.142670502400701</v>
      </c>
      <c r="R32" s="14">
        <f>raw_data!$H282</f>
        <v>23.277428284691599</v>
      </c>
      <c r="S32" s="14">
        <f>raw_data!$H283</f>
        <v>23.2970372790836</v>
      </c>
      <c r="T32" s="14">
        <f>raw_data!$H284</f>
        <v>23.955572799831799</v>
      </c>
      <c r="U32" s="14">
        <f>raw_data!$H285</f>
        <v>23.522056762185301</v>
      </c>
      <c r="V32" s="14">
        <f>raw_data!$H286</f>
        <v>23.328152597535201</v>
      </c>
      <c r="W32" s="14">
        <f>raw_data!$H287</f>
        <v>24.383386937709801</v>
      </c>
      <c r="X32" s="14">
        <f>raw_data!$H288</f>
        <v>23.376432928712202</v>
      </c>
      <c r="Y32" s="20">
        <f>raw_data!$H289</f>
        <v>0</v>
      </c>
    </row>
    <row r="33" spans="1:25" x14ac:dyDescent="0.2">
      <c r="A33" s="1" t="s">
        <v>427</v>
      </c>
      <c r="B33" s="13">
        <f>raw_data!$H290</f>
        <v>29.644071868779498</v>
      </c>
      <c r="C33" s="13">
        <f>raw_data!$H291</f>
        <v>27.476338271144702</v>
      </c>
      <c r="D33" s="13">
        <f>raw_data!$H292</f>
        <v>27.313623193232999</v>
      </c>
      <c r="E33" s="13">
        <f>raw_data!$H293</f>
        <v>29.490177706651298</v>
      </c>
      <c r="F33" s="13">
        <f>raw_data!$H294</f>
        <v>28.9573314308719</v>
      </c>
      <c r="G33" s="13">
        <f>raw_data!$H295</f>
        <v>28.693609868073398</v>
      </c>
      <c r="H33" s="13">
        <f>raw_data!$H296</f>
        <v>28.117035338329799</v>
      </c>
      <c r="I33" s="13">
        <f>raw_data!$H297</f>
        <v>30.2192248597093</v>
      </c>
      <c r="J33" s="13">
        <f>raw_data!$H298</f>
        <v>29.540393477681</v>
      </c>
      <c r="K33" s="13">
        <f>raw_data!$H299</f>
        <v>26.758313774304298</v>
      </c>
      <c r="L33" s="20">
        <f>raw_data!$H300</f>
        <v>0</v>
      </c>
      <c r="M33" s="20">
        <f>raw_data!$H301</f>
        <v>0</v>
      </c>
      <c r="N33" s="20">
        <f>raw_data!$H302</f>
        <v>0</v>
      </c>
      <c r="O33" s="14">
        <f>raw_data!$H303</f>
        <v>25.561015353643501</v>
      </c>
      <c r="P33" s="14">
        <f>raw_data!$H304</f>
        <v>23.183905286669098</v>
      </c>
      <c r="Q33" s="14">
        <f>raw_data!$H305</f>
        <v>23.244630410018001</v>
      </c>
      <c r="R33" s="14">
        <f>raw_data!$H306</f>
        <v>24.0585961949214</v>
      </c>
      <c r="S33" s="14">
        <f>raw_data!$H307</f>
        <v>23.614633933373501</v>
      </c>
      <c r="T33" s="14">
        <f>raw_data!$H308</f>
        <v>24.2343778713829</v>
      </c>
      <c r="U33" s="14">
        <f>raw_data!$H309</f>
        <v>23.935535975532801</v>
      </c>
      <c r="V33" s="14">
        <f>raw_data!$H310</f>
        <v>23.991029760327699</v>
      </c>
      <c r="W33" s="14">
        <f>raw_data!$H311</f>
        <v>23.777023166402302</v>
      </c>
      <c r="X33" s="14">
        <f>raw_data!$H312</f>
        <v>23.3584473987836</v>
      </c>
      <c r="Y33" s="20">
        <f>raw_data!$H313</f>
        <v>0</v>
      </c>
    </row>
    <row r="34" spans="1:25" x14ac:dyDescent="0.2">
      <c r="A34" s="1" t="s">
        <v>429</v>
      </c>
      <c r="B34" s="13">
        <f>raw_data!$H314</f>
        <v>29.924101553701199</v>
      </c>
      <c r="C34" s="13">
        <f>raw_data!$H315</f>
        <v>27.338092907444299</v>
      </c>
      <c r="D34" s="13">
        <f>raw_data!$H316</f>
        <v>27.471532661209402</v>
      </c>
      <c r="E34" s="13">
        <f>raw_data!$H317</f>
        <v>30.262761289971401</v>
      </c>
      <c r="F34" s="13">
        <f>raw_data!$H318</f>
        <v>28.891995778486201</v>
      </c>
      <c r="G34" s="13">
        <f>raw_data!$H319</f>
        <v>28.288040389024001</v>
      </c>
      <c r="H34" s="13">
        <f>raw_data!$H320</f>
        <v>28.809822171459</v>
      </c>
      <c r="I34" s="13">
        <f>raw_data!$H321</f>
        <v>29.9447448552183</v>
      </c>
      <c r="J34" s="13">
        <f>raw_data!$H322</f>
        <v>29.394722669215</v>
      </c>
      <c r="K34" s="13">
        <f>raw_data!$H323</f>
        <v>26.4569059909415</v>
      </c>
      <c r="L34" s="20">
        <f>raw_data!$H324</f>
        <v>0</v>
      </c>
      <c r="M34" s="20">
        <f>raw_data!$H325</f>
        <v>0</v>
      </c>
      <c r="N34" s="20">
        <f>raw_data!$H326</f>
        <v>0</v>
      </c>
      <c r="O34" s="14">
        <f>raw_data!$H327</f>
        <v>25.046269422520499</v>
      </c>
      <c r="P34" s="14">
        <f>raw_data!$H328</f>
        <v>23.423916887169899</v>
      </c>
      <c r="Q34" s="14">
        <f>raw_data!$H329</f>
        <v>23.201874245992101</v>
      </c>
      <c r="R34" s="14">
        <f>raw_data!$H330</f>
        <v>23.903017724262199</v>
      </c>
      <c r="S34" s="14">
        <f>raw_data!$H331</f>
        <v>23.661971858988899</v>
      </c>
      <c r="T34" s="14">
        <f>raw_data!$H332</f>
        <v>24.349010621644599</v>
      </c>
      <c r="U34" s="14">
        <f>raw_data!$H333</f>
        <v>23.7163980764442</v>
      </c>
      <c r="V34" s="14">
        <f>raw_data!$H334</f>
        <v>23.9957928359145</v>
      </c>
      <c r="W34" s="14">
        <f>raw_data!$H335</f>
        <v>23.7967554745534</v>
      </c>
      <c r="X34" s="14">
        <f>raw_data!$H336</f>
        <v>23.440598816208201</v>
      </c>
      <c r="Y34" s="20">
        <f>raw_data!$H337</f>
        <v>0</v>
      </c>
    </row>
    <row r="35" spans="1:25" x14ac:dyDescent="0.2">
      <c r="A35" s="1" t="s">
        <v>431</v>
      </c>
      <c r="B35" s="13">
        <f>raw_data!$H338</f>
        <v>29.645609151415801</v>
      </c>
      <c r="C35" s="13">
        <f>raw_data!$H339</f>
        <v>27.225979145541601</v>
      </c>
      <c r="D35" s="13">
        <f>raw_data!$H340</f>
        <v>27.643885706417901</v>
      </c>
      <c r="E35" s="13">
        <f>raw_data!$H341</f>
        <v>29.933923304622901</v>
      </c>
      <c r="F35" s="13">
        <f>raw_data!$H342</f>
        <v>29.0554737931568</v>
      </c>
      <c r="G35" s="13">
        <f>raw_data!$H343</f>
        <v>28.169417605973901</v>
      </c>
      <c r="H35" s="13">
        <f>raw_data!$H344</f>
        <v>28.6584457104493</v>
      </c>
      <c r="I35" s="13">
        <f>raw_data!$H345</f>
        <v>30.189509712863401</v>
      </c>
      <c r="J35" s="13">
        <f>raw_data!$H346</f>
        <v>29.2969143117474</v>
      </c>
      <c r="K35" s="13">
        <f>raw_data!$H347</f>
        <v>26.735818373808399</v>
      </c>
      <c r="L35" s="20">
        <f>raw_data!$H348</f>
        <v>0</v>
      </c>
      <c r="M35" s="20">
        <f>raw_data!$H349</f>
        <v>0</v>
      </c>
      <c r="N35" s="20">
        <f>raw_data!$H350</f>
        <v>0</v>
      </c>
      <c r="O35" s="14">
        <f>raw_data!$H351</f>
        <v>25.033162745195099</v>
      </c>
      <c r="P35" s="14">
        <f>raw_data!$H352</f>
        <v>23.3486315860175</v>
      </c>
      <c r="Q35" s="14">
        <f>raw_data!$H353</f>
        <v>23.130057670372601</v>
      </c>
      <c r="R35" s="14">
        <f>raw_data!$H354</f>
        <v>23.7501129420368</v>
      </c>
      <c r="S35" s="14">
        <f>raw_data!$H355</f>
        <v>23.577020043590899</v>
      </c>
      <c r="T35" s="14">
        <f>raw_data!$H356</f>
        <v>24.028613754625098</v>
      </c>
      <c r="U35" s="14">
        <f>raw_data!$H357</f>
        <v>23.797071119685299</v>
      </c>
      <c r="V35" s="14">
        <f>raw_data!$H358</f>
        <v>23.867455461317199</v>
      </c>
      <c r="W35" s="14">
        <f>raw_data!$H359</f>
        <v>23.917384205500799</v>
      </c>
      <c r="X35" s="14">
        <f>raw_data!$H360</f>
        <v>23.4211409765417</v>
      </c>
      <c r="Y35" s="20">
        <f>raw_data!$H361</f>
        <v>0</v>
      </c>
    </row>
    <row r="36" spans="1:25" x14ac:dyDescent="0.2">
      <c r="A36" s="1" t="s">
        <v>433</v>
      </c>
      <c r="B36" s="20">
        <f>raw_data!$H362</f>
        <v>0</v>
      </c>
      <c r="C36" s="20">
        <f>raw_data!$H363</f>
        <v>0</v>
      </c>
      <c r="D36" s="20">
        <f>raw_data!$H364</f>
        <v>0</v>
      </c>
      <c r="E36" s="20">
        <f>raw_data!$H365</f>
        <v>0</v>
      </c>
      <c r="F36" s="20">
        <f>raw_data!$H366</f>
        <v>0</v>
      </c>
      <c r="G36" s="20">
        <f>raw_data!$H367</f>
        <v>0</v>
      </c>
      <c r="H36" s="20">
        <f>raw_data!$H368</f>
        <v>0</v>
      </c>
      <c r="I36" s="20">
        <f>raw_data!$H369</f>
        <v>0</v>
      </c>
      <c r="J36" s="20">
        <f>raw_data!$H370</f>
        <v>0</v>
      </c>
      <c r="K36" s="20">
        <f>raw_data!$H371</f>
        <v>0</v>
      </c>
      <c r="L36" s="20">
        <f>raw_data!$H372</f>
        <v>0</v>
      </c>
      <c r="M36" s="20">
        <f>raw_data!$H373</f>
        <v>0</v>
      </c>
      <c r="N36" s="20">
        <f>raw_data!$H374</f>
        <v>0</v>
      </c>
      <c r="O36" s="20">
        <f>raw_data!$H375</f>
        <v>0</v>
      </c>
      <c r="P36" s="20">
        <f>raw_data!$H376</f>
        <v>0</v>
      </c>
      <c r="Q36" s="20">
        <f>raw_data!$H377</f>
        <v>0</v>
      </c>
      <c r="R36" s="20">
        <f>raw_data!$H378</f>
        <v>0</v>
      </c>
      <c r="S36" s="20">
        <f>raw_data!$H379</f>
        <v>0</v>
      </c>
      <c r="T36" s="20">
        <f>raw_data!$H380</f>
        <v>0</v>
      </c>
      <c r="U36" s="20">
        <f>raw_data!$H381</f>
        <v>0</v>
      </c>
      <c r="V36" s="20">
        <f>raw_data!$H382</f>
        <v>0</v>
      </c>
      <c r="W36" s="20">
        <f>raw_data!$H383</f>
        <v>0</v>
      </c>
      <c r="X36" s="20">
        <f>raw_data!$H384</f>
        <v>0</v>
      </c>
      <c r="Y36" s="20">
        <f>raw_data!$H385</f>
        <v>0</v>
      </c>
    </row>
    <row r="38" spans="1:25" x14ac:dyDescent="0.2">
      <c r="H38" s="16"/>
      <c r="I38" s="16"/>
      <c r="J38" s="16"/>
      <c r="K38" s="16"/>
    </row>
    <row r="39" spans="1:25" x14ac:dyDescent="0.2">
      <c r="A39" s="1" t="s">
        <v>434</v>
      </c>
      <c r="B39" s="4" t="s">
        <v>435</v>
      </c>
      <c r="D39" s="10" t="s">
        <v>436</v>
      </c>
      <c r="E39" s="1"/>
      <c r="F39" s="13" t="s">
        <v>437</v>
      </c>
      <c r="G39" s="14" t="s">
        <v>438</v>
      </c>
      <c r="H39" s="16"/>
      <c r="I39" s="16"/>
      <c r="J39" s="16"/>
      <c r="K39" s="16"/>
    </row>
    <row r="40" spans="1:25" x14ac:dyDescent="0.2">
      <c r="A40" s="1" t="str">
        <f>F40</f>
        <v>cFos</v>
      </c>
      <c r="B40" s="13"/>
      <c r="D40" s="1" t="s">
        <v>434</v>
      </c>
      <c r="E40" s="1"/>
      <c r="F40" s="18" t="s">
        <v>632</v>
      </c>
      <c r="G40" s="19" t="s">
        <v>439</v>
      </c>
      <c r="H40" s="17"/>
      <c r="I40" s="17"/>
      <c r="J40" s="17"/>
      <c r="K40" s="17"/>
    </row>
    <row r="41" spans="1:25" x14ac:dyDescent="0.2">
      <c r="A41" s="1" t="str">
        <f>G40</f>
        <v>HPRT</v>
      </c>
      <c r="B41" s="14"/>
      <c r="D41" s="1" t="s">
        <v>440</v>
      </c>
      <c r="E41" s="1"/>
      <c r="F41" s="18" t="s">
        <v>633</v>
      </c>
      <c r="G41" s="19" t="s">
        <v>441</v>
      </c>
      <c r="H41" s="17"/>
      <c r="I41" s="17"/>
      <c r="J41" s="17"/>
      <c r="K41" s="17"/>
    </row>
    <row r="42" spans="1:25" x14ac:dyDescent="0.2">
      <c r="D42" s="1" t="s">
        <v>442</v>
      </c>
      <c r="E42" s="1"/>
      <c r="F42" s="18" t="s">
        <v>634</v>
      </c>
      <c r="G42" s="19" t="s">
        <v>443</v>
      </c>
      <c r="H42" s="17"/>
      <c r="I42" s="17"/>
      <c r="J42" s="17"/>
      <c r="K42" s="17"/>
    </row>
    <row r="43" spans="1:25" x14ac:dyDescent="0.2">
      <c r="D43" s="1" t="s">
        <v>444</v>
      </c>
      <c r="E43" s="1"/>
      <c r="F43" s="18">
        <v>175</v>
      </c>
      <c r="G43" s="19">
        <v>175</v>
      </c>
      <c r="H43" s="17"/>
      <c r="I43" s="17"/>
      <c r="J43" s="17"/>
      <c r="K43" s="17"/>
    </row>
    <row r="44" spans="1:25" x14ac:dyDescent="0.2">
      <c r="D44" s="1" t="s">
        <v>445</v>
      </c>
      <c r="E44" s="1" t="s">
        <v>446</v>
      </c>
      <c r="F44" s="18">
        <f>5*F43</f>
        <v>875</v>
      </c>
      <c r="G44" s="19">
        <f>5*G43</f>
        <v>875</v>
      </c>
      <c r="H44" s="17"/>
      <c r="I44" s="17"/>
      <c r="J44" s="17"/>
      <c r="K44" s="17"/>
    </row>
    <row r="45" spans="1:25" x14ac:dyDescent="0.2">
      <c r="D45" s="1" t="s">
        <v>447</v>
      </c>
      <c r="E45" s="1" t="s">
        <v>448</v>
      </c>
      <c r="F45" s="18">
        <f>0.5*F43</f>
        <v>87.5</v>
      </c>
      <c r="G45" s="19">
        <f>0.5*G43</f>
        <v>87.5</v>
      </c>
      <c r="H45" s="17"/>
      <c r="I45" s="17"/>
      <c r="J45" s="17"/>
      <c r="K45" s="17"/>
    </row>
    <row r="46" spans="1:25" x14ac:dyDescent="0.2">
      <c r="D46" s="1" t="s">
        <v>449</v>
      </c>
      <c r="E46" s="1" t="s">
        <v>448</v>
      </c>
      <c r="F46" s="18">
        <f>0.5*F43</f>
        <v>87.5</v>
      </c>
      <c r="G46" s="19">
        <f>0.5*G43</f>
        <v>87.5</v>
      </c>
      <c r="H46" s="17"/>
      <c r="I46" s="17"/>
      <c r="J46" s="17"/>
      <c r="K46" s="17"/>
    </row>
    <row r="47" spans="1:25" x14ac:dyDescent="0.2">
      <c r="D47" s="1" t="s">
        <v>450</v>
      </c>
      <c r="E47" s="1" t="s">
        <v>451</v>
      </c>
      <c r="F47" s="18">
        <f>2*F43</f>
        <v>350</v>
      </c>
      <c r="G47" s="19">
        <f>2*G43</f>
        <v>350</v>
      </c>
      <c r="H47" s="17"/>
      <c r="I47" s="17"/>
      <c r="J47" s="17"/>
      <c r="K47" s="17"/>
    </row>
    <row r="48" spans="1:25" x14ac:dyDescent="0.2">
      <c r="D48" s="1" t="s">
        <v>452</v>
      </c>
      <c r="E48" s="9" t="s">
        <v>453</v>
      </c>
      <c r="F48" s="18">
        <f>8*F43</f>
        <v>1400</v>
      </c>
      <c r="G48" s="19">
        <f>8*G43</f>
        <v>1400</v>
      </c>
      <c r="H48" s="17"/>
      <c r="I48" s="17"/>
      <c r="J48" s="17"/>
      <c r="K48" s="17"/>
    </row>
  </sheetData>
  <pageMargins left="0.7" right="0.7" top="0.75" bottom="0.75" header="0.3" footer="0.3"/>
  <pageSetup scale="38" orientation="landscape" copies="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X53"/>
  <sheetViews>
    <sheetView topLeftCell="A2" zoomScale="150" zoomScaleNormal="150" workbookViewId="0">
      <selection activeCell="P13" sqref="P13"/>
    </sheetView>
  </sheetViews>
  <sheetFormatPr baseColWidth="10" defaultColWidth="11" defaultRowHeight="16" x14ac:dyDescent="0.2"/>
  <cols>
    <col min="1" max="1" width="7.33203125" bestFit="1" customWidth="1"/>
    <col min="2" max="2" width="8.33203125" bestFit="1" customWidth="1"/>
    <col min="3" max="3" width="11.33203125" bestFit="1" customWidth="1"/>
    <col min="4" max="6" width="12.1640625" bestFit="1" customWidth="1"/>
    <col min="7" max="7" width="11.5" bestFit="1" customWidth="1"/>
    <col min="8" max="8" width="14.5" customWidth="1"/>
    <col min="9" max="9" width="7.33203125" bestFit="1" customWidth="1"/>
    <col min="10" max="10" width="8.33203125" bestFit="1" customWidth="1"/>
    <col min="11" max="11" width="11.33203125" bestFit="1" customWidth="1"/>
    <col min="12" max="14" width="12.1640625" bestFit="1" customWidth="1"/>
    <col min="15" max="16" width="11.5" bestFit="1" customWidth="1"/>
    <col min="17" max="17" width="11" customWidth="1"/>
    <col min="18" max="18" width="30.83203125" bestFit="1" customWidth="1"/>
    <col min="19" max="19" width="14.83203125" bestFit="1" customWidth="1"/>
    <col min="20" max="20" width="13" bestFit="1" customWidth="1"/>
    <col min="21" max="21" width="15.5" bestFit="1" customWidth="1"/>
  </cols>
  <sheetData>
    <row r="1" spans="1:24" x14ac:dyDescent="0.2">
      <c r="J1" s="16"/>
      <c r="K1" s="16"/>
      <c r="L1" s="16"/>
      <c r="M1" s="16"/>
      <c r="N1" s="16"/>
      <c r="O1" s="16"/>
      <c r="P1" s="16"/>
      <c r="R1" s="11" t="s">
        <v>454</v>
      </c>
      <c r="S1" s="11"/>
      <c r="T1" s="11"/>
      <c r="U1" s="11"/>
    </row>
    <row r="2" spans="1:24" x14ac:dyDescent="0.2">
      <c r="J2" s="16"/>
      <c r="K2" s="16"/>
      <c r="L2" s="16"/>
      <c r="M2" s="16"/>
      <c r="N2" s="16"/>
      <c r="O2" s="16"/>
      <c r="P2" s="16"/>
      <c r="R2" s="11"/>
      <c r="S2" s="11" t="str">
        <f>D3</f>
        <v>cFos</v>
      </c>
      <c r="T2" s="11">
        <f>D20</f>
        <v>26.025273936559348</v>
      </c>
      <c r="U2" s="11"/>
      <c r="V2" s="11"/>
    </row>
    <row r="3" spans="1:24" x14ac:dyDescent="0.2">
      <c r="A3" s="1" t="s">
        <v>4</v>
      </c>
      <c r="B3" s="1" t="s">
        <v>455</v>
      </c>
      <c r="C3" s="1" t="s">
        <v>456</v>
      </c>
      <c r="D3" s="2" t="str">
        <f>Plate!A40</f>
        <v>cFos</v>
      </c>
      <c r="E3" s="1" t="s">
        <v>457</v>
      </c>
      <c r="F3" s="7" t="s">
        <v>458</v>
      </c>
      <c r="G3" s="1" t="s">
        <v>459</v>
      </c>
      <c r="I3" s="1" t="s">
        <v>4</v>
      </c>
      <c r="J3" s="1" t="s">
        <v>455</v>
      </c>
      <c r="K3" s="1" t="s">
        <v>456</v>
      </c>
      <c r="L3" s="3" t="str">
        <f>Plate!A41</f>
        <v>HPRT</v>
      </c>
      <c r="M3" s="5" t="s">
        <v>457</v>
      </c>
      <c r="N3" s="5" t="s">
        <v>458</v>
      </c>
      <c r="O3" s="1" t="s">
        <v>459</v>
      </c>
      <c r="P3" s="16"/>
      <c r="R3" s="11" t="s">
        <v>460</v>
      </c>
      <c r="S3" s="11">
        <v>-0.80920000000000003</v>
      </c>
      <c r="T3" s="11">
        <v>-0.95760000000000001</v>
      </c>
      <c r="U3" s="11"/>
      <c r="V3" s="11"/>
      <c r="W3" s="11"/>
      <c r="X3" s="11"/>
    </row>
    <row r="4" spans="1:24" x14ac:dyDescent="0.2">
      <c r="A4" s="1" t="s">
        <v>403</v>
      </c>
      <c r="B4" s="6">
        <v>1</v>
      </c>
      <c r="C4" s="1">
        <f>LOG(B4,2)</f>
        <v>0</v>
      </c>
      <c r="D4" s="2">
        <f>Plate!$B21</f>
        <v>26.0167838284152</v>
      </c>
      <c r="E4" s="1">
        <f>AVERAGE(D4:D6)</f>
        <v>26.048317738843966</v>
      </c>
      <c r="F4" s="7">
        <f>STDEV(D4:D6)</f>
        <v>0.27367950617479675</v>
      </c>
      <c r="G4" s="8"/>
      <c r="I4" s="1" t="s">
        <v>403</v>
      </c>
      <c r="J4" s="6">
        <v>1</v>
      </c>
      <c r="K4" s="1">
        <f>LOG(J4,2)</f>
        <v>0</v>
      </c>
      <c r="L4" s="3">
        <f>Plate!$O21</f>
        <v>21.3089562555834</v>
      </c>
      <c r="M4" s="1">
        <f>AVERAGE(L4:L6)</f>
        <v>21.161993502621701</v>
      </c>
      <c r="N4" s="1">
        <f>STDEV(L4:L6)</f>
        <v>0.14222186404304632</v>
      </c>
      <c r="O4" s="8"/>
      <c r="P4" s="16"/>
      <c r="R4" s="11" t="s">
        <v>461</v>
      </c>
      <c r="S4" s="11">
        <v>26.372</v>
      </c>
      <c r="T4" s="11">
        <v>24.65</v>
      </c>
      <c r="U4" s="11"/>
      <c r="V4" s="11"/>
      <c r="W4" s="11"/>
      <c r="X4" s="11"/>
    </row>
    <row r="5" spans="1:24" x14ac:dyDescent="0.2">
      <c r="A5" s="1" t="s">
        <v>406</v>
      </c>
      <c r="B5" s="6">
        <v>1</v>
      </c>
      <c r="C5" s="1">
        <f t="shared" ref="C5:C18" si="0">LOG(B5,2)</f>
        <v>0</v>
      </c>
      <c r="D5" s="2">
        <f>Plate!$B22</f>
        <v>26.3363982660115</v>
      </c>
      <c r="G5" s="8"/>
      <c r="I5" s="1" t="s">
        <v>406</v>
      </c>
      <c r="J5" s="6">
        <v>1</v>
      </c>
      <c r="K5" s="1">
        <f t="shared" ref="K5:K18" si="1">LOG(J5,2)</f>
        <v>0</v>
      </c>
      <c r="L5" s="3">
        <f>Plate!$O22</f>
        <v>21.1519827535469</v>
      </c>
      <c r="O5" s="8"/>
      <c r="P5" s="16"/>
    </row>
    <row r="6" spans="1:24" x14ac:dyDescent="0.2">
      <c r="A6" s="1" t="s">
        <v>416</v>
      </c>
      <c r="B6" s="6">
        <v>1</v>
      </c>
      <c r="C6" s="1">
        <f t="shared" si="0"/>
        <v>0</v>
      </c>
      <c r="D6" s="2">
        <f>Plate!$B23</f>
        <v>25.7917711221052</v>
      </c>
      <c r="G6" s="8"/>
      <c r="I6" s="1" t="s">
        <v>416</v>
      </c>
      <c r="J6" s="6">
        <v>1</v>
      </c>
      <c r="K6" s="1">
        <f t="shared" si="1"/>
        <v>0</v>
      </c>
      <c r="L6" s="3">
        <f>Plate!$O23</f>
        <v>21.025041498734801</v>
      </c>
      <c r="O6" s="8"/>
      <c r="P6" s="16"/>
    </row>
    <row r="7" spans="1:24" x14ac:dyDescent="0.2">
      <c r="A7" s="1" t="s">
        <v>410</v>
      </c>
      <c r="B7" s="6">
        <v>0.5</v>
      </c>
      <c r="C7" s="1">
        <f t="shared" si="0"/>
        <v>-1</v>
      </c>
      <c r="D7" s="2">
        <f>Plate!$B24</f>
        <v>26.982911252323198</v>
      </c>
      <c r="E7" s="1">
        <f>AVERAGE(D7:D9)</f>
        <v>26.874610852167603</v>
      </c>
      <c r="F7" s="7">
        <f>STDEV(D7:D9)</f>
        <v>0.21346909704700576</v>
      </c>
      <c r="G7" s="8"/>
      <c r="I7" s="1" t="s">
        <v>410</v>
      </c>
      <c r="J7" s="6">
        <v>0.5</v>
      </c>
      <c r="K7" s="1">
        <f t="shared" si="1"/>
        <v>-1</v>
      </c>
      <c r="L7" s="3">
        <f>Plate!$O24</f>
        <v>21.8189492042948</v>
      </c>
      <c r="M7" s="1">
        <f>AVERAGE(L7:L9)</f>
        <v>21.885861560368266</v>
      </c>
      <c r="N7" s="1">
        <f>STDEV(L7:L9)</f>
        <v>0.12118364830024624</v>
      </c>
      <c r="O7" s="8"/>
      <c r="P7" s="16"/>
    </row>
    <row r="8" spans="1:24" x14ac:dyDescent="0.2">
      <c r="A8" s="1" t="s">
        <v>412</v>
      </c>
      <c r="B8" s="6">
        <v>0.5</v>
      </c>
      <c r="C8" s="1">
        <f t="shared" si="0"/>
        <v>-1</v>
      </c>
      <c r="D8" s="2">
        <f>Plate!$B25</f>
        <v>26.6286995431843</v>
      </c>
      <c r="G8" s="8"/>
      <c r="I8" s="1" t="s">
        <v>412</v>
      </c>
      <c r="J8" s="6">
        <v>0.5</v>
      </c>
      <c r="K8" s="1">
        <f t="shared" si="1"/>
        <v>-1</v>
      </c>
      <c r="L8" s="3">
        <f>Plate!$O25</f>
        <v>21.812886873197201</v>
      </c>
      <c r="O8" s="8"/>
      <c r="P8" s="16"/>
    </row>
    <row r="9" spans="1:24" x14ac:dyDescent="0.2">
      <c r="A9" s="1" t="s">
        <v>414</v>
      </c>
      <c r="B9" s="6">
        <v>0.5</v>
      </c>
      <c r="C9" s="1">
        <f t="shared" si="0"/>
        <v>-1</v>
      </c>
      <c r="D9" s="2">
        <f>Plate!$B26</f>
        <v>27.012221760995299</v>
      </c>
      <c r="G9" s="8"/>
      <c r="I9" s="1" t="s">
        <v>414</v>
      </c>
      <c r="J9" s="6">
        <v>0.5</v>
      </c>
      <c r="K9" s="1">
        <f t="shared" si="1"/>
        <v>-1</v>
      </c>
      <c r="L9" s="3">
        <f>Plate!$O26</f>
        <v>22.025748603612801</v>
      </c>
      <c r="O9" s="8"/>
      <c r="P9" s="16"/>
    </row>
    <row r="10" spans="1:24" x14ac:dyDescent="0.2">
      <c r="A10" s="1" t="s">
        <v>416</v>
      </c>
      <c r="B10" s="6">
        <v>0.25</v>
      </c>
      <c r="C10" s="1">
        <f t="shared" si="0"/>
        <v>-2</v>
      </c>
      <c r="D10" s="2">
        <f>Plate!$B27</f>
        <v>27.888513189804399</v>
      </c>
      <c r="E10" s="1">
        <f>AVERAGE(D10,D12)</f>
        <v>27.997398746408848</v>
      </c>
      <c r="F10" s="1">
        <f>STDEV(D10,D12)</f>
        <v>0.15398743089655714</v>
      </c>
      <c r="G10" s="8"/>
      <c r="I10" s="1" t="s">
        <v>416</v>
      </c>
      <c r="J10" s="6">
        <v>0.25</v>
      </c>
      <c r="K10" s="1">
        <f t="shared" si="1"/>
        <v>-2</v>
      </c>
      <c r="L10" s="3">
        <f>Plate!$O27</f>
        <v>23.079254094882501</v>
      </c>
      <c r="M10" s="1">
        <f>AVERAGE(L10:L12)</f>
        <v>23.190971735078602</v>
      </c>
      <c r="N10" s="1">
        <f>STDEV(L10:L12)</f>
        <v>9.8811791092964327E-2</v>
      </c>
      <c r="O10" s="8"/>
      <c r="P10" s="16"/>
    </row>
    <row r="11" spans="1:24" x14ac:dyDescent="0.2">
      <c r="A11" s="1" t="s">
        <v>418</v>
      </c>
      <c r="B11" s="6">
        <v>0.25</v>
      </c>
      <c r="C11" s="1">
        <f t="shared" si="0"/>
        <v>-2</v>
      </c>
      <c r="D11" s="2">
        <f>Plate!$B28</f>
        <v>27.9155693668677</v>
      </c>
      <c r="G11" s="8"/>
      <c r="I11" s="1" t="s">
        <v>418</v>
      </c>
      <c r="J11" s="6">
        <v>0.25</v>
      </c>
      <c r="K11" s="1">
        <f t="shared" si="1"/>
        <v>-2</v>
      </c>
      <c r="L11" s="3">
        <f>Plate!$O28</f>
        <v>23.266909068835801</v>
      </c>
      <c r="O11" s="8"/>
      <c r="P11" s="16"/>
    </row>
    <row r="12" spans="1:24" x14ac:dyDescent="0.2">
      <c r="A12" s="1" t="s">
        <v>420</v>
      </c>
      <c r="B12" s="6">
        <v>0.25</v>
      </c>
      <c r="C12" s="1">
        <f t="shared" si="0"/>
        <v>-2</v>
      </c>
      <c r="D12" s="2">
        <f>Plate!$B29</f>
        <v>28.1062843030133</v>
      </c>
      <c r="G12" s="8"/>
      <c r="I12" s="1" t="s">
        <v>420</v>
      </c>
      <c r="J12" s="6">
        <v>0.25</v>
      </c>
      <c r="K12" s="1">
        <f t="shared" si="1"/>
        <v>-2</v>
      </c>
      <c r="L12" s="3">
        <f>Plate!$O29</f>
        <v>23.2267520415175</v>
      </c>
      <c r="O12" s="8"/>
      <c r="P12" s="16"/>
    </row>
    <row r="13" spans="1:24" x14ac:dyDescent="0.2">
      <c r="A13" s="1" t="s">
        <v>422</v>
      </c>
      <c r="B13" s="6">
        <v>0.125</v>
      </c>
      <c r="C13" s="1">
        <f t="shared" si="0"/>
        <v>-3</v>
      </c>
      <c r="D13" s="2">
        <f>Plate!$B30</f>
        <v>28.950563462726102</v>
      </c>
      <c r="E13" s="1">
        <f>AVERAGE(D13:D15)</f>
        <v>29.03033721209367</v>
      </c>
      <c r="F13" s="7">
        <f>STDEV(D13:D15)</f>
        <v>7.1616655803657628E-2</v>
      </c>
      <c r="G13" s="8"/>
      <c r="I13" s="1" t="s">
        <v>422</v>
      </c>
      <c r="J13" s="6">
        <v>0.125</v>
      </c>
      <c r="K13" s="1">
        <f t="shared" si="1"/>
        <v>-3</v>
      </c>
      <c r="L13" s="3">
        <f>Plate!$O30</f>
        <v>24.150556937088801</v>
      </c>
      <c r="M13" s="1">
        <f>AVERAGE(L13:L15)</f>
        <v>24.15578913679413</v>
      </c>
      <c r="N13" s="1">
        <f>STDEV(L13:L15)</f>
        <v>7.0823271562381801E-2</v>
      </c>
      <c r="O13" s="8"/>
      <c r="P13" s="16"/>
    </row>
    <row r="14" spans="1:24" x14ac:dyDescent="0.2">
      <c r="A14" s="1" t="s">
        <v>424</v>
      </c>
      <c r="B14" s="6">
        <v>0.125</v>
      </c>
      <c r="C14" s="1">
        <f t="shared" si="0"/>
        <v>-3</v>
      </c>
      <c r="D14" s="2">
        <f>Plate!$B31</f>
        <v>29.089093561396002</v>
      </c>
      <c r="G14" s="8"/>
      <c r="I14" s="1" t="s">
        <v>424</v>
      </c>
      <c r="J14" s="6">
        <v>0.125</v>
      </c>
      <c r="K14" s="1">
        <f t="shared" si="1"/>
        <v>-3</v>
      </c>
      <c r="L14" s="3">
        <f>Plate!$O31</f>
        <v>24.0877270656215</v>
      </c>
      <c r="O14" s="8"/>
      <c r="P14" s="16"/>
    </row>
    <row r="15" spans="1:24" x14ac:dyDescent="0.2">
      <c r="A15" s="1" t="s">
        <v>426</v>
      </c>
      <c r="B15" s="6">
        <v>0.125</v>
      </c>
      <c r="C15" s="1">
        <f t="shared" si="0"/>
        <v>-3</v>
      </c>
      <c r="D15" s="2">
        <f>Plate!$B32</f>
        <v>29.051354612158899</v>
      </c>
      <c r="G15" s="8"/>
      <c r="I15" s="1" t="s">
        <v>426</v>
      </c>
      <c r="J15" s="6">
        <v>0.125</v>
      </c>
      <c r="K15" s="1">
        <f t="shared" si="1"/>
        <v>-3</v>
      </c>
      <c r="L15" s="3">
        <f>Plate!$O32</f>
        <v>24.2290834076721</v>
      </c>
      <c r="O15" s="8"/>
      <c r="P15" s="16"/>
    </row>
    <row r="16" spans="1:24" x14ac:dyDescent="0.2">
      <c r="A16" s="1" t="s">
        <v>428</v>
      </c>
      <c r="B16" s="6">
        <v>6.25E-2</v>
      </c>
      <c r="C16" s="1">
        <f t="shared" si="0"/>
        <v>-4</v>
      </c>
      <c r="D16" s="2">
        <f>Plate!$B33</f>
        <v>29.644071868779498</v>
      </c>
      <c r="E16" s="1">
        <f>AVERAGE(D16:D18)</f>
        <v>29.737927524632166</v>
      </c>
      <c r="F16" s="7">
        <f>STDEV(D16:D18)</f>
        <v>0.16123327086654221</v>
      </c>
      <c r="G16" s="8"/>
      <c r="I16" s="1" t="s">
        <v>428</v>
      </c>
      <c r="J16" s="6">
        <v>6.25E-2</v>
      </c>
      <c r="K16" s="1">
        <f t="shared" si="1"/>
        <v>-4</v>
      </c>
      <c r="L16" s="3">
        <f>Plate!$O33</f>
        <v>25.561015353643501</v>
      </c>
      <c r="M16" s="1">
        <f>AVERAGE(L16:L18)</f>
        <v>25.213482507119704</v>
      </c>
      <c r="N16" s="1">
        <f>STDEV(L16:L18)</f>
        <v>0.30104361113853612</v>
      </c>
      <c r="O16" s="8"/>
      <c r="P16" s="16"/>
    </row>
    <row r="17" spans="1:16" x14ac:dyDescent="0.2">
      <c r="A17" s="1" t="s">
        <v>430</v>
      </c>
      <c r="B17" s="6">
        <v>6.25E-2</v>
      </c>
      <c r="C17" s="1">
        <f t="shared" si="0"/>
        <v>-4</v>
      </c>
      <c r="D17" s="2">
        <f>Plate!$B34</f>
        <v>29.924101553701199</v>
      </c>
      <c r="G17" s="8"/>
      <c r="I17" s="1" t="s">
        <v>430</v>
      </c>
      <c r="J17" s="6">
        <v>6.25E-2</v>
      </c>
      <c r="K17" s="1">
        <f t="shared" si="1"/>
        <v>-4</v>
      </c>
      <c r="L17" s="3">
        <f>Plate!$O34</f>
        <v>25.046269422520499</v>
      </c>
      <c r="O17" s="8"/>
      <c r="P17" s="16"/>
    </row>
    <row r="18" spans="1:16" x14ac:dyDescent="0.2">
      <c r="A18" s="1" t="s">
        <v>432</v>
      </c>
      <c r="B18" s="6">
        <v>6.25E-2</v>
      </c>
      <c r="C18" s="1">
        <f t="shared" si="0"/>
        <v>-4</v>
      </c>
      <c r="D18" s="2">
        <f>Plate!$B35</f>
        <v>29.645609151415801</v>
      </c>
      <c r="G18" s="8"/>
      <c r="I18" s="1" t="s">
        <v>432</v>
      </c>
      <c r="J18" s="6">
        <v>6.25E-2</v>
      </c>
      <c r="K18" s="1">
        <f t="shared" si="1"/>
        <v>-4</v>
      </c>
      <c r="L18" s="3">
        <f>Plate!$O35</f>
        <v>25.033162745195099</v>
      </c>
      <c r="O18" s="8"/>
      <c r="P18" s="16"/>
    </row>
    <row r="19" spans="1:16" x14ac:dyDescent="0.2">
      <c r="C19" t="s">
        <v>460</v>
      </c>
      <c r="D19" s="23">
        <f>SLOPE(D4:D18,C4:C18)</f>
        <v>-0.95349459315024676</v>
      </c>
      <c r="J19" s="16"/>
      <c r="K19" s="16" t="s">
        <v>460</v>
      </c>
      <c r="L19" s="21">
        <f>SLOPE(L4:L18,K4:K18)</f>
        <v>-1.0372905585421865</v>
      </c>
      <c r="M19" s="16"/>
      <c r="N19" s="16"/>
      <c r="O19" s="16"/>
      <c r="P19" s="16"/>
    </row>
    <row r="20" spans="1:16" x14ac:dyDescent="0.2">
      <c r="A20" s="16"/>
      <c r="B20" s="16" t="str">
        <f>D3</f>
        <v>cFos</v>
      </c>
      <c r="C20" s="16" t="s">
        <v>461</v>
      </c>
      <c r="D20" s="21">
        <f>INTERCEPT(D4:D18,C4:C18)</f>
        <v>26.025273936559348</v>
      </c>
      <c r="E20" s="16"/>
      <c r="F20" s="16"/>
      <c r="G20" s="16"/>
      <c r="J20" s="16" t="str">
        <f>L3</f>
        <v>HPRT</v>
      </c>
      <c r="K20" s="16" t="s">
        <v>461</v>
      </c>
      <c r="L20" s="21">
        <f>INTERCEPT(L4:L18,K4:K18)</f>
        <v>21.047038571312104</v>
      </c>
      <c r="M20" s="16"/>
      <c r="N20" s="16"/>
      <c r="O20" s="16"/>
      <c r="P20" s="16"/>
    </row>
    <row r="21" spans="1:16" x14ac:dyDescent="0.2">
      <c r="A21" s="16"/>
      <c r="B21" s="21"/>
      <c r="C21" s="16"/>
      <c r="D21" s="16"/>
      <c r="E21" s="16"/>
      <c r="F21" s="16"/>
      <c r="G21" s="21"/>
      <c r="J21" s="16"/>
      <c r="K21" s="21"/>
      <c r="L21" s="16"/>
      <c r="M21" s="16"/>
      <c r="N21" s="16"/>
      <c r="O21" s="16"/>
      <c r="P21" s="16"/>
    </row>
    <row r="22" spans="1:16" x14ac:dyDescent="0.2">
      <c r="A22" s="16"/>
      <c r="B22" s="21"/>
      <c r="C22" s="16"/>
      <c r="D22" s="16"/>
      <c r="E22" s="16"/>
      <c r="F22" s="16"/>
      <c r="G22" s="22"/>
      <c r="J22" s="16"/>
      <c r="K22" s="21"/>
      <c r="L22" s="16"/>
      <c r="M22" s="16"/>
      <c r="N22" s="16"/>
      <c r="O22" s="16"/>
      <c r="P22" s="16"/>
    </row>
    <row r="23" spans="1:16" x14ac:dyDescent="0.2">
      <c r="A23" s="16"/>
      <c r="B23" s="21"/>
      <c r="C23" s="16"/>
      <c r="D23" s="16"/>
      <c r="E23" s="16"/>
      <c r="F23" s="16"/>
      <c r="G23" s="16"/>
      <c r="J23" s="16"/>
      <c r="K23" s="21"/>
      <c r="L23" s="16"/>
      <c r="M23" s="16"/>
      <c r="N23" s="16"/>
      <c r="O23" s="16"/>
      <c r="P23" s="16"/>
    </row>
    <row r="24" spans="1:16" x14ac:dyDescent="0.2">
      <c r="A24" s="16"/>
      <c r="B24" s="21"/>
      <c r="C24" s="16"/>
      <c r="D24" s="16"/>
      <c r="E24" s="16"/>
      <c r="F24" s="16"/>
      <c r="G24" s="16"/>
      <c r="J24" s="16"/>
      <c r="K24" s="21"/>
      <c r="L24" s="16"/>
      <c r="M24" s="16"/>
      <c r="N24" s="16"/>
      <c r="O24" s="16"/>
      <c r="P24" s="16"/>
    </row>
    <row r="25" spans="1:16" x14ac:dyDescent="0.2">
      <c r="A25" s="16"/>
      <c r="B25" s="21"/>
      <c r="C25" s="16"/>
      <c r="D25" s="16"/>
      <c r="E25" s="16"/>
      <c r="F25" s="16"/>
      <c r="G25" s="16"/>
      <c r="J25" s="16"/>
      <c r="K25" s="21"/>
      <c r="L25" s="16"/>
      <c r="M25" s="16"/>
      <c r="N25" s="16"/>
      <c r="O25" s="16"/>
      <c r="P25" s="16"/>
    </row>
    <row r="26" spans="1:16" x14ac:dyDescent="0.2">
      <c r="A26" s="16"/>
      <c r="B26" s="21"/>
      <c r="C26" s="16"/>
      <c r="D26" s="16"/>
      <c r="E26" s="16"/>
      <c r="F26" s="16"/>
      <c r="G26" s="16"/>
      <c r="J26" s="16"/>
      <c r="K26" s="21"/>
      <c r="L26" s="16"/>
      <c r="M26" s="16"/>
      <c r="N26" s="16"/>
      <c r="O26" s="16"/>
      <c r="P26" s="16"/>
    </row>
    <row r="27" spans="1:16" x14ac:dyDescent="0.2">
      <c r="A27" s="16"/>
      <c r="B27" s="21"/>
      <c r="C27" s="16"/>
      <c r="D27" s="16"/>
      <c r="E27" s="16"/>
      <c r="F27" s="16"/>
      <c r="G27" s="16"/>
      <c r="J27" s="16"/>
      <c r="K27" s="21"/>
      <c r="L27" s="16"/>
      <c r="M27" s="16"/>
      <c r="N27" s="16"/>
      <c r="O27" s="16"/>
      <c r="P27" s="16"/>
    </row>
    <row r="28" spans="1:16" x14ac:dyDescent="0.2">
      <c r="A28" s="16"/>
      <c r="B28" s="21"/>
      <c r="C28" s="16"/>
      <c r="D28" s="16"/>
      <c r="E28" s="16"/>
      <c r="F28" s="16"/>
      <c r="G28" s="16"/>
      <c r="J28" s="16"/>
      <c r="K28" s="21"/>
      <c r="L28" s="16"/>
      <c r="M28" s="16"/>
      <c r="N28" s="16"/>
      <c r="O28" s="16"/>
      <c r="P28" s="16"/>
    </row>
    <row r="29" spans="1:16" x14ac:dyDescent="0.2">
      <c r="A29" s="16"/>
      <c r="B29" s="21"/>
      <c r="C29" s="16"/>
      <c r="D29" s="16"/>
      <c r="E29" s="16"/>
      <c r="F29" s="16"/>
      <c r="G29" s="16"/>
      <c r="J29" s="16"/>
      <c r="K29" s="21"/>
      <c r="L29" s="16"/>
      <c r="M29" s="16"/>
      <c r="N29" s="16"/>
      <c r="O29" s="16"/>
      <c r="P29" s="16"/>
    </row>
    <row r="30" spans="1:16" x14ac:dyDescent="0.2">
      <c r="A30" s="16"/>
      <c r="B30" s="21"/>
      <c r="C30" s="16"/>
      <c r="D30" s="16"/>
      <c r="E30" s="16"/>
      <c r="F30" s="16"/>
      <c r="G30" s="16"/>
      <c r="J30" s="16"/>
      <c r="K30" s="21"/>
      <c r="L30" s="16"/>
      <c r="M30" s="16"/>
      <c r="N30" s="16"/>
      <c r="O30" s="16"/>
      <c r="P30" s="16"/>
    </row>
    <row r="31" spans="1:16" x14ac:dyDescent="0.2">
      <c r="A31" s="16"/>
      <c r="B31" s="21"/>
      <c r="C31" s="16"/>
      <c r="D31" s="16"/>
      <c r="E31" s="16"/>
      <c r="F31" s="16"/>
      <c r="G31" s="16"/>
      <c r="J31" s="16"/>
      <c r="K31" s="21"/>
      <c r="L31" s="16"/>
      <c r="M31" s="16"/>
      <c r="N31" s="16"/>
      <c r="O31" s="16"/>
      <c r="P31" s="16"/>
    </row>
    <row r="32" spans="1:16" x14ac:dyDescent="0.2">
      <c r="A32" s="16"/>
      <c r="B32" s="21"/>
      <c r="C32" s="16"/>
      <c r="D32" s="16"/>
      <c r="E32" s="16"/>
      <c r="F32" s="16"/>
      <c r="G32" s="16"/>
      <c r="J32" s="16"/>
      <c r="K32" s="21"/>
      <c r="L32" s="16"/>
      <c r="M32" s="16"/>
      <c r="N32" s="16"/>
      <c r="O32" s="16"/>
      <c r="P32" s="16"/>
    </row>
    <row r="33" spans="1:16" x14ac:dyDescent="0.2">
      <c r="A33" s="16"/>
      <c r="B33" s="21"/>
      <c r="C33" s="16"/>
      <c r="D33" s="16"/>
      <c r="E33" s="16"/>
      <c r="F33" s="16"/>
      <c r="G33" s="16"/>
      <c r="J33" s="16"/>
      <c r="K33" s="21"/>
      <c r="L33" s="16"/>
      <c r="M33" s="16"/>
      <c r="N33" s="16"/>
      <c r="O33" s="16"/>
      <c r="P33" s="16"/>
    </row>
    <row r="34" spans="1:16" x14ac:dyDescent="0.2">
      <c r="A34" s="16"/>
      <c r="B34" s="21"/>
      <c r="C34" s="16"/>
      <c r="D34" s="16"/>
      <c r="E34" s="16"/>
      <c r="F34" s="16"/>
      <c r="G34" s="16"/>
      <c r="J34" s="16"/>
      <c r="K34" s="21"/>
      <c r="L34" s="16"/>
      <c r="M34" s="16"/>
      <c r="N34" s="16"/>
      <c r="O34" s="16"/>
      <c r="P34" s="16"/>
    </row>
    <row r="35" spans="1:16" x14ac:dyDescent="0.2">
      <c r="A35" s="16"/>
      <c r="B35" s="21"/>
      <c r="C35" s="16"/>
      <c r="D35" s="16"/>
      <c r="E35" s="16"/>
      <c r="F35" s="16"/>
      <c r="G35" s="16"/>
      <c r="J35" s="16"/>
      <c r="K35" s="21"/>
      <c r="L35" s="16"/>
      <c r="M35" s="16"/>
      <c r="N35" s="16"/>
      <c r="O35" s="16"/>
      <c r="P35" s="16"/>
    </row>
    <row r="36" spans="1:16" x14ac:dyDescent="0.2">
      <c r="J36" s="16"/>
      <c r="K36" s="16"/>
      <c r="L36" s="16"/>
      <c r="M36" s="16"/>
      <c r="N36" s="16"/>
      <c r="O36" s="16"/>
      <c r="P36" s="16"/>
    </row>
    <row r="37" spans="1:16" x14ac:dyDescent="0.2">
      <c r="A37" s="16"/>
      <c r="B37" s="16"/>
      <c r="C37" s="16"/>
      <c r="D37" s="16"/>
      <c r="E37" s="16"/>
      <c r="F37" s="16"/>
      <c r="G37" s="16"/>
      <c r="J37" s="16"/>
      <c r="K37" s="16"/>
      <c r="L37" s="16"/>
      <c r="M37" s="16"/>
      <c r="N37" s="16"/>
      <c r="O37" s="16"/>
      <c r="P37" s="16"/>
    </row>
    <row r="38" spans="1:16" x14ac:dyDescent="0.2">
      <c r="A38" s="16"/>
      <c r="B38" s="21"/>
      <c r="C38" s="16"/>
      <c r="D38" s="16"/>
      <c r="E38" s="16"/>
      <c r="F38" s="16"/>
      <c r="G38" s="16"/>
      <c r="J38" s="16"/>
      <c r="K38" s="21"/>
      <c r="L38" s="16"/>
      <c r="M38" s="16"/>
      <c r="N38" s="16"/>
      <c r="O38" s="16"/>
      <c r="P38" s="16"/>
    </row>
    <row r="39" spans="1:16" x14ac:dyDescent="0.2">
      <c r="A39" s="16"/>
      <c r="B39" s="21"/>
      <c r="C39" s="16"/>
      <c r="D39" s="16"/>
      <c r="E39" s="16"/>
      <c r="F39" s="16"/>
      <c r="G39" s="16"/>
      <c r="J39" s="16"/>
      <c r="K39" s="21"/>
      <c r="L39" s="16"/>
      <c r="M39" s="16"/>
      <c r="N39" s="16"/>
      <c r="O39" s="16"/>
      <c r="P39" s="16"/>
    </row>
    <row r="40" spans="1:16" x14ac:dyDescent="0.2">
      <c r="A40" s="16"/>
      <c r="B40" s="21"/>
      <c r="C40" s="16"/>
      <c r="D40" s="16"/>
      <c r="E40" s="16"/>
      <c r="F40" s="16"/>
      <c r="G40" s="16"/>
      <c r="J40" s="16"/>
      <c r="K40" s="21"/>
      <c r="L40" s="16"/>
      <c r="M40" s="16"/>
      <c r="N40" s="16"/>
      <c r="O40" s="16"/>
      <c r="P40" s="16"/>
    </row>
    <row r="41" spans="1:16" x14ac:dyDescent="0.2">
      <c r="A41" s="16"/>
      <c r="B41" s="21"/>
      <c r="C41" s="16"/>
      <c r="D41" s="16"/>
      <c r="E41" s="16"/>
      <c r="F41" s="16"/>
      <c r="G41" s="16"/>
      <c r="J41" s="16"/>
      <c r="K41" s="21"/>
      <c r="L41" s="16"/>
      <c r="M41" s="16"/>
      <c r="N41" s="16"/>
      <c r="O41" s="16"/>
      <c r="P41" s="16"/>
    </row>
    <row r="42" spans="1:16" x14ac:dyDescent="0.2">
      <c r="A42" s="16"/>
      <c r="B42" s="21"/>
      <c r="C42" s="16"/>
      <c r="D42" s="16"/>
      <c r="E42" s="16"/>
      <c r="F42" s="16"/>
      <c r="G42" s="16"/>
      <c r="J42" s="16"/>
      <c r="K42" s="21"/>
      <c r="L42" s="16"/>
      <c r="M42" s="16"/>
      <c r="N42" s="16"/>
      <c r="O42" s="16"/>
      <c r="P42" s="16"/>
    </row>
    <row r="43" spans="1:16" x14ac:dyDescent="0.2">
      <c r="A43" s="16"/>
      <c r="B43" s="21"/>
      <c r="C43" s="16"/>
      <c r="D43" s="16"/>
      <c r="E43" s="16"/>
      <c r="F43" s="16"/>
      <c r="G43" s="16"/>
      <c r="J43" s="16"/>
      <c r="K43" s="21"/>
      <c r="L43" s="16"/>
      <c r="M43" s="16"/>
      <c r="N43" s="16"/>
      <c r="O43" s="16"/>
      <c r="P43" s="16"/>
    </row>
    <row r="44" spans="1:16" x14ac:dyDescent="0.2">
      <c r="A44" s="16"/>
      <c r="B44" s="21"/>
      <c r="C44" s="16"/>
      <c r="D44" s="16"/>
      <c r="E44" s="16"/>
      <c r="F44" s="16"/>
      <c r="G44" s="16"/>
      <c r="J44" s="16"/>
      <c r="K44" s="21"/>
      <c r="L44" s="16"/>
      <c r="M44" s="16"/>
      <c r="N44" s="16"/>
      <c r="O44" s="16"/>
      <c r="P44" s="16"/>
    </row>
    <row r="45" spans="1:16" x14ac:dyDescent="0.2">
      <c r="A45" s="16"/>
      <c r="B45" s="21"/>
      <c r="C45" s="16"/>
      <c r="D45" s="16"/>
      <c r="E45" s="16"/>
      <c r="F45" s="16"/>
      <c r="G45" s="16"/>
      <c r="J45" s="16"/>
      <c r="K45" s="21"/>
      <c r="L45" s="16"/>
      <c r="M45" s="16"/>
      <c r="N45" s="16"/>
      <c r="O45" s="16"/>
      <c r="P45" s="16"/>
    </row>
    <row r="46" spans="1:16" x14ac:dyDescent="0.2">
      <c r="A46" s="16"/>
      <c r="B46" s="21"/>
      <c r="C46" s="16"/>
      <c r="D46" s="16"/>
      <c r="E46" s="16"/>
      <c r="F46" s="16"/>
      <c r="G46" s="16"/>
      <c r="J46" s="16"/>
      <c r="K46" s="21"/>
      <c r="L46" s="16"/>
      <c r="M46" s="16"/>
      <c r="N46" s="16"/>
      <c r="O46" s="16"/>
      <c r="P46" s="16"/>
    </row>
    <row r="47" spans="1:16" x14ac:dyDescent="0.2">
      <c r="A47" s="16"/>
      <c r="B47" s="21"/>
      <c r="C47" s="16"/>
      <c r="D47" s="16"/>
      <c r="E47" s="16"/>
      <c r="F47" s="16"/>
      <c r="G47" s="16"/>
      <c r="J47" s="16"/>
      <c r="K47" s="21"/>
      <c r="L47" s="16"/>
      <c r="M47" s="16"/>
      <c r="N47" s="16"/>
      <c r="O47" s="16"/>
      <c r="P47" s="16"/>
    </row>
    <row r="48" spans="1:16" x14ac:dyDescent="0.2">
      <c r="A48" s="16"/>
      <c r="B48" s="21"/>
      <c r="C48" s="16"/>
      <c r="D48" s="16"/>
      <c r="E48" s="16"/>
      <c r="F48" s="16"/>
      <c r="G48" s="16"/>
      <c r="J48" s="16"/>
      <c r="K48" s="21"/>
      <c r="L48" s="16"/>
      <c r="M48" s="16"/>
      <c r="N48" s="16"/>
      <c r="O48" s="16"/>
      <c r="P48" s="16"/>
    </row>
    <row r="49" spans="1:16" x14ac:dyDescent="0.2">
      <c r="A49" s="16"/>
      <c r="B49" s="21"/>
      <c r="C49" s="16"/>
      <c r="D49" s="16"/>
      <c r="E49" s="16"/>
      <c r="F49" s="16"/>
      <c r="G49" s="16"/>
      <c r="J49" s="16"/>
      <c r="K49" s="21"/>
      <c r="L49" s="16"/>
      <c r="M49" s="16"/>
      <c r="N49" s="16"/>
      <c r="O49" s="16"/>
      <c r="P49" s="16"/>
    </row>
    <row r="50" spans="1:16" x14ac:dyDescent="0.2">
      <c r="A50" s="16"/>
      <c r="B50" s="21"/>
      <c r="C50" s="16"/>
      <c r="D50" s="16"/>
      <c r="E50" s="16"/>
      <c r="F50" s="16"/>
      <c r="G50" s="16"/>
      <c r="J50" s="16"/>
      <c r="K50" s="21"/>
      <c r="L50" s="16"/>
      <c r="M50" s="16"/>
      <c r="N50" s="16"/>
      <c r="O50" s="16"/>
      <c r="P50" s="16"/>
    </row>
    <row r="51" spans="1:16" x14ac:dyDescent="0.2">
      <c r="A51" s="16"/>
      <c r="B51" s="21"/>
      <c r="C51" s="16"/>
      <c r="D51" s="16"/>
      <c r="E51" s="16"/>
      <c r="F51" s="16"/>
      <c r="G51" s="16"/>
      <c r="J51" s="16"/>
      <c r="K51" s="21"/>
      <c r="L51" s="16"/>
      <c r="M51" s="16"/>
      <c r="N51" s="16"/>
      <c r="O51" s="16"/>
      <c r="P51" s="16"/>
    </row>
    <row r="52" spans="1:16" x14ac:dyDescent="0.2">
      <c r="A52" s="16"/>
      <c r="B52" s="21"/>
      <c r="C52" s="16"/>
      <c r="D52" s="16"/>
      <c r="E52" s="16"/>
      <c r="F52" s="16"/>
      <c r="G52" s="16"/>
      <c r="J52" s="16"/>
      <c r="K52" s="21"/>
      <c r="L52" s="16"/>
      <c r="M52" s="16"/>
      <c r="N52" s="16"/>
      <c r="O52" s="16"/>
      <c r="P52" s="16"/>
    </row>
    <row r="53" spans="1:16" x14ac:dyDescent="0.2">
      <c r="J53" s="16"/>
      <c r="K53" s="16"/>
      <c r="L53" s="16"/>
      <c r="M53" s="16"/>
      <c r="N53" s="16"/>
      <c r="O53" s="16"/>
      <c r="P53" s="16"/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L155"/>
  <sheetViews>
    <sheetView tabSelected="1" topLeftCell="Z10" zoomScale="188" zoomScaleNormal="110" workbookViewId="0">
      <selection activeCell="AE18" sqref="AE18"/>
    </sheetView>
  </sheetViews>
  <sheetFormatPr baseColWidth="10" defaultColWidth="11" defaultRowHeight="16" x14ac:dyDescent="0.2"/>
  <cols>
    <col min="1" max="1" width="9.33203125" bestFit="1" customWidth="1"/>
    <col min="2" max="2" width="14.1640625" bestFit="1" customWidth="1"/>
    <col min="3" max="4" width="14.5" bestFit="1" customWidth="1"/>
    <col min="5" max="5" width="9.83203125" customWidth="1"/>
    <col min="6" max="9" width="11" customWidth="1"/>
    <col min="10" max="11" width="12.5" bestFit="1" customWidth="1"/>
    <col min="12" max="12" width="11" customWidth="1"/>
    <col min="13" max="14" width="20" bestFit="1" customWidth="1"/>
    <col min="15" max="15" width="11" customWidth="1"/>
    <col min="16" max="16" width="21.5" bestFit="1" customWidth="1"/>
    <col min="17" max="17" width="16.1640625" bestFit="1" customWidth="1"/>
    <col min="18" max="18" width="11" customWidth="1"/>
    <col min="19" max="19" width="20.1640625" bestFit="1" customWidth="1"/>
    <col min="20" max="20" width="18.6640625" customWidth="1"/>
    <col min="21" max="21" width="13.6640625" customWidth="1"/>
    <col min="22" max="22" width="14.83203125" bestFit="1" customWidth="1"/>
    <col min="23" max="23" width="13.6640625" customWidth="1"/>
    <col min="24" max="24" width="13.33203125" bestFit="1" customWidth="1"/>
    <col min="25" max="26" width="12.6640625" bestFit="1" customWidth="1"/>
    <col min="27" max="27" width="22.83203125" bestFit="1" customWidth="1"/>
    <col min="28" max="28" width="13" bestFit="1" customWidth="1"/>
    <col min="30" max="30" width="13.1640625" bestFit="1" customWidth="1"/>
    <col min="31" max="32" width="12.5" bestFit="1" customWidth="1"/>
    <col min="36" max="37" width="14" bestFit="1" customWidth="1"/>
    <col min="38" max="38" width="13.33203125" bestFit="1" customWidth="1"/>
    <col min="40" max="40" width="10.5" bestFit="1" customWidth="1"/>
    <col min="41" max="41" width="13.1640625" bestFit="1" customWidth="1"/>
    <col min="42" max="43" width="11.6640625" bestFit="1" customWidth="1"/>
  </cols>
  <sheetData>
    <row r="1" spans="1:38" x14ac:dyDescent="0.2">
      <c r="M1" t="s">
        <v>462</v>
      </c>
      <c r="N1" t="s">
        <v>462</v>
      </c>
      <c r="P1" t="s">
        <v>463</v>
      </c>
      <c r="Q1" t="s">
        <v>463</v>
      </c>
      <c r="S1" t="s">
        <v>464</v>
      </c>
      <c r="T1" t="s">
        <v>465</v>
      </c>
    </row>
    <row r="2" spans="1:38" x14ac:dyDescent="0.2">
      <c r="A2" s="11"/>
      <c r="B2" s="11" t="str">
        <f>SDGraphs!D3</f>
        <v>cFos</v>
      </c>
      <c r="C2" s="11" t="str">
        <f>SDGraphs!L3</f>
        <v>HPRT</v>
      </c>
      <c r="D2" s="11"/>
      <c r="E2" s="11"/>
      <c r="F2" s="11"/>
      <c r="G2" s="11"/>
      <c r="J2" t="str">
        <f t="shared" ref="J2:K2" si="0">B2</f>
        <v>cFos</v>
      </c>
      <c r="K2" s="11" t="str">
        <f t="shared" si="0"/>
        <v>HPRT</v>
      </c>
      <c r="M2" t="str">
        <f>B2</f>
        <v>cFos</v>
      </c>
      <c r="N2" t="str">
        <f>C2</f>
        <v>HPRT</v>
      </c>
      <c r="P2" t="str">
        <f>M2</f>
        <v>cFos</v>
      </c>
      <c r="Q2" t="str">
        <f>N2</f>
        <v>HPRT</v>
      </c>
      <c r="S2" t="s">
        <v>439</v>
      </c>
      <c r="T2" t="str">
        <f>J2</f>
        <v>cFos</v>
      </c>
    </row>
    <row r="3" spans="1:38" x14ac:dyDescent="0.2">
      <c r="A3" t="s">
        <v>460</v>
      </c>
      <c r="B3">
        <f>SDGraphs!D19</f>
        <v>-0.95349459315024676</v>
      </c>
      <c r="C3">
        <f>SDGraphs!L19</f>
        <v>-1.0372905585421865</v>
      </c>
      <c r="I3" s="25" t="str">
        <f>Plate!C2</f>
        <v>9300-A1.1</v>
      </c>
      <c r="J3" s="15">
        <f>Plate!$C21</f>
        <v>27.6333749401383</v>
      </c>
      <c r="K3">
        <f>Plate!$P21</f>
        <v>23.551993968414902</v>
      </c>
      <c r="L3" s="12" t="str">
        <f t="shared" ref="L3:L52" si="1">I3</f>
        <v>9300-A1.1</v>
      </c>
      <c r="M3">
        <f>(J3-$B$4)/$B$3</f>
        <v>-1.6865339511427682</v>
      </c>
      <c r="N3">
        <f>(K3-$C$4)/$C$3</f>
        <v>-2.414902340018668</v>
      </c>
      <c r="O3" s="12" t="str">
        <f>I3</f>
        <v>9300-A1.1</v>
      </c>
      <c r="P3">
        <f>2^M3</f>
        <v>0.31067241399457696</v>
      </c>
      <c r="Q3" s="26">
        <f>2^N3</f>
        <v>0.18751756680913473</v>
      </c>
      <c r="R3" s="24" t="str">
        <f>I3</f>
        <v>9300-A1.1</v>
      </c>
      <c r="S3">
        <f>AVERAGE(Q3:Q5)</f>
        <v>0.210847785942294</v>
      </c>
      <c r="T3">
        <f>P3/$S$3</f>
        <v>1.4734440421375994</v>
      </c>
      <c r="V3" t="s">
        <v>610</v>
      </c>
      <c r="W3" t="s">
        <v>611</v>
      </c>
      <c r="X3" s="15"/>
    </row>
    <row r="4" spans="1:38" x14ac:dyDescent="0.2">
      <c r="A4" t="s">
        <v>461</v>
      </c>
      <c r="B4">
        <f>SDGraphs!D20</f>
        <v>26.025273936559348</v>
      </c>
      <c r="C4">
        <f>SDGraphs!L20</f>
        <v>21.047038571312104</v>
      </c>
      <c r="I4" s="25" t="str">
        <f>Plate!C3</f>
        <v>9300-A1.2</v>
      </c>
      <c r="J4" s="15">
        <f>Plate!$C22</f>
        <v>27.481706887569</v>
      </c>
      <c r="K4">
        <f>Plate!$P22</f>
        <v>23.347810269018201</v>
      </c>
      <c r="L4" s="12" t="str">
        <f t="shared" si="1"/>
        <v>9300-A1.2</v>
      </c>
      <c r="M4">
        <f t="shared" ref="M4:M67" si="2">(J4-$B$4)/$B$3</f>
        <v>-1.5274684948110193</v>
      </c>
      <c r="N4">
        <f t="shared" ref="N4:N67" si="3">(K4-$C$4)/$C$3</f>
        <v>-2.2180590373247133</v>
      </c>
      <c r="O4" s="12" t="str">
        <f t="shared" ref="O4:O67" si="4">I4</f>
        <v>9300-A1.2</v>
      </c>
      <c r="P4">
        <f t="shared" ref="P4:P67" si="5">2^M4</f>
        <v>0.34688551529657619</v>
      </c>
      <c r="Q4" s="26">
        <f t="shared" ref="Q4:Q67" si="6">2^N4</f>
        <v>0.21493032609759311</v>
      </c>
      <c r="R4" s="24" t="str">
        <f t="shared" ref="R4:R67" si="7">I4</f>
        <v>9300-A1.2</v>
      </c>
      <c r="T4">
        <f>P4/$S$3</f>
        <v>1.6451940139960195</v>
      </c>
      <c r="V4">
        <v>9300</v>
      </c>
      <c r="W4" t="s">
        <v>612</v>
      </c>
      <c r="X4" s="15">
        <f>AVERAGE(T3:T5)</f>
        <v>1.6203915363352384</v>
      </c>
      <c r="AA4" t="s">
        <v>612</v>
      </c>
      <c r="AB4" t="s">
        <v>613</v>
      </c>
      <c r="AC4" t="s">
        <v>614</v>
      </c>
      <c r="AD4" t="s">
        <v>615</v>
      </c>
      <c r="AG4" t="s">
        <v>616</v>
      </c>
      <c r="AH4" t="s">
        <v>618</v>
      </c>
      <c r="AJ4" t="s">
        <v>611</v>
      </c>
      <c r="AK4" t="s">
        <v>631</v>
      </c>
    </row>
    <row r="5" spans="1:38" x14ac:dyDescent="0.2">
      <c r="G5" s="15"/>
      <c r="H5" s="15"/>
      <c r="I5" s="25" t="str">
        <f>Plate!C4</f>
        <v>9300-A1.3</v>
      </c>
      <c r="J5" s="15">
        <f>Plate!$C23</f>
        <v>27.402632444567399</v>
      </c>
      <c r="K5">
        <f>Plate!$P23</f>
        <v>23.245778748085399</v>
      </c>
      <c r="L5" s="12" t="str">
        <f t="shared" si="1"/>
        <v>9300-A1.3</v>
      </c>
      <c r="M5">
        <f t="shared" si="2"/>
        <v>-1.4445373029934043</v>
      </c>
      <c r="N5">
        <f t="shared" si="3"/>
        <v>-2.119695545926318</v>
      </c>
      <c r="O5" s="12" t="str">
        <f t="shared" si="4"/>
        <v>9300-A1.3</v>
      </c>
      <c r="P5">
        <f t="shared" si="5"/>
        <v>0.36740997409659865</v>
      </c>
      <c r="Q5" s="26">
        <f t="shared" si="6"/>
        <v>0.23009546492015415</v>
      </c>
      <c r="R5" s="24" t="str">
        <f t="shared" si="7"/>
        <v>9300-A1.3</v>
      </c>
      <c r="T5">
        <f>P5/$S$3</f>
        <v>1.7425365528720964</v>
      </c>
      <c r="W5" t="s">
        <v>613</v>
      </c>
      <c r="X5" s="15">
        <f>AVERAGE(T6:T8)</f>
        <v>1.3842070855992066</v>
      </c>
      <c r="Z5" t="s">
        <v>624</v>
      </c>
      <c r="AA5">
        <f>X4</f>
        <v>1.6203915363352384</v>
      </c>
      <c r="AB5">
        <f>X5</f>
        <v>1.3842070855992066</v>
      </c>
      <c r="AC5">
        <f>X6</f>
        <v>0.39534632333545289</v>
      </c>
      <c r="AD5">
        <f>X7</f>
        <v>0.58195058229247643</v>
      </c>
      <c r="AF5" t="s">
        <v>612</v>
      </c>
      <c r="AG5">
        <f>AVERAGE(AA5:AA10)</f>
        <v>1.8844810050345622</v>
      </c>
      <c r="AH5">
        <f>STDEV(AA5:AA10)</f>
        <v>0.25052291105258473</v>
      </c>
      <c r="AJ5" t="s">
        <v>612</v>
      </c>
      <c r="AK5">
        <f>_xlfn.T.TEST(AA5:AA10,AA12:AA17,2,2)</f>
        <v>0.76664697107676016</v>
      </c>
      <c r="AL5" t="str">
        <f>IF(AK5&lt;0.05,"Significant","Not Significant")</f>
        <v>Not Significant</v>
      </c>
    </row>
    <row r="6" spans="1:38" x14ac:dyDescent="0.2">
      <c r="I6" s="25" t="str">
        <f>Plate!C5</f>
        <v>9300-B1.1</v>
      </c>
      <c r="J6" s="15">
        <f>Plate!$C24</f>
        <v>28.015266966735499</v>
      </c>
      <c r="K6">
        <f>Plate!$P24</f>
        <v>23.722503097118601</v>
      </c>
      <c r="L6" s="12" t="str">
        <f t="shared" si="1"/>
        <v>9300-B1.1</v>
      </c>
      <c r="M6">
        <f t="shared" si="2"/>
        <v>-2.0870522438951875</v>
      </c>
      <c r="N6">
        <f t="shared" si="3"/>
        <v>-2.5792816716336535</v>
      </c>
      <c r="O6" s="12" t="str">
        <f t="shared" si="4"/>
        <v>9300-B1.1</v>
      </c>
      <c r="P6">
        <f t="shared" si="5"/>
        <v>0.23536109291829257</v>
      </c>
      <c r="Q6">
        <f t="shared" si="6"/>
        <v>0.16732423556620959</v>
      </c>
      <c r="R6" s="12" t="str">
        <f t="shared" si="7"/>
        <v>9300-B1.1</v>
      </c>
      <c r="S6">
        <f>AVERAGE(Q6:Q8)</f>
        <v>0.15727442558396285</v>
      </c>
      <c r="T6">
        <f>P6/$S$6</f>
        <v>1.4964994597461889</v>
      </c>
      <c r="W6" t="s">
        <v>614</v>
      </c>
      <c r="X6" s="15">
        <f>AVERAGE(T9:T11)</f>
        <v>0.39534632333545289</v>
      </c>
      <c r="Z6" t="s">
        <v>619</v>
      </c>
      <c r="AA6">
        <f>X8</f>
        <v>1.7469532224222093</v>
      </c>
      <c r="AB6">
        <f>X9</f>
        <v>2.3667473795340466</v>
      </c>
      <c r="AC6">
        <f>X10</f>
        <v>0.53044229959197542</v>
      </c>
      <c r="AD6">
        <f>X11</f>
        <v>0.6470243086944979</v>
      </c>
      <c r="AF6" t="s">
        <v>613</v>
      </c>
      <c r="AG6">
        <f>AVERAGE(AB5:AB10)</f>
        <v>1.5800483894758635</v>
      </c>
      <c r="AH6">
        <f>STDEV(AB5:AB10)</f>
        <v>0.4036684394222545</v>
      </c>
      <c r="AJ6" t="s">
        <v>613</v>
      </c>
      <c r="AK6">
        <f>_xlfn.T.TEST(AB5:AB10,AB12:AB17,2,2)</f>
        <v>0.90403312978131556</v>
      </c>
      <c r="AL6" t="str">
        <f t="shared" ref="AL6:AL8" si="8">IF(AK6&lt;0.05,"Significant","Not Significant")</f>
        <v>Not Significant</v>
      </c>
    </row>
    <row r="7" spans="1:38" x14ac:dyDescent="0.2">
      <c r="I7" s="25" t="str">
        <f>Plate!C6</f>
        <v>9300-B1.2</v>
      </c>
      <c r="J7" s="15">
        <f>Plate!$C25</f>
        <v>28.110235739882601</v>
      </c>
      <c r="K7">
        <f>Plate!$P25</f>
        <v>23.869737363511</v>
      </c>
      <c r="L7" s="12" t="str">
        <f t="shared" si="1"/>
        <v>9300-B1.2</v>
      </c>
      <c r="M7">
        <f t="shared" si="2"/>
        <v>-2.1866529902752321</v>
      </c>
      <c r="N7">
        <f t="shared" si="3"/>
        <v>-2.7212228714063791</v>
      </c>
      <c r="O7" s="12" t="str">
        <f t="shared" si="4"/>
        <v>9300-B1.2</v>
      </c>
      <c r="P7">
        <f t="shared" si="5"/>
        <v>0.21966044537201568</v>
      </c>
      <c r="Q7">
        <f t="shared" si="6"/>
        <v>0.15164576657600123</v>
      </c>
      <c r="R7" s="12" t="str">
        <f t="shared" si="7"/>
        <v>9300-B1.2</v>
      </c>
      <c r="T7">
        <f>P7/$S$6</f>
        <v>1.3966698308158647</v>
      </c>
      <c r="W7" t="s">
        <v>615</v>
      </c>
      <c r="X7" s="15">
        <f>AVERAGE(T12:T14)</f>
        <v>0.58195058229247643</v>
      </c>
      <c r="Z7" t="s">
        <v>620</v>
      </c>
      <c r="AA7">
        <f>X12</f>
        <v>1.8277416822078452</v>
      </c>
      <c r="AB7">
        <f>X13</f>
        <v>1.4664982872848471</v>
      </c>
      <c r="AC7">
        <f>X14</f>
        <v>0.69362953003541639</v>
      </c>
      <c r="AD7">
        <f>X15</f>
        <v>0.19194552269179685</v>
      </c>
      <c r="AF7" t="s">
        <v>614</v>
      </c>
      <c r="AG7">
        <f>AVERAGE(AC5:AC10)</f>
        <v>0.49510576445317644</v>
      </c>
      <c r="AH7">
        <f>STDEV(AC5:AC10)</f>
        <v>0.10833766122204724</v>
      </c>
      <c r="AJ7" t="s">
        <v>614</v>
      </c>
      <c r="AK7">
        <f>_xlfn.T.TEST(AC5:AC10,AC12:AC17,2,2)</f>
        <v>1.4772248125995245E-2</v>
      </c>
      <c r="AL7" t="str">
        <f t="shared" si="8"/>
        <v>Significant</v>
      </c>
    </row>
    <row r="8" spans="1:38" x14ac:dyDescent="0.2">
      <c r="I8" s="25" t="str">
        <f>Plate!C7</f>
        <v>9300-B1.3</v>
      </c>
      <c r="J8" s="15">
        <f>Plate!$C26</f>
        <v>28.252492280758901</v>
      </c>
      <c r="K8">
        <f>Plate!$P26</f>
        <v>23.8578684398787</v>
      </c>
      <c r="L8" s="12" t="str">
        <f t="shared" si="1"/>
        <v>9300-B1.3</v>
      </c>
      <c r="M8">
        <f t="shared" si="2"/>
        <v>-2.3358479011832207</v>
      </c>
      <c r="N8">
        <f t="shared" si="3"/>
        <v>-2.7097806351548703</v>
      </c>
      <c r="O8" s="12" t="str">
        <f t="shared" si="4"/>
        <v>9300-B1.3</v>
      </c>
      <c r="P8">
        <f t="shared" si="5"/>
        <v>0.19807958454029118</v>
      </c>
      <c r="Q8">
        <f t="shared" si="6"/>
        <v>0.15285327460967771</v>
      </c>
      <c r="R8" s="12" t="str">
        <f t="shared" si="7"/>
        <v>9300-B1.3</v>
      </c>
      <c r="T8">
        <f>P8/$S$6</f>
        <v>1.2594519662355659</v>
      </c>
      <c r="V8">
        <v>9301</v>
      </c>
      <c r="W8" t="s">
        <v>612</v>
      </c>
      <c r="X8" s="15">
        <f>AVERAGE(T15:T17)</f>
        <v>1.7469532224222093</v>
      </c>
      <c r="Z8" t="s">
        <v>621</v>
      </c>
      <c r="AA8">
        <f>X16</f>
        <v>2.3277176853286843</v>
      </c>
      <c r="AB8">
        <f>X17</f>
        <v>1.6308925017612645</v>
      </c>
      <c r="AC8">
        <f>X18</f>
        <v>0.41420419001929282</v>
      </c>
      <c r="AD8">
        <f>X19</f>
        <v>0.94564089608997814</v>
      </c>
      <c r="AF8" t="s">
        <v>615</v>
      </c>
      <c r="AG8">
        <f>AVERAGE(AD5:AD10)</f>
        <v>0.63090194952249834</v>
      </c>
      <c r="AH8">
        <f>STDEV(AD5:AD10)</f>
        <v>0.24992030629899184</v>
      </c>
      <c r="AJ8" t="s">
        <v>615</v>
      </c>
      <c r="AK8">
        <f>_xlfn.T.TEST(AD5:AD10,AD12:AD17,2,2)</f>
        <v>0.60462352040115186</v>
      </c>
      <c r="AL8" t="str">
        <f t="shared" si="8"/>
        <v>Not Significant</v>
      </c>
    </row>
    <row r="9" spans="1:38" x14ac:dyDescent="0.2">
      <c r="I9" s="25" t="str">
        <f>Plate!C8</f>
        <v>9300-C1.1</v>
      </c>
      <c r="J9">
        <f>Plate!$C27</f>
        <v>29.885214328326899</v>
      </c>
      <c r="K9">
        <f>Plate!$P27</f>
        <v>23.893890736705099</v>
      </c>
      <c r="L9" s="12" t="str">
        <f t="shared" si="1"/>
        <v>9300-C1.1</v>
      </c>
      <c r="M9">
        <f t="shared" si="2"/>
        <v>-4.0482037543754821</v>
      </c>
      <c r="N9">
        <f t="shared" si="3"/>
        <v>-2.7445079316965693</v>
      </c>
      <c r="O9" s="12" t="str">
        <f t="shared" si="4"/>
        <v>9300-C1.1</v>
      </c>
      <c r="P9">
        <f t="shared" si="5"/>
        <v>6.0446233069459433E-2</v>
      </c>
      <c r="Q9" s="26">
        <f t="shared" si="6"/>
        <v>0.14921785379296121</v>
      </c>
      <c r="R9" s="24" t="str">
        <f t="shared" si="7"/>
        <v>9300-C1.1</v>
      </c>
      <c r="S9">
        <f>AVERAGE(Q9:Q11)</f>
        <v>0.16772422158318054</v>
      </c>
      <c r="T9">
        <f>P9/$S$9</f>
        <v>0.36039060130311562</v>
      </c>
      <c r="W9" t="s">
        <v>613</v>
      </c>
      <c r="X9" s="15">
        <f>AVERAGE(T18:T20)</f>
        <v>2.3667473795340466</v>
      </c>
      <c r="Z9" t="s">
        <v>622</v>
      </c>
      <c r="AA9">
        <f>X20</f>
        <v>1.7794374545971057</v>
      </c>
      <c r="AB9">
        <f>X21</f>
        <v>1.3516171136040811</v>
      </c>
      <c r="AC9">
        <f>X22</f>
        <v>0.46099628933115494</v>
      </c>
      <c r="AD9">
        <f>X23</f>
        <v>0.65665454940740298</v>
      </c>
      <c r="AG9" t="s">
        <v>617</v>
      </c>
    </row>
    <row r="10" spans="1:38" x14ac:dyDescent="0.2">
      <c r="I10" s="25" t="str">
        <f>Plate!C9</f>
        <v>9300-C1.2</v>
      </c>
      <c r="J10">
        <f>Plate!$C28</f>
        <v>29.731505173736998</v>
      </c>
      <c r="K10">
        <f>Plate!$P28</f>
        <v>23.977794316643401</v>
      </c>
      <c r="L10" s="12" t="str">
        <f t="shared" si="1"/>
        <v>9300-C1.2</v>
      </c>
      <c r="M10">
        <f t="shared" si="2"/>
        <v>-3.8869976440376539</v>
      </c>
      <c r="N10">
        <f t="shared" si="3"/>
        <v>-2.8253951809319422</v>
      </c>
      <c r="O10" s="12" t="str">
        <f t="shared" si="4"/>
        <v>9300-C1.2</v>
      </c>
      <c r="P10">
        <f t="shared" si="5"/>
        <v>6.759228309777135E-2</v>
      </c>
      <c r="Q10" s="26">
        <f t="shared" si="6"/>
        <v>0.1410819003580927</v>
      </c>
      <c r="R10" s="24" t="str">
        <f t="shared" si="7"/>
        <v>9300-C1.2</v>
      </c>
      <c r="T10">
        <f>P10/$S$9</f>
        <v>0.40299655267292372</v>
      </c>
      <c r="W10" t="s">
        <v>614</v>
      </c>
      <c r="X10" s="15">
        <f>AVERAGE(T21:T23)</f>
        <v>0.53044229959197542</v>
      </c>
      <c r="Z10" t="s">
        <v>623</v>
      </c>
      <c r="AA10">
        <f>X24</f>
        <v>2.0046444493162898</v>
      </c>
      <c r="AB10">
        <f>X25</f>
        <v>1.280327969071734</v>
      </c>
      <c r="AC10">
        <f>X26</f>
        <v>0.47601595440576605</v>
      </c>
      <c r="AD10">
        <f>X27</f>
        <v>0.76219583795883805</v>
      </c>
      <c r="AF10" t="s">
        <v>612</v>
      </c>
      <c r="AG10">
        <f>AVERAGE(AA12:AA17)</f>
        <v>1.7896675349840834</v>
      </c>
      <c r="AH10">
        <f>STDEV(AA12:AA17)</f>
        <v>0.71916383010046525</v>
      </c>
    </row>
    <row r="11" spans="1:38" x14ac:dyDescent="0.2">
      <c r="I11" s="25" t="str">
        <f>Plate!C10</f>
        <v>9300-C1.3</v>
      </c>
      <c r="J11">
        <f>Plate!$C29</f>
        <v>29.6659980440499</v>
      </c>
      <c r="K11">
        <f>Plate!$P29</f>
        <v>23.362204426471099</v>
      </c>
      <c r="L11" s="12" t="str">
        <f t="shared" si="1"/>
        <v>9300-C1.3</v>
      </c>
      <c r="M11">
        <f t="shared" si="2"/>
        <v>-3.8182954928585167</v>
      </c>
      <c r="N11">
        <f t="shared" si="3"/>
        <v>-2.2319357253311365</v>
      </c>
      <c r="O11" s="12" t="str">
        <f t="shared" si="4"/>
        <v>9300-C1.3</v>
      </c>
      <c r="P11">
        <f t="shared" si="5"/>
        <v>7.0888946844402931E-2</v>
      </c>
      <c r="Q11" s="26">
        <f t="shared" si="6"/>
        <v>0.21287291059848767</v>
      </c>
      <c r="R11" s="24" t="str">
        <f t="shared" si="7"/>
        <v>9300-C1.3</v>
      </c>
      <c r="T11">
        <f>P11/$S$9</f>
        <v>0.42265181603031932</v>
      </c>
      <c r="W11" t="s">
        <v>615</v>
      </c>
      <c r="X11" s="15">
        <f>AVERAGE(T24:T26)</f>
        <v>0.6470243086944979</v>
      </c>
      <c r="AF11" t="s">
        <v>613</v>
      </c>
      <c r="AG11">
        <f>AVERAGE(AB12:AB17)</f>
        <v>1.5417592910965254</v>
      </c>
      <c r="AH11">
        <f>STDEV(AB12:AB17)</f>
        <v>0.64207851274893535</v>
      </c>
    </row>
    <row r="12" spans="1:38" x14ac:dyDescent="0.2">
      <c r="I12" s="25" t="str">
        <f>Plate!C11</f>
        <v>9300-D1.1</v>
      </c>
      <c r="J12">
        <f>Plate!$C30</f>
        <v>29.100745156311199</v>
      </c>
      <c r="K12">
        <f>Plate!$P30</f>
        <v>23.6293339424641</v>
      </c>
      <c r="L12" s="12" t="str">
        <f t="shared" si="1"/>
        <v>9300-D1.1</v>
      </c>
      <c r="M12">
        <f t="shared" si="2"/>
        <v>-3.2254731614059966</v>
      </c>
      <c r="N12">
        <f t="shared" si="3"/>
        <v>-2.4894619447622928</v>
      </c>
      <c r="O12" s="12" t="str">
        <f t="shared" si="4"/>
        <v>9300-D1.1</v>
      </c>
      <c r="P12">
        <f t="shared" si="5"/>
        <v>0.10691430772122261</v>
      </c>
      <c r="Q12">
        <f t="shared" si="6"/>
        <v>0.17807267453277231</v>
      </c>
      <c r="R12" s="12" t="str">
        <f t="shared" si="7"/>
        <v>9300-D1.1</v>
      </c>
      <c r="S12">
        <f>AVERAGE(Q12:Q14)</f>
        <v>0.17459810013424895</v>
      </c>
      <c r="T12">
        <f>P12/$S$12</f>
        <v>0.61234519527426645</v>
      </c>
      <c r="V12">
        <v>9302</v>
      </c>
      <c r="W12" s="29" t="s">
        <v>612</v>
      </c>
      <c r="X12" s="15">
        <f>AVERAGE(T27:T29)</f>
        <v>1.8277416822078452</v>
      </c>
      <c r="Z12" t="s">
        <v>625</v>
      </c>
      <c r="AA12">
        <f>X28</f>
        <v>1.4978295094170917</v>
      </c>
      <c r="AB12">
        <f>X29</f>
        <v>0.92858352308717773</v>
      </c>
      <c r="AC12">
        <f>X30</f>
        <v>0.31102248477775479</v>
      </c>
      <c r="AD12">
        <f>X31</f>
        <v>0.2861275203737989</v>
      </c>
      <c r="AF12" t="s">
        <v>614</v>
      </c>
      <c r="AG12">
        <f>AVERAGE(AC12:AC17)</f>
        <v>0.3291417564015906</v>
      </c>
      <c r="AH12">
        <f>STDEV(AC12:AC17)</f>
        <v>8.5883507476249579E-2</v>
      </c>
    </row>
    <row r="13" spans="1:38" x14ac:dyDescent="0.2">
      <c r="I13" s="25" t="str">
        <f>Plate!C12</f>
        <v>9300-D1.2</v>
      </c>
      <c r="J13">
        <f>Plate!$C31</f>
        <v>29.171416106324401</v>
      </c>
      <c r="K13">
        <f>Plate!$P31</f>
        <v>23.572434146586101</v>
      </c>
      <c r="L13" s="12" t="str">
        <f t="shared" si="1"/>
        <v>9300-D1.2</v>
      </c>
      <c r="M13">
        <f t="shared" si="2"/>
        <v>-3.2995909912509593</v>
      </c>
      <c r="N13">
        <f t="shared" si="3"/>
        <v>-2.4346076945144479</v>
      </c>
      <c r="O13" s="12" t="str">
        <f t="shared" si="4"/>
        <v>9300-D1.2</v>
      </c>
      <c r="P13">
        <f t="shared" si="5"/>
        <v>0.10156033815058124</v>
      </c>
      <c r="Q13">
        <f t="shared" si="6"/>
        <v>0.18497373088131264</v>
      </c>
      <c r="R13" s="12" t="str">
        <f t="shared" si="7"/>
        <v>9300-D1.2</v>
      </c>
      <c r="T13">
        <f>P13/$S$12</f>
        <v>0.58168066017036391</v>
      </c>
      <c r="W13" s="29" t="s">
        <v>613</v>
      </c>
      <c r="X13" s="15">
        <f>AVERAGE(T30:T32)</f>
        <v>1.4664982872848471</v>
      </c>
      <c r="Z13" t="s">
        <v>626</v>
      </c>
      <c r="AA13">
        <f>X32</f>
        <v>1.0488010829571659</v>
      </c>
      <c r="AB13">
        <f>X33</f>
        <v>1.054645008502473</v>
      </c>
      <c r="AC13">
        <f>X34</f>
        <v>0.34447342160934397</v>
      </c>
      <c r="AD13">
        <f>X35</f>
        <v>0.17392407165445434</v>
      </c>
      <c r="AF13" t="s">
        <v>615</v>
      </c>
      <c r="AG13">
        <f>AVERAGE(AD12:AD17)</f>
        <v>0.54667765424288906</v>
      </c>
      <c r="AH13">
        <f>STDEV(AD12:AD17)</f>
        <v>0.29407100283294796</v>
      </c>
    </row>
    <row r="14" spans="1:38" x14ac:dyDescent="0.2">
      <c r="I14" s="25" t="str">
        <f>Plate!C13</f>
        <v>9300-D1.3</v>
      </c>
      <c r="J14">
        <f>Plate!$C32</f>
        <v>29.243895224590901</v>
      </c>
      <c r="K14">
        <f>Plate!$P32</f>
        <v>23.782506806142301</v>
      </c>
      <c r="L14" s="12" t="str">
        <f t="shared" si="1"/>
        <v>9300-D1.3</v>
      </c>
      <c r="M14">
        <f t="shared" si="2"/>
        <v>-3.3756051803058091</v>
      </c>
      <c r="N14">
        <f t="shared" si="3"/>
        <v>-2.6371282494604387</v>
      </c>
      <c r="O14" s="12" t="str">
        <f t="shared" si="4"/>
        <v>9300-D1.3</v>
      </c>
      <c r="P14">
        <f t="shared" si="5"/>
        <v>9.6347752249054994E-2</v>
      </c>
      <c r="Q14">
        <f t="shared" si="6"/>
        <v>0.16074789498866193</v>
      </c>
      <c r="R14" s="12" t="str">
        <f t="shared" si="7"/>
        <v>9300-D1.3</v>
      </c>
      <c r="T14">
        <f>P14/$S$12</f>
        <v>0.55182589143279881</v>
      </c>
      <c r="W14" s="29" t="s">
        <v>614</v>
      </c>
      <c r="X14" s="15">
        <f>AVERAGE(T33:T35)</f>
        <v>0.69362953003541639</v>
      </c>
      <c r="Z14" t="s">
        <v>627</v>
      </c>
      <c r="AA14">
        <f>X36</f>
        <v>1.4918733010952498</v>
      </c>
      <c r="AB14">
        <f>X37</f>
        <v>1.4918733010952498</v>
      </c>
      <c r="AC14">
        <f>X38</f>
        <v>0.35664052773278865</v>
      </c>
      <c r="AD14">
        <f>X39</f>
        <v>0.93118424690960599</v>
      </c>
    </row>
    <row r="15" spans="1:38" x14ac:dyDescent="0.2">
      <c r="I15" s="25" t="str">
        <f>Plate!C14</f>
        <v>9301-A1.1</v>
      </c>
      <c r="J15">
        <f>Plate!$C33</f>
        <v>27.476338271144702</v>
      </c>
      <c r="K15">
        <f>Plate!$P33</f>
        <v>23.183905286669098</v>
      </c>
      <c r="L15" s="12" t="str">
        <f t="shared" si="1"/>
        <v>9301-A1.1</v>
      </c>
      <c r="M15">
        <f t="shared" si="2"/>
        <v>-1.5218380313947963</v>
      </c>
      <c r="N15">
        <f t="shared" si="3"/>
        <v>-2.0600464332386847</v>
      </c>
      <c r="O15" s="12" t="str">
        <f t="shared" si="4"/>
        <v>9301-A1.1</v>
      </c>
      <c r="P15">
        <f t="shared" si="5"/>
        <v>0.34824196443012978</v>
      </c>
      <c r="Q15" s="26">
        <f t="shared" si="6"/>
        <v>0.23980831146018253</v>
      </c>
      <c r="R15" s="24" t="str">
        <f t="shared" si="7"/>
        <v>9301-A1.1</v>
      </c>
      <c r="S15">
        <f>AVERAGE(Q15:Q17)</f>
        <v>0.21963123404587992</v>
      </c>
      <c r="T15">
        <f>P15/$S$15</f>
        <v>1.5855757763369107</v>
      </c>
      <c r="W15" s="29" t="s">
        <v>615</v>
      </c>
      <c r="X15" s="15">
        <f>AVERAGE(T36:T38)</f>
        <v>0.19194552269179685</v>
      </c>
      <c r="Z15" t="s">
        <v>628</v>
      </c>
      <c r="AA15">
        <f>X40</f>
        <v>1.506621995123882</v>
      </c>
      <c r="AB15">
        <f>X41</f>
        <v>1.1871215036066263</v>
      </c>
      <c r="AC15">
        <f>X42</f>
        <v>0.21550639416760209</v>
      </c>
      <c r="AD15">
        <f>X43</f>
        <v>0.54917155774055748</v>
      </c>
      <c r="AG15" t="s">
        <v>612</v>
      </c>
      <c r="AH15" t="s">
        <v>618</v>
      </c>
    </row>
    <row r="16" spans="1:38" x14ac:dyDescent="0.2">
      <c r="I16" s="25" t="str">
        <f>Plate!C15</f>
        <v>9301-A1.2</v>
      </c>
      <c r="J16">
        <f>Plate!$C34</f>
        <v>27.338092907444299</v>
      </c>
      <c r="K16">
        <f>Plate!$P34</f>
        <v>23.423916887169899</v>
      </c>
      <c r="L16" s="12" t="str">
        <f t="shared" si="1"/>
        <v>9301-A1.2</v>
      </c>
      <c r="M16">
        <f t="shared" si="2"/>
        <v>-1.3768499373945415</v>
      </c>
      <c r="N16">
        <f t="shared" si="3"/>
        <v>-2.2914296252713142</v>
      </c>
      <c r="O16" s="12" t="str">
        <f t="shared" si="4"/>
        <v>9301-A1.2</v>
      </c>
      <c r="P16">
        <f t="shared" si="5"/>
        <v>0.38505863709093013</v>
      </c>
      <c r="Q16" s="26">
        <f t="shared" si="6"/>
        <v>0.20427299188510034</v>
      </c>
      <c r="R16" s="24" t="str">
        <f t="shared" si="7"/>
        <v>9301-A1.2</v>
      </c>
      <c r="T16">
        <f>P16/$S$15</f>
        <v>1.753205270478484</v>
      </c>
      <c r="V16">
        <v>9305</v>
      </c>
      <c r="W16" s="29" t="s">
        <v>612</v>
      </c>
      <c r="X16" s="15">
        <f>AVERAGE(T39:T41)</f>
        <v>2.3277176853286843</v>
      </c>
      <c r="Z16" t="s">
        <v>629</v>
      </c>
      <c r="AA16">
        <f>X44</f>
        <v>2.1058421520882278</v>
      </c>
      <c r="AB16">
        <f>X45</f>
        <v>1.9879225644245362</v>
      </c>
      <c r="AC16">
        <f>X46</f>
        <v>0.27692505203079759</v>
      </c>
      <c r="AD16">
        <f>X47</f>
        <v>0.51592508897183842</v>
      </c>
      <c r="AF16" t="s">
        <v>616</v>
      </c>
      <c r="AG16">
        <f>AG5</f>
        <v>1.8844810050345622</v>
      </c>
      <c r="AH16">
        <f>AH5</f>
        <v>0.25052291105258473</v>
      </c>
    </row>
    <row r="17" spans="9:34" x14ac:dyDescent="0.2">
      <c r="I17" s="25" t="str">
        <f>Plate!C16</f>
        <v>9301-A1.3</v>
      </c>
      <c r="J17">
        <f>Plate!$C35</f>
        <v>27.225979145541601</v>
      </c>
      <c r="K17">
        <f>Plate!$P35</f>
        <v>23.3486315860175</v>
      </c>
      <c r="L17" s="12" t="str">
        <f t="shared" si="1"/>
        <v>9301-A1.3</v>
      </c>
      <c r="M17">
        <f t="shared" si="2"/>
        <v>-1.2592679786628345</v>
      </c>
      <c r="N17">
        <f t="shared" si="3"/>
        <v>-2.2188508280072141</v>
      </c>
      <c r="O17" s="12" t="str">
        <f t="shared" si="4"/>
        <v>9301-A1.3</v>
      </c>
      <c r="P17">
        <f t="shared" si="5"/>
        <v>0.41775587466198921</v>
      </c>
      <c r="Q17" s="26">
        <f t="shared" si="6"/>
        <v>0.21481239879235695</v>
      </c>
      <c r="R17" s="24" t="str">
        <f t="shared" si="7"/>
        <v>9301-A1.3</v>
      </c>
      <c r="T17">
        <f>P17/$S$15</f>
        <v>1.9020786204512332</v>
      </c>
      <c r="W17" s="29" t="s">
        <v>613</v>
      </c>
      <c r="X17" s="15">
        <f>AVERAGE(T42:T44)</f>
        <v>1.6308925017612645</v>
      </c>
      <c r="Z17" t="s">
        <v>630</v>
      </c>
      <c r="AA17">
        <f>X48</f>
        <v>3.0870371692228837</v>
      </c>
      <c r="AB17">
        <f>X49</f>
        <v>2.6004098458630884</v>
      </c>
      <c r="AC17">
        <f>X50</f>
        <v>0.47028265809125652</v>
      </c>
      <c r="AD17">
        <f>X51</f>
        <v>0.82373343980707892</v>
      </c>
      <c r="AF17" t="s">
        <v>617</v>
      </c>
      <c r="AG17">
        <f>AG10</f>
        <v>1.7896675349840834</v>
      </c>
      <c r="AH17">
        <f>AH10</f>
        <v>0.71916383010046525</v>
      </c>
    </row>
    <row r="18" spans="9:34" x14ac:dyDescent="0.2">
      <c r="I18" s="24" t="str">
        <f>Plate!D2</f>
        <v>9301-B1.1</v>
      </c>
      <c r="J18">
        <f>Plate!$D21</f>
        <v>26.988483046708101</v>
      </c>
      <c r="K18">
        <f>Plate!$Q21</f>
        <v>23.499324976912099</v>
      </c>
      <c r="L18" s="12" t="str">
        <f t="shared" si="1"/>
        <v>9301-B1.1</v>
      </c>
      <c r="M18">
        <f t="shared" si="2"/>
        <v>-1.0101883294024885</v>
      </c>
      <c r="N18">
        <f t="shared" si="3"/>
        <v>-2.3641267968797974</v>
      </c>
      <c r="O18" s="12" t="str">
        <f t="shared" si="4"/>
        <v>9301-B1.1</v>
      </c>
      <c r="P18">
        <f t="shared" si="5"/>
        <v>0.49648143280470686</v>
      </c>
      <c r="Q18">
        <f t="shared" si="6"/>
        <v>0.19423474536775048</v>
      </c>
      <c r="R18" s="12" t="str">
        <f t="shared" si="7"/>
        <v>9301-B1.1</v>
      </c>
      <c r="S18">
        <f>AVERAGE(Q18:Q20)</f>
        <v>0.18820093019472472</v>
      </c>
      <c r="T18">
        <f>P18/$S$18</f>
        <v>2.638039207835027</v>
      </c>
      <c r="W18" s="29" t="s">
        <v>614</v>
      </c>
      <c r="X18" s="15">
        <f>AVERAGE(T45:T47)</f>
        <v>0.41420419001929282</v>
      </c>
      <c r="AG18" t="s">
        <v>613</v>
      </c>
      <c r="AH18" t="s">
        <v>618</v>
      </c>
    </row>
    <row r="19" spans="9:34" x14ac:dyDescent="0.2">
      <c r="I19" s="24" t="str">
        <f>Plate!D3</f>
        <v>9301-B1.2</v>
      </c>
      <c r="J19">
        <f>Plate!$D22</f>
        <v>27.284888586740799</v>
      </c>
      <c r="K19">
        <f>Plate!$Q22</f>
        <v>23.510975640165402</v>
      </c>
      <c r="L19" s="12" t="str">
        <f t="shared" si="1"/>
        <v>9301-B1.2</v>
      </c>
      <c r="M19">
        <f t="shared" si="2"/>
        <v>-1.3210506480375681</v>
      </c>
      <c r="N19">
        <f t="shared" si="3"/>
        <v>-2.3753586192051412</v>
      </c>
      <c r="O19" s="12" t="str">
        <f t="shared" si="4"/>
        <v>9301-B1.2</v>
      </c>
      <c r="P19">
        <f t="shared" si="5"/>
        <v>0.40024335392041299</v>
      </c>
      <c r="Q19">
        <f t="shared" si="6"/>
        <v>0.19272843957757949</v>
      </c>
      <c r="R19" s="12" t="str">
        <f t="shared" si="7"/>
        <v>9301-B1.2</v>
      </c>
      <c r="T19">
        <f>P19/$S$18</f>
        <v>2.1266810610675284</v>
      </c>
      <c r="W19" s="29" t="s">
        <v>615</v>
      </c>
      <c r="X19" s="15">
        <f>AVERAGE(T48:T50)</f>
        <v>0.94564089608997814</v>
      </c>
      <c r="AF19" t="s">
        <v>616</v>
      </c>
      <c r="AG19">
        <f>AG6</f>
        <v>1.5800483894758635</v>
      </c>
      <c r="AH19">
        <f>AH6</f>
        <v>0.4036684394222545</v>
      </c>
    </row>
    <row r="20" spans="9:34" x14ac:dyDescent="0.2">
      <c r="I20" s="24" t="str">
        <f>Plate!D4</f>
        <v>9301-B1.3</v>
      </c>
      <c r="J20">
        <f>Plate!$D23</f>
        <v>27.1560321199524</v>
      </c>
      <c r="K20">
        <f>Plate!$Q23</f>
        <v>23.6329778160876</v>
      </c>
      <c r="L20" s="12" t="str">
        <f t="shared" si="1"/>
        <v>9301-B1.3</v>
      </c>
      <c r="M20">
        <f t="shared" si="2"/>
        <v>-1.1859093816747768</v>
      </c>
      <c r="N20">
        <f t="shared" si="3"/>
        <v>-2.4929748212591347</v>
      </c>
      <c r="O20" s="12" t="str">
        <f t="shared" si="4"/>
        <v>9301-B1.3</v>
      </c>
      <c r="P20">
        <f t="shared" si="5"/>
        <v>0.43954738836758434</v>
      </c>
      <c r="Q20">
        <f t="shared" si="6"/>
        <v>0.17763960563884418</v>
      </c>
      <c r="R20" s="12" t="str">
        <f t="shared" si="7"/>
        <v>9301-B1.3</v>
      </c>
      <c r="T20">
        <f>P20/$S$18</f>
        <v>2.3355218696995839</v>
      </c>
      <c r="V20">
        <v>9306</v>
      </c>
      <c r="W20" s="29" t="s">
        <v>612</v>
      </c>
      <c r="X20" s="15">
        <f>AVERAGE(T51:T53)</f>
        <v>1.7794374545971057</v>
      </c>
      <c r="AF20" t="s">
        <v>617</v>
      </c>
      <c r="AG20">
        <f>AG11</f>
        <v>1.5417592910965254</v>
      </c>
      <c r="AH20">
        <f>AH11</f>
        <v>0.64207851274893535</v>
      </c>
    </row>
    <row r="21" spans="9:34" x14ac:dyDescent="0.2">
      <c r="I21" s="24" t="str">
        <f>Plate!D5</f>
        <v>9301-C1.1</v>
      </c>
      <c r="J21">
        <f>Plate!$D24</f>
        <v>29.993659013081601</v>
      </c>
      <c r="K21">
        <f>Plate!$Q24</f>
        <v>24.318193937346201</v>
      </c>
      <c r="L21" s="12" t="str">
        <f t="shared" si="1"/>
        <v>9301-C1.1</v>
      </c>
      <c r="M21">
        <f t="shared" si="2"/>
        <v>-4.1619376816926907</v>
      </c>
      <c r="N21">
        <f t="shared" si="3"/>
        <v>-3.1535574474247561</v>
      </c>
      <c r="O21" s="12" t="str">
        <f t="shared" si="4"/>
        <v>9301-C1.1</v>
      </c>
      <c r="P21">
        <f t="shared" si="5"/>
        <v>5.5863985682445189E-2</v>
      </c>
      <c r="Q21" s="26">
        <f t="shared" si="6"/>
        <v>0.11237885821171675</v>
      </c>
      <c r="R21" s="24" t="str">
        <f t="shared" si="7"/>
        <v>9301-C1.1</v>
      </c>
      <c r="S21">
        <f>AVERAGE(Q21:Q23)</f>
        <v>0.12065847372135528</v>
      </c>
      <c r="T21">
        <f>P21/$S$21</f>
        <v>0.46299264328053447</v>
      </c>
      <c r="W21" s="29" t="s">
        <v>613</v>
      </c>
      <c r="X21" s="15">
        <f>AVERAGE(T54:T56)</f>
        <v>1.3516171136040811</v>
      </c>
      <c r="AG21" t="s">
        <v>614</v>
      </c>
      <c r="AH21" t="s">
        <v>618</v>
      </c>
    </row>
    <row r="22" spans="9:34" x14ac:dyDescent="0.2">
      <c r="I22" s="24" t="str">
        <f>Plate!D6</f>
        <v>9301-C1.2</v>
      </c>
      <c r="J22">
        <f>Plate!$D25</f>
        <v>29.933125992077098</v>
      </c>
      <c r="K22">
        <f>Plate!$Q25</f>
        <v>24.095625268824801</v>
      </c>
      <c r="L22" s="12" t="str">
        <f t="shared" si="1"/>
        <v>9301-C1.2</v>
      </c>
      <c r="M22">
        <f t="shared" si="2"/>
        <v>-4.0984522446075067</v>
      </c>
      <c r="N22">
        <f t="shared" si="3"/>
        <v>-2.9389901145896826</v>
      </c>
      <c r="O22" s="12" t="str">
        <f t="shared" si="4"/>
        <v>9301-C1.2</v>
      </c>
      <c r="P22">
        <f t="shared" si="5"/>
        <v>5.8377156703268943E-2</v>
      </c>
      <c r="Q22" s="26">
        <f t="shared" si="6"/>
        <v>0.13039946769109914</v>
      </c>
      <c r="R22" s="24" t="str">
        <f t="shared" si="7"/>
        <v>9301-C1.2</v>
      </c>
      <c r="T22">
        <f>P22/$S$21</f>
        <v>0.48382144165094637</v>
      </c>
      <c r="W22" s="29" t="s">
        <v>614</v>
      </c>
      <c r="X22" s="15">
        <f>AVERAGE(T57:T59)</f>
        <v>0.46099628933115494</v>
      </c>
      <c r="AF22" t="s">
        <v>616</v>
      </c>
      <c r="AG22">
        <f>AG7</f>
        <v>0.49510576445317644</v>
      </c>
      <c r="AH22">
        <f>AH7</f>
        <v>0.10833766122204724</v>
      </c>
    </row>
    <row r="23" spans="9:34" x14ac:dyDescent="0.2">
      <c r="I23" s="24" t="str">
        <f>Plate!D7</f>
        <v>9301-C1.3</v>
      </c>
      <c r="J23">
        <f>Plate!$D26</f>
        <v>29.538632540964901</v>
      </c>
      <c r="K23">
        <f>Plate!$Q26</f>
        <v>24.230046612743099</v>
      </c>
      <c r="L23" s="12" t="str">
        <f t="shared" si="1"/>
        <v>9301-C1.3</v>
      </c>
      <c r="M23">
        <f t="shared" si="2"/>
        <v>-3.6847179099335872</v>
      </c>
      <c r="N23">
        <f t="shared" si="3"/>
        <v>-3.0685790159937545</v>
      </c>
      <c r="O23" s="12" t="str">
        <f t="shared" si="4"/>
        <v>9301-C1.3</v>
      </c>
      <c r="P23">
        <f t="shared" si="5"/>
        <v>7.7765932412326794E-2</v>
      </c>
      <c r="Q23" s="26">
        <f t="shared" si="6"/>
        <v>0.11919709526124994</v>
      </c>
      <c r="R23" s="24" t="str">
        <f t="shared" si="7"/>
        <v>9301-C1.3</v>
      </c>
      <c r="T23">
        <f>P23/$S$21</f>
        <v>0.64451281384444559</v>
      </c>
      <c r="W23" s="29" t="s">
        <v>615</v>
      </c>
      <c r="X23" s="15">
        <f>AVERAGE(T60:T62)</f>
        <v>0.65665454940740298</v>
      </c>
      <c r="AF23" t="s">
        <v>617</v>
      </c>
      <c r="AG23">
        <f>AG12</f>
        <v>0.3291417564015906</v>
      </c>
      <c r="AH23">
        <f>AH12</f>
        <v>8.5883507476249579E-2</v>
      </c>
    </row>
    <row r="24" spans="9:34" x14ac:dyDescent="0.2">
      <c r="I24" s="24" t="str">
        <f>Plate!D8</f>
        <v>9301-D1.1</v>
      </c>
      <c r="J24">
        <f>Plate!$D27</f>
        <v>28.852836450718399</v>
      </c>
      <c r="K24">
        <f>Plate!$Q27</f>
        <v>23.5914344469893</v>
      </c>
      <c r="L24" s="12" t="str">
        <f t="shared" si="1"/>
        <v>9301-D1.1</v>
      </c>
      <c r="M24">
        <f t="shared" si="2"/>
        <v>-2.9654730446001585</v>
      </c>
      <c r="N24">
        <f t="shared" si="3"/>
        <v>-2.4529249347965756</v>
      </c>
      <c r="O24" s="12" t="str">
        <f t="shared" si="4"/>
        <v>9301-D1.1</v>
      </c>
      <c r="P24">
        <f t="shared" si="5"/>
        <v>0.12802761708082031</v>
      </c>
      <c r="Q24">
        <f t="shared" si="6"/>
        <v>0.18264005005819048</v>
      </c>
      <c r="R24" s="12" t="str">
        <f t="shared" si="7"/>
        <v>9301-D1.1</v>
      </c>
      <c r="S24">
        <f>AVERAGE(Q24:Q26)</f>
        <v>0.17650817928551787</v>
      </c>
      <c r="T24">
        <f>P24/$S$24</f>
        <v>0.72533532213101637</v>
      </c>
      <c r="V24">
        <v>9307</v>
      </c>
      <c r="W24" s="29" t="s">
        <v>612</v>
      </c>
      <c r="X24">
        <f>AVERAGE(T63:T65)</f>
        <v>2.0046444493162898</v>
      </c>
      <c r="AG24" t="s">
        <v>615</v>
      </c>
      <c r="AH24" t="s">
        <v>618</v>
      </c>
    </row>
    <row r="25" spans="9:34" x14ac:dyDescent="0.2">
      <c r="I25" s="24" t="str">
        <f>Plate!D9</f>
        <v>9301-D1.2</v>
      </c>
      <c r="J25">
        <f>Plate!$D28</f>
        <v>29.157439340061401</v>
      </c>
      <c r="K25">
        <f>Plate!$Q28</f>
        <v>23.644672862849799</v>
      </c>
      <c r="L25" s="12" t="str">
        <f t="shared" si="1"/>
        <v>9301-D1.2</v>
      </c>
      <c r="M25">
        <f t="shared" si="2"/>
        <v>-3.2849325271512089</v>
      </c>
      <c r="N25">
        <f t="shared" si="3"/>
        <v>-2.504249431507815</v>
      </c>
      <c r="O25" s="12" t="str">
        <f t="shared" si="4"/>
        <v>9301-D1.2</v>
      </c>
      <c r="P25">
        <f t="shared" si="5"/>
        <v>0.1025974993320445</v>
      </c>
      <c r="Q25">
        <f t="shared" si="6"/>
        <v>0.17625676890922623</v>
      </c>
      <c r="R25" s="12" t="str">
        <f t="shared" si="7"/>
        <v>9301-D1.2</v>
      </c>
      <c r="T25">
        <f t="shared" ref="T25:T26" si="9">P25/$S$24</f>
        <v>0.58126201146794343</v>
      </c>
      <c r="W25" s="29" t="s">
        <v>613</v>
      </c>
      <c r="X25">
        <f>AVERAGE(T66:T68)</f>
        <v>1.280327969071734</v>
      </c>
      <c r="AF25" t="s">
        <v>616</v>
      </c>
      <c r="AG25">
        <f>AG8</f>
        <v>0.63090194952249834</v>
      </c>
      <c r="AH25">
        <f>AH8</f>
        <v>0.24992030629899184</v>
      </c>
    </row>
    <row r="26" spans="9:34" x14ac:dyDescent="0.2">
      <c r="I26" s="24" t="str">
        <f>Plate!D10</f>
        <v>9301-D1.3</v>
      </c>
      <c r="J26">
        <f>Plate!$D29</f>
        <v>29.036940466882399</v>
      </c>
      <c r="K26">
        <f>Plate!$Q29</f>
        <v>23.6932456823317</v>
      </c>
      <c r="L26" s="12" t="str">
        <f t="shared" si="1"/>
        <v>9301-D1.3</v>
      </c>
      <c r="M26">
        <f t="shared" si="2"/>
        <v>-3.1585564847020464</v>
      </c>
      <c r="N26">
        <f t="shared" si="3"/>
        <v>-2.5510760598636786</v>
      </c>
      <c r="O26" s="12" t="str">
        <f t="shared" si="4"/>
        <v>9301-D1.3</v>
      </c>
      <c r="P26">
        <f t="shared" si="5"/>
        <v>0.11199013163054529</v>
      </c>
      <c r="Q26">
        <f t="shared" si="6"/>
        <v>0.17062771888913694</v>
      </c>
      <c r="R26" s="12" t="str">
        <f t="shared" si="7"/>
        <v>9301-D1.3</v>
      </c>
      <c r="T26">
        <f t="shared" si="9"/>
        <v>0.63447559248453389</v>
      </c>
      <c r="W26" s="29" t="s">
        <v>614</v>
      </c>
      <c r="X26">
        <f>AVERAGE(T69:T71)</f>
        <v>0.47601595440576605</v>
      </c>
      <c r="AF26" t="s">
        <v>617</v>
      </c>
      <c r="AG26">
        <f>AG13</f>
        <v>0.54667765424288906</v>
      </c>
      <c r="AH26">
        <f>AH13</f>
        <v>0.29407100283294796</v>
      </c>
    </row>
    <row r="27" spans="9:34" x14ac:dyDescent="0.2">
      <c r="I27" s="24" t="str">
        <f>Plate!D11</f>
        <v>9302-A1.1</v>
      </c>
      <c r="J27">
        <f>Plate!$D30</f>
        <v>27.178140576557801</v>
      </c>
      <c r="K27">
        <f>Plate!$Q30</f>
        <v>23.255719778853798</v>
      </c>
      <c r="L27" s="12" t="str">
        <f t="shared" si="1"/>
        <v>9302-A1.1</v>
      </c>
      <c r="M27">
        <f t="shared" si="2"/>
        <v>-1.209096148295401</v>
      </c>
      <c r="N27">
        <f t="shared" si="3"/>
        <v>-2.1292791969935467</v>
      </c>
      <c r="O27" s="12" t="str">
        <f t="shared" si="4"/>
        <v>9302-A1.1</v>
      </c>
      <c r="P27">
        <f t="shared" si="5"/>
        <v>0.43253951777039723</v>
      </c>
      <c r="Q27" s="26">
        <f t="shared" si="6"/>
        <v>0.22857203378104277</v>
      </c>
      <c r="R27" s="24" t="str">
        <f t="shared" si="7"/>
        <v>9302-A1.1</v>
      </c>
      <c r="S27">
        <f>AVERAGE(Q27:Q29)</f>
        <v>0.23627681188465979</v>
      </c>
      <c r="T27">
        <f>P27/$S$27</f>
        <v>1.8306473424973437</v>
      </c>
      <c r="W27" s="29" t="s">
        <v>615</v>
      </c>
      <c r="X27">
        <f>AVERAGE(T72:T74)</f>
        <v>0.76219583795883805</v>
      </c>
    </row>
    <row r="28" spans="9:34" x14ac:dyDescent="0.2">
      <c r="I28" s="24" t="str">
        <f>Plate!D12</f>
        <v>9302-A1.2</v>
      </c>
      <c r="J28">
        <f>Plate!$D31</f>
        <v>27.267186861127701</v>
      </c>
      <c r="K28">
        <f>Plate!$Q31</f>
        <v>23.222194153254701</v>
      </c>
      <c r="L28" s="12" t="str">
        <f t="shared" si="1"/>
        <v>9302-A1.2</v>
      </c>
      <c r="M28">
        <f t="shared" si="2"/>
        <v>-1.3024855447425272</v>
      </c>
      <c r="N28">
        <f t="shared" si="3"/>
        <v>-2.0969588164376742</v>
      </c>
      <c r="O28" s="12" t="str">
        <f t="shared" si="4"/>
        <v>9302-A1.2</v>
      </c>
      <c r="P28">
        <f t="shared" si="5"/>
        <v>0.40542710672283322</v>
      </c>
      <c r="Q28" s="26">
        <f t="shared" si="6"/>
        <v>0.23375047204673813</v>
      </c>
      <c r="R28" s="24" t="str">
        <f t="shared" si="7"/>
        <v>9302-A1.2</v>
      </c>
      <c r="T28">
        <f>P28/$S$27</f>
        <v>1.7158988369994823</v>
      </c>
      <c r="V28">
        <v>9309</v>
      </c>
      <c r="W28" s="29" t="s">
        <v>612</v>
      </c>
      <c r="X28">
        <f>AVERAGE(T75:T77)</f>
        <v>1.4978295094170917</v>
      </c>
    </row>
    <row r="29" spans="9:34" x14ac:dyDescent="0.2">
      <c r="I29" s="24" t="str">
        <f>Plate!D13</f>
        <v>9302-A1.3</v>
      </c>
      <c r="J29">
        <f>Plate!$D32</f>
        <v>27.100687394958001</v>
      </c>
      <c r="K29">
        <f>Plate!$Q32</f>
        <v>23.142670502400701</v>
      </c>
      <c r="L29" s="12" t="str">
        <f t="shared" si="1"/>
        <v>9302-A1.3</v>
      </c>
      <c r="M29">
        <f t="shared" si="2"/>
        <v>-1.1278652927077431</v>
      </c>
      <c r="N29">
        <f t="shared" si="3"/>
        <v>-2.0202940379924108</v>
      </c>
      <c r="O29" s="12" t="str">
        <f t="shared" si="4"/>
        <v>9302-A1.3</v>
      </c>
      <c r="P29">
        <f t="shared" si="5"/>
        <v>0.45759230836909348</v>
      </c>
      <c r="Q29" s="26">
        <f t="shared" si="6"/>
        <v>0.24650792982619854</v>
      </c>
      <c r="R29" s="24" t="str">
        <f t="shared" si="7"/>
        <v>9302-A1.3</v>
      </c>
      <c r="T29">
        <f>P29/$S$27</f>
        <v>1.936678867126709</v>
      </c>
      <c r="W29" s="29" t="s">
        <v>613</v>
      </c>
      <c r="X29">
        <f>AVERAGE(T78:T80)</f>
        <v>0.92858352308717773</v>
      </c>
    </row>
    <row r="30" spans="9:34" x14ac:dyDescent="0.2">
      <c r="I30" s="24" t="str">
        <f>Plate!D14</f>
        <v>9302-B1.1</v>
      </c>
      <c r="J30">
        <f>Plate!$D33</f>
        <v>27.313623193232999</v>
      </c>
      <c r="K30">
        <f>Plate!$Q33</f>
        <v>23.244630410018001</v>
      </c>
      <c r="L30" s="12" t="str">
        <f t="shared" si="1"/>
        <v>9302-B1.1</v>
      </c>
      <c r="M30">
        <f t="shared" si="2"/>
        <v>-1.3511867460276621</v>
      </c>
      <c r="N30">
        <f t="shared" si="3"/>
        <v>-2.1185884905714398</v>
      </c>
      <c r="O30" s="12" t="str">
        <f t="shared" si="4"/>
        <v>9302-B1.1</v>
      </c>
      <c r="P30">
        <f t="shared" si="5"/>
        <v>0.39196948625054745</v>
      </c>
      <c r="Q30">
        <f t="shared" si="6"/>
        <v>0.23027209696474576</v>
      </c>
      <c r="R30" s="12" t="str">
        <f t="shared" si="7"/>
        <v>9302-B1.1</v>
      </c>
      <c r="S30">
        <f>AVERAGE(Q30:Q32)</f>
        <v>0.23860416692122902</v>
      </c>
      <c r="T30">
        <f>P30/$S$30</f>
        <v>1.6427604400553042</v>
      </c>
      <c r="W30" s="29" t="s">
        <v>614</v>
      </c>
      <c r="X30">
        <f>AVERAGE(T81:T83)</f>
        <v>0.31102248477775479</v>
      </c>
    </row>
    <row r="31" spans="9:34" x14ac:dyDescent="0.2">
      <c r="I31" s="24" t="str">
        <f>Plate!D15</f>
        <v>9302-B1.2</v>
      </c>
      <c r="J31">
        <f>Plate!$D34</f>
        <v>27.471532661209402</v>
      </c>
      <c r="K31">
        <f>Plate!$Q34</f>
        <v>23.201874245992101</v>
      </c>
      <c r="L31" s="12" t="str">
        <f t="shared" si="1"/>
        <v>9302-B1.2</v>
      </c>
      <c r="M31">
        <f t="shared" si="2"/>
        <v>-1.5167980343462315</v>
      </c>
      <c r="N31">
        <f t="shared" si="3"/>
        <v>-2.0773694091156236</v>
      </c>
      <c r="O31" s="12" t="str">
        <f t="shared" si="4"/>
        <v>9302-B1.2</v>
      </c>
      <c r="P31">
        <f t="shared" si="5"/>
        <v>0.34946066120875008</v>
      </c>
      <c r="Q31">
        <f t="shared" si="6"/>
        <v>0.23694606231671614</v>
      </c>
      <c r="R31" s="12" t="str">
        <f t="shared" si="7"/>
        <v>9302-B1.2</v>
      </c>
      <c r="T31">
        <f>P31/$S$30</f>
        <v>1.4646041840674073</v>
      </c>
      <c r="W31" s="29" t="s">
        <v>615</v>
      </c>
      <c r="X31">
        <f>AVERAGE(T84:T86)</f>
        <v>0.2861275203737989</v>
      </c>
    </row>
    <row r="32" spans="9:34" x14ac:dyDescent="0.2">
      <c r="I32" s="24" t="str">
        <f>Plate!D16</f>
        <v>9302-B1.3</v>
      </c>
      <c r="J32">
        <f>Plate!$D35</f>
        <v>27.643885706417901</v>
      </c>
      <c r="K32">
        <f>Plate!$Q35</f>
        <v>23.130057670372601</v>
      </c>
      <c r="L32" s="12" t="str">
        <f t="shared" si="1"/>
        <v>9302-B1.3</v>
      </c>
      <c r="M32">
        <f t="shared" si="2"/>
        <v>-1.6975573658061645</v>
      </c>
      <c r="N32">
        <f t="shared" si="3"/>
        <v>-2.0081346368253681</v>
      </c>
      <c r="O32" s="12" t="str">
        <f t="shared" si="4"/>
        <v>9302-B1.3</v>
      </c>
      <c r="P32">
        <f t="shared" si="5"/>
        <v>0.30830765892773282</v>
      </c>
      <c r="Q32">
        <f t="shared" si="6"/>
        <v>0.24859434148222512</v>
      </c>
      <c r="R32" s="12" t="str">
        <f t="shared" si="7"/>
        <v>9302-B1.3</v>
      </c>
      <c r="T32">
        <f>P32/$S$30</f>
        <v>1.2921302377318298</v>
      </c>
      <c r="V32">
        <v>9310</v>
      </c>
      <c r="W32" s="29" t="s">
        <v>612</v>
      </c>
      <c r="X32">
        <f>AVERAGE(T87:T89)</f>
        <v>1.0488010829571659</v>
      </c>
    </row>
    <row r="33" spans="9:24" x14ac:dyDescent="0.2">
      <c r="I33" s="25" t="str">
        <f>Plate!E2</f>
        <v>9302-C1.1</v>
      </c>
      <c r="J33">
        <f>Plate!$E21</f>
        <v>28.7907411280198</v>
      </c>
      <c r="K33">
        <f>Plate!$R21</f>
        <v>23.3652131207281</v>
      </c>
      <c r="L33" s="12" t="str">
        <f t="shared" si="1"/>
        <v>9302-C1.1</v>
      </c>
      <c r="M33">
        <f t="shared" si="2"/>
        <v>-2.9003491066725786</v>
      </c>
      <c r="N33">
        <f t="shared" si="3"/>
        <v>-2.2348362571370268</v>
      </c>
      <c r="O33" s="12" t="str">
        <f t="shared" si="4"/>
        <v>9302-C1.1</v>
      </c>
      <c r="P33">
        <f t="shared" si="5"/>
        <v>0.13393926796238381</v>
      </c>
      <c r="Q33" s="26">
        <f t="shared" si="6"/>
        <v>0.21244536051947016</v>
      </c>
      <c r="R33" s="24" t="str">
        <f t="shared" si="7"/>
        <v>9302-C1.1</v>
      </c>
      <c r="S33">
        <f>AVERAGE(Q33:Q35)</f>
        <v>0.20957786264897302</v>
      </c>
      <c r="T33">
        <f>P33/$S$33</f>
        <v>0.6390907239412108</v>
      </c>
      <c r="W33" s="29" t="s">
        <v>613</v>
      </c>
      <c r="X33">
        <f>AVERAGE(T90:T92)</f>
        <v>1.054645008502473</v>
      </c>
    </row>
    <row r="34" spans="9:24" x14ac:dyDescent="0.2">
      <c r="I34" s="25" t="str">
        <f>Plate!E3</f>
        <v>9302-C1.2</v>
      </c>
      <c r="J34">
        <f>Plate!$E22</f>
        <v>28.694493809119699</v>
      </c>
      <c r="K34">
        <f>Plate!$R22</f>
        <v>23.433922663419199</v>
      </c>
      <c r="L34" s="12" t="str">
        <f t="shared" si="1"/>
        <v>9302-C1.2</v>
      </c>
      <c r="M34">
        <f t="shared" si="2"/>
        <v>-2.7994074552027892</v>
      </c>
      <c r="N34">
        <f t="shared" si="3"/>
        <v>-2.3010756942217179</v>
      </c>
      <c r="O34" s="12" t="str">
        <f t="shared" si="4"/>
        <v>9302-C1.2</v>
      </c>
      <c r="P34">
        <f t="shared" si="5"/>
        <v>0.14364628076930028</v>
      </c>
      <c r="Q34" s="26">
        <f t="shared" si="6"/>
        <v>0.20291174874634249</v>
      </c>
      <c r="R34" s="24" t="str">
        <f t="shared" si="7"/>
        <v>9302-C1.2</v>
      </c>
      <c r="T34">
        <f>P34/$S$33</f>
        <v>0.68540769980986438</v>
      </c>
      <c r="W34" s="29" t="s">
        <v>614</v>
      </c>
      <c r="X34">
        <f>AVERAGE(T93:T95)</f>
        <v>0.34447342160934397</v>
      </c>
    </row>
    <row r="35" spans="9:24" x14ac:dyDescent="0.2">
      <c r="I35" s="25" t="str">
        <f>Plate!E4</f>
        <v>9302-C1.3</v>
      </c>
      <c r="J35">
        <f>Plate!$E23</f>
        <v>28.558937191259901</v>
      </c>
      <c r="K35">
        <f>Plate!$R23</f>
        <v>23.358668529618399</v>
      </c>
      <c r="L35" s="12" t="str">
        <f t="shared" si="1"/>
        <v>9302-C1.3</v>
      </c>
      <c r="M35">
        <f t="shared" si="2"/>
        <v>-2.6572392469784161</v>
      </c>
      <c r="N35">
        <f t="shared" si="3"/>
        <v>-2.2285269438440385</v>
      </c>
      <c r="O35" s="12" t="str">
        <f t="shared" si="4"/>
        <v>9302-C1.3</v>
      </c>
      <c r="P35">
        <f t="shared" si="5"/>
        <v>0.1585226343934184</v>
      </c>
      <c r="Q35" s="26">
        <f t="shared" si="6"/>
        <v>0.2133764786811064</v>
      </c>
      <c r="R35" s="24" t="str">
        <f t="shared" si="7"/>
        <v>9302-C1.3</v>
      </c>
      <c r="T35">
        <f>P35/$S$33</f>
        <v>0.75639016635517353</v>
      </c>
      <c r="W35" s="29" t="s">
        <v>615</v>
      </c>
      <c r="X35">
        <f>AVERAGE(T96:T98)</f>
        <v>0.17392407165445434</v>
      </c>
    </row>
    <row r="36" spans="9:24" x14ac:dyDescent="0.2">
      <c r="I36" s="25" t="str">
        <f>Plate!E5</f>
        <v>9302-D1.1</v>
      </c>
      <c r="J36">
        <f>Plate!$E24</f>
        <v>31.340840369325001</v>
      </c>
      <c r="K36">
        <f>Plate!$R24</f>
        <v>24.532479034338301</v>
      </c>
      <c r="L36" s="12" t="str">
        <f t="shared" si="1"/>
        <v>9302-D1.1</v>
      </c>
      <c r="M36">
        <f t="shared" si="2"/>
        <v>-5.5748259832324543</v>
      </c>
      <c r="N36">
        <f t="shared" si="3"/>
        <v>-3.360139002831235</v>
      </c>
      <c r="O36" s="12" t="str">
        <f t="shared" si="4"/>
        <v>9302-D1.1</v>
      </c>
      <c r="P36">
        <f t="shared" si="5"/>
        <v>2.0980225822048646E-2</v>
      </c>
      <c r="Q36">
        <f t="shared" si="6"/>
        <v>9.7386188902648357E-2</v>
      </c>
      <c r="R36" s="12" t="str">
        <f t="shared" si="7"/>
        <v>9302-D1.1</v>
      </c>
      <c r="S36">
        <f>AVERAGE(Q36:Q38)</f>
        <v>9.9428306096337571E-2</v>
      </c>
      <c r="T36">
        <f>P36/$S$36</f>
        <v>0.21100858141665002</v>
      </c>
      <c r="V36">
        <v>9311</v>
      </c>
      <c r="W36" s="29" t="s">
        <v>612</v>
      </c>
      <c r="X36">
        <f>AVERAGE(T102:T104)</f>
        <v>1.4918733010952498</v>
      </c>
    </row>
    <row r="37" spans="9:24" x14ac:dyDescent="0.2">
      <c r="I37" s="25" t="str">
        <f>Plate!E6</f>
        <v>9302-D1.2</v>
      </c>
      <c r="J37">
        <f>Plate!$E25</f>
        <v>31.366505446644499</v>
      </c>
      <c r="K37">
        <f>Plate!$R25</f>
        <v>24.539506684874301</v>
      </c>
      <c r="L37" s="12" t="str">
        <f t="shared" si="1"/>
        <v>9302-D1.2</v>
      </c>
      <c r="M37">
        <f t="shared" si="2"/>
        <v>-5.6017428399234852</v>
      </c>
      <c r="N37">
        <f t="shared" si="3"/>
        <v>-3.3669140095813939</v>
      </c>
      <c r="O37" s="12" t="str">
        <f t="shared" si="4"/>
        <v>9302-D1.2</v>
      </c>
      <c r="P37">
        <f t="shared" si="5"/>
        <v>2.0592419513012883E-2</v>
      </c>
      <c r="Q37">
        <f t="shared" si="6"/>
        <v>9.6929928034202487E-2</v>
      </c>
      <c r="R37" s="12" t="str">
        <f t="shared" si="7"/>
        <v>9302-D1.2</v>
      </c>
      <c r="T37">
        <f>P37/$S$36</f>
        <v>0.20710822019899022</v>
      </c>
      <c r="W37" s="29" t="s">
        <v>613</v>
      </c>
      <c r="X37">
        <f>AVERAGE(T102:T104)</f>
        <v>1.4918733010952498</v>
      </c>
    </row>
    <row r="38" spans="9:24" x14ac:dyDescent="0.2">
      <c r="I38" s="25" t="str">
        <f>Plate!E7</f>
        <v>9302-D1.3</v>
      </c>
      <c r="J38">
        <f>Plate!$E26</f>
        <v>31.741249165947199</v>
      </c>
      <c r="K38">
        <f>Plate!$R26</f>
        <v>24.434598656627902</v>
      </c>
      <c r="L38" s="12" t="str">
        <f t="shared" si="1"/>
        <v>9302-D1.3</v>
      </c>
      <c r="M38">
        <f t="shared" si="2"/>
        <v>-5.9947641763786672</v>
      </c>
      <c r="N38">
        <f t="shared" si="3"/>
        <v>-3.265777421204616</v>
      </c>
      <c r="O38" s="12" t="str">
        <f t="shared" si="4"/>
        <v>9302-D1.3</v>
      </c>
      <c r="P38">
        <f t="shared" si="5"/>
        <v>1.5681809217002921E-2</v>
      </c>
      <c r="Q38">
        <f t="shared" si="6"/>
        <v>0.10396880135216188</v>
      </c>
      <c r="R38" s="12" t="str">
        <f t="shared" si="7"/>
        <v>9302-D1.3</v>
      </c>
      <c r="T38">
        <f>P38/$S$36</f>
        <v>0.15771976645975022</v>
      </c>
      <c r="W38" s="29" t="s">
        <v>614</v>
      </c>
      <c r="X38">
        <f>AVERAGE(T105:T107)</f>
        <v>0.35664052773278865</v>
      </c>
    </row>
    <row r="39" spans="9:24" x14ac:dyDescent="0.2">
      <c r="I39" s="25" t="str">
        <f>Plate!E8</f>
        <v>9305-A1.1</v>
      </c>
      <c r="J39">
        <f>Plate!$E27</f>
        <v>27.297948527036802</v>
      </c>
      <c r="K39">
        <f>Plate!$R27</f>
        <v>23.627722414264699</v>
      </c>
      <c r="L39" s="12" t="str">
        <f t="shared" si="1"/>
        <v>9305-A1.1</v>
      </c>
      <c r="M39">
        <f t="shared" si="2"/>
        <v>-1.3347475692260296</v>
      </c>
      <c r="N39">
        <f t="shared" si="3"/>
        <v>-2.4879083509441187</v>
      </c>
      <c r="O39" s="12" t="str">
        <f t="shared" si="4"/>
        <v>9305-A1.1</v>
      </c>
      <c r="P39">
        <f t="shared" si="5"/>
        <v>0.39646143175912363</v>
      </c>
      <c r="Q39" s="26">
        <f t="shared" si="6"/>
        <v>0.17826453879466478</v>
      </c>
      <c r="R39" s="24" t="str">
        <f t="shared" si="7"/>
        <v>9305-A1.1</v>
      </c>
      <c r="S39">
        <f>AVERAGE(Q39:Q41)</f>
        <v>0.18138294115295242</v>
      </c>
      <c r="T39">
        <f>P39/$S$39</f>
        <v>2.1857702231479683</v>
      </c>
      <c r="W39" s="29" t="s">
        <v>615</v>
      </c>
      <c r="X39">
        <f>AVERAGE(T108:T110)</f>
        <v>0.93118424690960599</v>
      </c>
    </row>
    <row r="40" spans="9:24" x14ac:dyDescent="0.2">
      <c r="I40" s="25" t="str">
        <f>Plate!E9</f>
        <v>9305-A1.2</v>
      </c>
      <c r="J40">
        <f>Plate!$E28</f>
        <v>27.110023631012201</v>
      </c>
      <c r="K40">
        <f>Plate!$R28</f>
        <v>23.668750114751401</v>
      </c>
      <c r="L40" s="12" t="str">
        <f t="shared" si="1"/>
        <v>9305-A1.2</v>
      </c>
      <c r="M40">
        <f t="shared" si="2"/>
        <v>-1.1376568910254152</v>
      </c>
      <c r="N40">
        <f t="shared" si="3"/>
        <v>-2.5274611070632544</v>
      </c>
      <c r="O40" s="12" t="str">
        <f t="shared" si="4"/>
        <v>9305-A1.2</v>
      </c>
      <c r="P40">
        <f t="shared" si="5"/>
        <v>0.45449713616168336</v>
      </c>
      <c r="Q40" s="26">
        <f t="shared" si="6"/>
        <v>0.17344364581563435</v>
      </c>
      <c r="R40" s="24" t="str">
        <f t="shared" si="7"/>
        <v>9305-A1.2</v>
      </c>
      <c r="T40">
        <f>P40/$S$39</f>
        <v>2.5057325307037859</v>
      </c>
      <c r="V40">
        <v>9312</v>
      </c>
      <c r="W40" s="29" t="s">
        <v>612</v>
      </c>
      <c r="X40">
        <f>AVERAGE(T111:T113)</f>
        <v>1.506621995123882</v>
      </c>
    </row>
    <row r="41" spans="9:24" x14ac:dyDescent="0.2">
      <c r="I41" s="25" t="str">
        <f>Plate!E10</f>
        <v>9305-A1.3</v>
      </c>
      <c r="J41">
        <f>Plate!$E29</f>
        <v>27.232877132631199</v>
      </c>
      <c r="K41">
        <f>Plate!$R29</f>
        <v>23.513212019732499</v>
      </c>
      <c r="L41" s="12" t="str">
        <f t="shared" si="1"/>
        <v>9305-A1.3</v>
      </c>
      <c r="M41">
        <f t="shared" si="2"/>
        <v>-1.2665024057263459</v>
      </c>
      <c r="N41">
        <f t="shared" si="3"/>
        <v>-2.3775146010066535</v>
      </c>
      <c r="O41" s="12" t="str">
        <f t="shared" si="4"/>
        <v>9305-A1.3</v>
      </c>
      <c r="P41">
        <f t="shared" si="5"/>
        <v>0.41566627189517125</v>
      </c>
      <c r="Q41" s="26">
        <f t="shared" si="6"/>
        <v>0.19244063884855819</v>
      </c>
      <c r="R41" s="24" t="str">
        <f t="shared" si="7"/>
        <v>9305-A1.3</v>
      </c>
      <c r="T41">
        <f>P41/$S$39</f>
        <v>2.2916503021342991</v>
      </c>
      <c r="W41" s="29" t="s">
        <v>613</v>
      </c>
      <c r="X41">
        <f>AVERAGE(T114:T116)</f>
        <v>1.1871215036066263</v>
      </c>
    </row>
    <row r="42" spans="9:24" x14ac:dyDescent="0.2">
      <c r="I42" s="25" t="str">
        <f>Plate!E11</f>
        <v>9305-B1.1</v>
      </c>
      <c r="J42">
        <f>Plate!$E30</f>
        <v>27.375631719418699</v>
      </c>
      <c r="K42">
        <f>Plate!$R30</f>
        <v>23.054451460618399</v>
      </c>
      <c r="L42" s="12" t="str">
        <f t="shared" si="1"/>
        <v>9305-B1.1</v>
      </c>
      <c r="M42">
        <f t="shared" si="2"/>
        <v>-1.4162196540600298</v>
      </c>
      <c r="N42">
        <f t="shared" si="3"/>
        <v>-1.9352464676122407</v>
      </c>
      <c r="O42" s="12" t="str">
        <f t="shared" si="4"/>
        <v>9305-B1.1</v>
      </c>
      <c r="P42">
        <f t="shared" si="5"/>
        <v>0.37469284813833093</v>
      </c>
      <c r="Q42">
        <f t="shared" si="6"/>
        <v>0.26147656091308469</v>
      </c>
      <c r="R42" s="12" t="str">
        <f t="shared" si="7"/>
        <v>9305-B1.1</v>
      </c>
      <c r="S42">
        <f>AVERAGE(Q42:Q44)</f>
        <v>0.24058746940863493</v>
      </c>
      <c r="T42">
        <f>P42/$S$42</f>
        <v>1.5574079941042964</v>
      </c>
      <c r="W42" s="29" t="s">
        <v>614</v>
      </c>
      <c r="X42">
        <f>AVERAGE(T117:T119)</f>
        <v>0.21550639416760209</v>
      </c>
    </row>
    <row r="43" spans="9:24" x14ac:dyDescent="0.2">
      <c r="I43" s="25" t="str">
        <f>Plate!E12</f>
        <v>9305-B1.2</v>
      </c>
      <c r="J43">
        <f>Plate!$E31</f>
        <v>27.258495002271399</v>
      </c>
      <c r="K43">
        <f>Plate!$R31</f>
        <v>23.214180183929699</v>
      </c>
      <c r="L43" s="12" t="str">
        <f t="shared" si="1"/>
        <v>9305-B1.2</v>
      </c>
      <c r="M43">
        <f t="shared" si="2"/>
        <v>-1.2933697522474852</v>
      </c>
      <c r="N43">
        <f t="shared" si="3"/>
        <v>-2.0892329490237591</v>
      </c>
      <c r="O43" s="12" t="str">
        <f t="shared" si="4"/>
        <v>9305-B1.2</v>
      </c>
      <c r="P43">
        <f t="shared" si="5"/>
        <v>0.40799694302498768</v>
      </c>
      <c r="Q43">
        <f t="shared" si="6"/>
        <v>0.23500560168872917</v>
      </c>
      <c r="R43" s="12" t="str">
        <f t="shared" si="7"/>
        <v>9305-B1.2</v>
      </c>
      <c r="T43">
        <f>P43/$S$42</f>
        <v>1.6958362130323994</v>
      </c>
      <c r="W43" s="29" t="s">
        <v>615</v>
      </c>
      <c r="X43">
        <f>AVERAGE(T120:T122)</f>
        <v>0.54917155774055748</v>
      </c>
    </row>
    <row r="44" spans="9:24" x14ac:dyDescent="0.2">
      <c r="I44" s="25" t="str">
        <f>Plate!E13</f>
        <v>9305-B1.3</v>
      </c>
      <c r="J44">
        <f>Plate!$E32</f>
        <v>27.3050251884376</v>
      </c>
      <c r="K44">
        <f>Plate!$R32</f>
        <v>23.277428284691599</v>
      </c>
      <c r="L44" s="12" t="str">
        <f t="shared" si="1"/>
        <v>9305-B1.3</v>
      </c>
      <c r="M44">
        <f t="shared" si="2"/>
        <v>-1.3421693851981769</v>
      </c>
      <c r="N44">
        <f t="shared" si="3"/>
        <v>-2.1502072828215999</v>
      </c>
      <c r="O44" s="12" t="str">
        <f t="shared" si="4"/>
        <v>9305-B1.3</v>
      </c>
      <c r="P44">
        <f t="shared" si="5"/>
        <v>0.39442710846546225</v>
      </c>
      <c r="Q44">
        <f t="shared" si="6"/>
        <v>0.22528024562409085</v>
      </c>
      <c r="R44" s="12" t="str">
        <f t="shared" si="7"/>
        <v>9305-B1.3</v>
      </c>
      <c r="T44">
        <f>P44/$S$42</f>
        <v>1.6394332981470974</v>
      </c>
      <c r="V44">
        <v>9313</v>
      </c>
      <c r="W44" s="29" t="s">
        <v>612</v>
      </c>
      <c r="X44">
        <f>AVERAGE(T123:T125)</f>
        <v>2.1058421520882278</v>
      </c>
    </row>
    <row r="45" spans="9:24" x14ac:dyDescent="0.2">
      <c r="I45" s="25" t="str">
        <f>Plate!E14</f>
        <v>9305-C1.1</v>
      </c>
      <c r="J45">
        <f>Plate!$E33</f>
        <v>29.490177706651298</v>
      </c>
      <c r="K45">
        <f>Plate!$R33</f>
        <v>24.0585961949214</v>
      </c>
      <c r="L45" s="12" t="str">
        <f t="shared" si="1"/>
        <v>9305-C1.1</v>
      </c>
      <c r="M45">
        <f t="shared" si="2"/>
        <v>-3.6338997567298938</v>
      </c>
      <c r="N45">
        <f t="shared" si="3"/>
        <v>-2.903292234570952</v>
      </c>
      <c r="O45" s="12" t="str">
        <f t="shared" si="4"/>
        <v>9305-C1.1</v>
      </c>
      <c r="P45">
        <f t="shared" si="5"/>
        <v>8.0554011372627354E-2</v>
      </c>
      <c r="Q45" s="26">
        <f t="shared" si="6"/>
        <v>0.13366630758625056</v>
      </c>
      <c r="R45" s="24" t="str">
        <f t="shared" si="7"/>
        <v>9305-C1.1</v>
      </c>
      <c r="S45">
        <f>AVERAGE(Q45:Q47)</f>
        <v>0.1487474411380775</v>
      </c>
      <c r="T45">
        <f>P45/$S$45</f>
        <v>0.54154888821147273</v>
      </c>
      <c r="W45" s="29" t="s">
        <v>613</v>
      </c>
      <c r="X45">
        <f>AVERAGE(T126:T127)</f>
        <v>1.9879225644245362</v>
      </c>
    </row>
    <row r="46" spans="9:24" x14ac:dyDescent="0.2">
      <c r="I46" s="25" t="str">
        <f>Plate!E15</f>
        <v>9305-C1.2</v>
      </c>
      <c r="J46">
        <f>Plate!$E34</f>
        <v>30.262761289971401</v>
      </c>
      <c r="K46">
        <f>Plate!$R34</f>
        <v>23.903017724262199</v>
      </c>
      <c r="L46" s="12" t="str">
        <f t="shared" si="1"/>
        <v>9305-C1.2</v>
      </c>
      <c r="M46">
        <f t="shared" si="2"/>
        <v>-4.4441650575194522</v>
      </c>
      <c r="N46">
        <f t="shared" si="3"/>
        <v>-2.7533068043768782</v>
      </c>
      <c r="O46" s="12" t="str">
        <f t="shared" si="4"/>
        <v>9305-C1.2</v>
      </c>
      <c r="P46">
        <f t="shared" si="5"/>
        <v>4.593809822252877E-2</v>
      </c>
      <c r="Q46" s="26">
        <f t="shared" si="6"/>
        <v>0.14831055654290931</v>
      </c>
      <c r="R46" s="24" t="str">
        <f t="shared" si="7"/>
        <v>9305-C1.2</v>
      </c>
      <c r="T46">
        <f>P46/$S$45</f>
        <v>0.30883286375249913</v>
      </c>
      <c r="W46" s="29" t="s">
        <v>614</v>
      </c>
      <c r="X46">
        <f>AVERAGE(T129:T131)</f>
        <v>0.27692505203079759</v>
      </c>
    </row>
    <row r="47" spans="9:24" x14ac:dyDescent="0.2">
      <c r="I47" s="25" t="str">
        <f>Plate!E16</f>
        <v>9305-C1.3</v>
      </c>
      <c r="J47">
        <f>Plate!$E35</f>
        <v>29.933923304622901</v>
      </c>
      <c r="K47">
        <f>Plate!$R35</f>
        <v>23.7501129420368</v>
      </c>
      <c r="L47" s="12" t="str">
        <f t="shared" si="1"/>
        <v>9305-C1.3</v>
      </c>
      <c r="M47">
        <f t="shared" si="2"/>
        <v>-4.0992884449924185</v>
      </c>
      <c r="N47">
        <f t="shared" si="3"/>
        <v>-2.6058989436128783</v>
      </c>
      <c r="O47" s="12" t="str">
        <f t="shared" si="4"/>
        <v>9305-C1.3</v>
      </c>
      <c r="P47">
        <f t="shared" si="5"/>
        <v>5.8343330526963375E-2</v>
      </c>
      <c r="Q47" s="26">
        <f t="shared" si="6"/>
        <v>0.16426545928507258</v>
      </c>
      <c r="R47" s="24" t="str">
        <f t="shared" si="7"/>
        <v>9305-C1.3</v>
      </c>
      <c r="T47">
        <f>P47/$S$45</f>
        <v>0.39223081809390675</v>
      </c>
      <c r="W47" s="29" t="s">
        <v>615</v>
      </c>
      <c r="X47">
        <f>AVERAGE(T132:T134)</f>
        <v>0.51592508897183842</v>
      </c>
    </row>
    <row r="48" spans="9:24" x14ac:dyDescent="0.2">
      <c r="I48" s="24" t="str">
        <f>Plate!F2</f>
        <v>9305-D1.1</v>
      </c>
      <c r="J48">
        <f>Plate!$F21</f>
        <v>28.324844690885701</v>
      </c>
      <c r="K48">
        <f>Plate!$S21</f>
        <v>23.495771383054802</v>
      </c>
      <c r="L48" s="12" t="str">
        <f t="shared" si="1"/>
        <v>9305-D1.1</v>
      </c>
      <c r="M48">
        <f t="shared" si="2"/>
        <v>-2.4117292020805396</v>
      </c>
      <c r="N48">
        <f t="shared" si="3"/>
        <v>-2.360700954594785</v>
      </c>
      <c r="O48" s="12" t="str">
        <f t="shared" si="4"/>
        <v>9305-D1.1</v>
      </c>
      <c r="P48">
        <f t="shared" si="5"/>
        <v>0.1879304565233833</v>
      </c>
      <c r="Q48">
        <f t="shared" si="6"/>
        <v>0.19469652576164329</v>
      </c>
      <c r="R48" s="12" t="str">
        <f t="shared" si="7"/>
        <v>9305-D1.1</v>
      </c>
      <c r="S48">
        <f>AVERAGE(Q48:Q50)</f>
        <v>0.18921559839933655</v>
      </c>
      <c r="T48">
        <f>P48/$S$48</f>
        <v>0.99320805532511658</v>
      </c>
      <c r="V48">
        <v>9315</v>
      </c>
      <c r="W48" s="29" t="s">
        <v>612</v>
      </c>
      <c r="X48">
        <f>AVERAGE(T135:T137)</f>
        <v>3.0870371692228837</v>
      </c>
    </row>
    <row r="49" spans="9:24" x14ac:dyDescent="0.2">
      <c r="I49" s="24" t="str">
        <f>Plate!F3</f>
        <v>9305-D1.2</v>
      </c>
      <c r="J49">
        <f>Plate!$F22</f>
        <v>28.348380874592401</v>
      </c>
      <c r="K49">
        <f>Plate!$S22</f>
        <v>23.6366627114256</v>
      </c>
      <c r="L49" s="12" t="str">
        <f t="shared" si="1"/>
        <v>9305-D1.2</v>
      </c>
      <c r="M49">
        <f t="shared" si="2"/>
        <v>-2.4364133312573384</v>
      </c>
      <c r="N49">
        <f t="shared" si="3"/>
        <v>-2.4965272447413072</v>
      </c>
      <c r="O49" s="12" t="str">
        <f t="shared" si="4"/>
        <v>9305-D1.2</v>
      </c>
      <c r="P49">
        <f t="shared" si="5"/>
        <v>0.18474236774979011</v>
      </c>
      <c r="Q49">
        <f t="shared" si="6"/>
        <v>0.17720273243224313</v>
      </c>
      <c r="R49" s="12" t="str">
        <f t="shared" si="7"/>
        <v>9305-D1.2</v>
      </c>
      <c r="T49">
        <f>P49/$S$48</f>
        <v>0.97635908092468282</v>
      </c>
      <c r="W49" s="29" t="s">
        <v>613</v>
      </c>
      <c r="X49">
        <f>AVERAGE(T138:T140)</f>
        <v>2.6004098458630884</v>
      </c>
    </row>
    <row r="50" spans="9:24" x14ac:dyDescent="0.2">
      <c r="I50" s="24" t="str">
        <f>Plate!F4</f>
        <v>9305-D1.3</v>
      </c>
      <c r="J50">
        <f>Plate!$F23</f>
        <v>28.5112266139231</v>
      </c>
      <c r="K50">
        <f>Plate!$S23</f>
        <v>23.487714732132599</v>
      </c>
      <c r="L50" s="12" t="str">
        <f t="shared" si="1"/>
        <v>9305-D1.3</v>
      </c>
      <c r="M50">
        <f t="shared" si="2"/>
        <v>-2.6072016508771418</v>
      </c>
      <c r="N50">
        <f t="shared" si="3"/>
        <v>-2.3529339399855651</v>
      </c>
      <c r="O50" s="12" t="str">
        <f t="shared" si="4"/>
        <v>9305-D1.3</v>
      </c>
      <c r="P50">
        <f t="shared" si="5"/>
        <v>0.16411719980047668</v>
      </c>
      <c r="Q50">
        <f t="shared" si="6"/>
        <v>0.19574753700412326</v>
      </c>
      <c r="R50" s="12" t="str">
        <f t="shared" si="7"/>
        <v>9305-D1.3</v>
      </c>
      <c r="T50">
        <f>P50/$S$48</f>
        <v>0.8673555520201347</v>
      </c>
      <c r="W50" s="29" t="s">
        <v>614</v>
      </c>
      <c r="X50">
        <f>AVERAGE(T141:T143)</f>
        <v>0.47028265809125652</v>
      </c>
    </row>
    <row r="51" spans="9:24" x14ac:dyDescent="0.2">
      <c r="I51" s="24" t="str">
        <f>Plate!F5</f>
        <v>9306-A1.1</v>
      </c>
      <c r="J51">
        <f>Plate!$F24</f>
        <v>27.590786843541899</v>
      </c>
      <c r="K51">
        <f>Plate!$S24</f>
        <v>24.7005411606767</v>
      </c>
      <c r="L51" s="12" t="str">
        <f t="shared" si="1"/>
        <v>9306-A1.1</v>
      </c>
      <c r="M51">
        <f t="shared" si="2"/>
        <v>-1.6418686778393361</v>
      </c>
      <c r="N51">
        <f t="shared" si="3"/>
        <v>-3.5221593017285793</v>
      </c>
      <c r="O51" s="12" t="str">
        <f t="shared" si="4"/>
        <v>9306-A1.1</v>
      </c>
      <c r="P51">
        <f t="shared" si="5"/>
        <v>0.32044114805564672</v>
      </c>
      <c r="Q51" s="26">
        <f t="shared" si="6"/>
        <v>8.7041105971939189E-2</v>
      </c>
      <c r="R51" s="24" t="str">
        <f t="shared" si="7"/>
        <v>9306-A1.1</v>
      </c>
      <c r="S51">
        <f>AVERAGE(Q51:Q53)</f>
        <v>0.17926123576928266</v>
      </c>
      <c r="T51">
        <f>P51/$S$51</f>
        <v>1.7875652071709971</v>
      </c>
      <c r="W51" s="29" t="s">
        <v>615</v>
      </c>
      <c r="X51">
        <f>AVERAGE(T144:T146)</f>
        <v>0.82373343980707892</v>
      </c>
    </row>
    <row r="52" spans="9:24" x14ac:dyDescent="0.2">
      <c r="I52" s="24" t="str">
        <f>Plate!F6</f>
        <v>9306-A1.2</v>
      </c>
      <c r="J52">
        <f>Plate!$F25</f>
        <v>27.544171914321399</v>
      </c>
      <c r="K52">
        <f>Plate!$S25</f>
        <v>23.2222148481376</v>
      </c>
      <c r="L52" s="12" t="str">
        <f t="shared" si="1"/>
        <v>9306-A1.2</v>
      </c>
      <c r="M52">
        <f t="shared" si="2"/>
        <v>-1.5929801686066944</v>
      </c>
      <c r="N52">
        <f t="shared" si="3"/>
        <v>-2.0969787673402718</v>
      </c>
      <c r="O52" s="12" t="str">
        <f t="shared" si="4"/>
        <v>9306-A1.2</v>
      </c>
      <c r="P52">
        <f t="shared" si="5"/>
        <v>0.33148599667450507</v>
      </c>
      <c r="Q52" s="26">
        <f t="shared" si="6"/>
        <v>0.23374723955440802</v>
      </c>
      <c r="R52" s="24" t="str">
        <f t="shared" si="7"/>
        <v>9306-A1.2</v>
      </c>
      <c r="T52">
        <f>P52/$S$51</f>
        <v>1.8491783527652492</v>
      </c>
    </row>
    <row r="53" spans="9:24" x14ac:dyDescent="0.2">
      <c r="I53" s="24" t="str">
        <f>Plate!F7</f>
        <v>9306-A1.3</v>
      </c>
      <c r="J53">
        <f>Plate!$F26</f>
        <v>27.658609277367901</v>
      </c>
      <c r="K53">
        <f>Plate!$S26</f>
        <v>23.3335006920247</v>
      </c>
      <c r="L53" s="12" t="str">
        <f t="shared" ref="L53:L116" si="10">I53</f>
        <v>9306-A1.3</v>
      </c>
      <c r="M53">
        <f t="shared" si="2"/>
        <v>-1.7129990589796464</v>
      </c>
      <c r="N53">
        <f t="shared" si="3"/>
        <v>-2.2042638891131925</v>
      </c>
      <c r="O53" s="12" t="str">
        <f t="shared" si="4"/>
        <v>9306-A1.3</v>
      </c>
      <c r="P53">
        <f t="shared" si="5"/>
        <v>0.30502532652552006</v>
      </c>
      <c r="Q53" s="26">
        <f t="shared" si="6"/>
        <v>0.2169953617815007</v>
      </c>
      <c r="R53" s="24" t="str">
        <f t="shared" si="7"/>
        <v>9306-A1.3</v>
      </c>
      <c r="T53">
        <f>P53/$S$51</f>
        <v>1.7015688038550705</v>
      </c>
    </row>
    <row r="54" spans="9:24" x14ac:dyDescent="0.2">
      <c r="I54" s="24" t="str">
        <f>Plate!F8</f>
        <v>9306-B1.1</v>
      </c>
      <c r="J54">
        <f>Plate!$F27</f>
        <v>27.632992796953602</v>
      </c>
      <c r="K54">
        <f>Plate!$S27</f>
        <v>23.290368463821899</v>
      </c>
      <c r="L54" s="12" t="str">
        <f t="shared" si="10"/>
        <v>9306-B1.1</v>
      </c>
      <c r="M54">
        <f t="shared" si="2"/>
        <v>-1.6861331694420187</v>
      </c>
      <c r="N54">
        <f t="shared" si="3"/>
        <v>-2.1626822629742071</v>
      </c>
      <c r="O54" s="12" t="str">
        <f t="shared" si="4"/>
        <v>9306-B1.1</v>
      </c>
      <c r="P54">
        <f t="shared" si="5"/>
        <v>0.31075873099939388</v>
      </c>
      <c r="Q54">
        <f t="shared" si="6"/>
        <v>0.22334064588612501</v>
      </c>
      <c r="R54" s="12" t="str">
        <f t="shared" si="7"/>
        <v>9306-B1.1</v>
      </c>
      <c r="S54">
        <f>AVERAGE(Q54:Q56)</f>
        <v>0.24088150739221204</v>
      </c>
      <c r="T54">
        <f>P54/$S$54</f>
        <v>1.2900896144485066</v>
      </c>
    </row>
    <row r="55" spans="9:24" x14ac:dyDescent="0.2">
      <c r="I55" s="24" t="str">
        <f>Plate!F9</f>
        <v>9306-B1.2</v>
      </c>
      <c r="J55">
        <f>Plate!$F28</f>
        <v>27.3961227711041</v>
      </c>
      <c r="K55">
        <f>Plate!$S28</f>
        <v>23.199034244297099</v>
      </c>
      <c r="L55" s="12" t="str">
        <f t="shared" si="10"/>
        <v>9306-B1.2</v>
      </c>
      <c r="M55">
        <f t="shared" si="2"/>
        <v>-1.4377101290271719</v>
      </c>
      <c r="N55">
        <f t="shared" si="3"/>
        <v>-2.0746315053801521</v>
      </c>
      <c r="O55" s="12" t="str">
        <f t="shared" si="4"/>
        <v>9306-B1.2</v>
      </c>
      <c r="P55">
        <f t="shared" si="5"/>
        <v>0.36915276534228242</v>
      </c>
      <c r="Q55">
        <f t="shared" si="6"/>
        <v>0.23739615846024351</v>
      </c>
      <c r="R55" s="12" t="str">
        <f t="shared" si="7"/>
        <v>9306-B1.2</v>
      </c>
      <c r="T55">
        <f>P55/$S$54</f>
        <v>1.5325077019765343</v>
      </c>
    </row>
    <row r="56" spans="9:24" x14ac:dyDescent="0.2">
      <c r="I56" s="24" t="str">
        <f>Plate!F10</f>
        <v>9306-B1.3</v>
      </c>
      <c r="J56">
        <f>Plate!$F29</f>
        <v>27.696087051614999</v>
      </c>
      <c r="K56">
        <f>Plate!$S29</f>
        <v>23.051985876962299</v>
      </c>
      <c r="L56" s="12" t="str">
        <f t="shared" si="10"/>
        <v>9306-B1.3</v>
      </c>
      <c r="M56">
        <f t="shared" si="2"/>
        <v>-1.7523047608853854</v>
      </c>
      <c r="N56">
        <f t="shared" si="3"/>
        <v>-1.9328695216005414</v>
      </c>
      <c r="O56" s="12" t="str">
        <f t="shared" si="4"/>
        <v>9306-B1.3</v>
      </c>
      <c r="P56">
        <f t="shared" si="5"/>
        <v>0.29682720688450909</v>
      </c>
      <c r="Q56">
        <f t="shared" si="6"/>
        <v>0.26190771783026756</v>
      </c>
      <c r="R56" s="12" t="str">
        <f t="shared" si="7"/>
        <v>9306-B1.3</v>
      </c>
      <c r="T56">
        <f>P56/$S$54</f>
        <v>1.2322540243872031</v>
      </c>
    </row>
    <row r="57" spans="9:24" x14ac:dyDescent="0.2">
      <c r="I57" s="24" t="str">
        <f>Plate!F11</f>
        <v>9306-C1.1</v>
      </c>
      <c r="J57">
        <f>Plate!$F30</f>
        <v>29.186281992601302</v>
      </c>
      <c r="K57">
        <f>Plate!$S30</f>
        <v>23.342586287163702</v>
      </c>
      <c r="L57" s="12" t="str">
        <f t="shared" si="10"/>
        <v>9306-C1.1</v>
      </c>
      <c r="M57">
        <f t="shared" si="2"/>
        <v>-3.3151819409885825</v>
      </c>
      <c r="N57">
        <f t="shared" si="3"/>
        <v>-2.2130228574313566</v>
      </c>
      <c r="O57" s="12" t="str">
        <f t="shared" si="4"/>
        <v>9306-C1.1</v>
      </c>
      <c r="P57">
        <f t="shared" si="5"/>
        <v>0.10046870274661035</v>
      </c>
      <c r="Q57" s="26">
        <f t="shared" si="6"/>
        <v>0.21568191893828598</v>
      </c>
      <c r="R57" s="24" t="str">
        <f t="shared" si="7"/>
        <v>9306-C1.1</v>
      </c>
      <c r="S57">
        <f>AVERAGE(Q57:Q59)</f>
        <v>0.2188119917710023</v>
      </c>
      <c r="T57">
        <f>P57/$S$57</f>
        <v>0.45915537779006133</v>
      </c>
    </row>
    <row r="58" spans="9:24" x14ac:dyDescent="0.2">
      <c r="I58" s="24" t="str">
        <f>Plate!F12</f>
        <v>9306-C1.2</v>
      </c>
      <c r="J58">
        <f>Plate!$F31</f>
        <v>29.146373620652099</v>
      </c>
      <c r="K58">
        <f>Plate!$S31</f>
        <v>23.323800601661901</v>
      </c>
      <c r="L58" s="12" t="str">
        <f t="shared" si="10"/>
        <v>9306-C1.2</v>
      </c>
      <c r="M58">
        <f t="shared" si="2"/>
        <v>-3.2733270922711406</v>
      </c>
      <c r="N58">
        <f t="shared" si="3"/>
        <v>-2.194912516652586</v>
      </c>
      <c r="O58" s="12" t="str">
        <f t="shared" si="4"/>
        <v>9306-C1.2</v>
      </c>
      <c r="P58">
        <f t="shared" si="5"/>
        <v>0.1034261502554393</v>
      </c>
      <c r="Q58" s="26">
        <f t="shared" si="6"/>
        <v>0.21840646749151146</v>
      </c>
      <c r="R58" s="24" t="str">
        <f t="shared" si="7"/>
        <v>9306-C1.2</v>
      </c>
      <c r="T58">
        <f>P58/$S$57</f>
        <v>0.47267130753820819</v>
      </c>
    </row>
    <row r="59" spans="9:24" x14ac:dyDescent="0.2">
      <c r="I59" s="24" t="str">
        <f>Plate!F13</f>
        <v>9306-C1.3</v>
      </c>
      <c r="J59">
        <f>Plate!$F32</f>
        <v>29.2104400175443</v>
      </c>
      <c r="K59">
        <f>Plate!$S32</f>
        <v>23.2970372790836</v>
      </c>
      <c r="L59" s="12" t="str">
        <f t="shared" si="10"/>
        <v>9306-C1.3</v>
      </c>
      <c r="M59">
        <f t="shared" si="2"/>
        <v>-3.3405182408654213</v>
      </c>
      <c r="N59">
        <f t="shared" si="3"/>
        <v>-2.1691113345653661</v>
      </c>
      <c r="O59" s="12" t="str">
        <f t="shared" si="4"/>
        <v>9306-C1.3</v>
      </c>
      <c r="P59">
        <f t="shared" si="5"/>
        <v>9.871969580072415E-2</v>
      </c>
      <c r="Q59" s="26">
        <f t="shared" si="6"/>
        <v>0.22234758888320946</v>
      </c>
      <c r="R59" s="24" t="str">
        <f t="shared" si="7"/>
        <v>9306-C1.3</v>
      </c>
      <c r="T59">
        <f>P59/$S$57</f>
        <v>0.45116218266519531</v>
      </c>
    </row>
    <row r="60" spans="9:24" x14ac:dyDescent="0.2">
      <c r="I60" s="24" t="str">
        <f>Plate!F14</f>
        <v>9306-D1.1</v>
      </c>
      <c r="J60">
        <f>Plate!$F33</f>
        <v>28.9573314308719</v>
      </c>
      <c r="K60">
        <f>Plate!$S33</f>
        <v>23.614633933373501</v>
      </c>
      <c r="L60" s="12" t="str">
        <f t="shared" si="10"/>
        <v>9306-D1.1</v>
      </c>
      <c r="M60">
        <f t="shared" si="2"/>
        <v>-3.0750646258258683</v>
      </c>
      <c r="N60">
        <f t="shared" si="3"/>
        <v>-2.4752904004736229</v>
      </c>
      <c r="O60" s="12" t="str">
        <f t="shared" si="4"/>
        <v>9306-D1.1</v>
      </c>
      <c r="P60">
        <f t="shared" si="5"/>
        <v>0.11866244949053402</v>
      </c>
      <c r="Q60">
        <f t="shared" si="6"/>
        <v>0.1798304957289884</v>
      </c>
      <c r="R60" s="12" t="str">
        <f t="shared" si="7"/>
        <v>9306-D1.1</v>
      </c>
      <c r="S60">
        <f>AVERAGE(Q60:Q62)</f>
        <v>0.17948976105738482</v>
      </c>
      <c r="T60">
        <f>P60/$S$60</f>
        <v>0.66110985268177136</v>
      </c>
    </row>
    <row r="61" spans="9:24" x14ac:dyDescent="0.2">
      <c r="I61" s="24" t="str">
        <f>Plate!F15</f>
        <v>9306-D1.2</v>
      </c>
      <c r="J61">
        <f>Plate!$F34</f>
        <v>28.891995778486201</v>
      </c>
      <c r="K61">
        <f>Plate!$S34</f>
        <v>23.661971858988899</v>
      </c>
      <c r="L61" s="12" t="str">
        <f t="shared" si="10"/>
        <v>9306-D1.2</v>
      </c>
      <c r="M61">
        <f t="shared" si="2"/>
        <v>-3.0065423155211644</v>
      </c>
      <c r="N61">
        <f t="shared" si="3"/>
        <v>-2.5209265293533911</v>
      </c>
      <c r="O61" s="12" t="str">
        <f t="shared" si="4"/>
        <v>9306-D1.2</v>
      </c>
      <c r="P61">
        <f t="shared" si="5"/>
        <v>0.1244344348833024</v>
      </c>
      <c r="Q61">
        <f t="shared" si="6"/>
        <v>0.17423102749435682</v>
      </c>
      <c r="R61" s="12" t="str">
        <f t="shared" si="7"/>
        <v>9306-D1.2</v>
      </c>
      <c r="T61">
        <f>P61/$S$60</f>
        <v>0.69326759448701569</v>
      </c>
    </row>
    <row r="62" spans="9:24" x14ac:dyDescent="0.2">
      <c r="I62" s="24" t="str">
        <f>Plate!F16</f>
        <v>9306-D1.3</v>
      </c>
      <c r="J62">
        <f>Plate!$F35</f>
        <v>29.0554737931568</v>
      </c>
      <c r="K62">
        <f>Plate!$S35</f>
        <v>23.577020043590899</v>
      </c>
      <c r="L62" s="12" t="str">
        <f t="shared" si="10"/>
        <v>9306-D1.3</v>
      </c>
      <c r="M62">
        <f t="shared" si="2"/>
        <v>-3.1779937488538743</v>
      </c>
      <c r="N62">
        <f t="shared" si="3"/>
        <v>-2.4390287286856673</v>
      </c>
      <c r="O62" s="12" t="str">
        <f t="shared" si="4"/>
        <v>9306-D1.3</v>
      </c>
      <c r="P62">
        <f t="shared" si="5"/>
        <v>0.11049142013730194</v>
      </c>
      <c r="Q62">
        <f t="shared" si="6"/>
        <v>0.18440775994880931</v>
      </c>
      <c r="R62" s="12" t="str">
        <f t="shared" si="7"/>
        <v>9306-D1.3</v>
      </c>
      <c r="T62">
        <f>P62/$S$60</f>
        <v>0.61558620105342188</v>
      </c>
    </row>
    <row r="63" spans="9:24" x14ac:dyDescent="0.2">
      <c r="I63" s="25" t="str">
        <f>Plate!G2</f>
        <v>9307-A1.1</v>
      </c>
      <c r="J63">
        <f>Plate!$G21</f>
        <v>27.568470750299301</v>
      </c>
      <c r="K63">
        <f>Plate!$T21</f>
        <v>23.531765279393699</v>
      </c>
      <c r="L63" s="12" t="str">
        <f t="shared" si="10"/>
        <v>9307-A1.1</v>
      </c>
      <c r="M63">
        <f t="shared" si="2"/>
        <v>-1.6184641473858727</v>
      </c>
      <c r="N63">
        <f t="shared" si="3"/>
        <v>-2.3954008716454944</v>
      </c>
      <c r="O63" s="12" t="str">
        <f t="shared" si="4"/>
        <v>9307-A1.1</v>
      </c>
      <c r="P63">
        <f t="shared" si="5"/>
        <v>0.32568199127533698</v>
      </c>
      <c r="Q63" s="26">
        <f t="shared" si="6"/>
        <v>0.19006952351933756</v>
      </c>
      <c r="R63" s="24" t="str">
        <f t="shared" si="7"/>
        <v>9307-A1.1</v>
      </c>
      <c r="S63">
        <f>AVERAGE(Q63:Q65)</f>
        <v>0.1939884838406121</v>
      </c>
      <c r="T63">
        <f>P63/$S$63</f>
        <v>1.6788728115578706</v>
      </c>
    </row>
    <row r="64" spans="9:24" x14ac:dyDescent="0.2">
      <c r="I64" s="25" t="str">
        <f>Plate!G3</f>
        <v>9307-A1.2</v>
      </c>
      <c r="J64">
        <f>Plate!$G22</f>
        <v>27.175718582488798</v>
      </c>
      <c r="K64">
        <f>Plate!$T22</f>
        <v>23.483057487170001</v>
      </c>
      <c r="L64" s="12" t="str">
        <f t="shared" si="10"/>
        <v>9307-A1.2</v>
      </c>
      <c r="M64">
        <f t="shared" si="2"/>
        <v>-1.206556024747347</v>
      </c>
      <c r="N64">
        <f t="shared" si="3"/>
        <v>-2.3484441228130817</v>
      </c>
      <c r="O64" s="12" t="str">
        <f t="shared" si="4"/>
        <v>9307-A1.2</v>
      </c>
      <c r="P64">
        <f t="shared" si="5"/>
        <v>0.43330175204994048</v>
      </c>
      <c r="Q64" s="26">
        <f t="shared" si="6"/>
        <v>0.1963576726297605</v>
      </c>
      <c r="R64" s="24" t="str">
        <f t="shared" si="7"/>
        <v>9307-A1.2</v>
      </c>
      <c r="T64">
        <f>P64/$S$63</f>
        <v>2.233646778774542</v>
      </c>
    </row>
    <row r="65" spans="9:20" x14ac:dyDescent="0.2">
      <c r="I65" s="25" t="str">
        <f>Plate!G4</f>
        <v>9307-A1.3</v>
      </c>
      <c r="J65">
        <f>Plate!$G23</f>
        <v>27.259665020489201</v>
      </c>
      <c r="K65">
        <f>Plate!$T23</f>
        <v>23.4893155504096</v>
      </c>
      <c r="L65" s="12" t="str">
        <f t="shared" si="10"/>
        <v>9307-A1.3</v>
      </c>
      <c r="M65">
        <f t="shared" si="2"/>
        <v>-1.2945968365185525</v>
      </c>
      <c r="N65">
        <f t="shared" si="3"/>
        <v>-2.3544772089026673</v>
      </c>
      <c r="O65" s="12" t="str">
        <f t="shared" si="4"/>
        <v>9307-A1.3</v>
      </c>
      <c r="P65">
        <f t="shared" si="5"/>
        <v>0.40765006876181997</v>
      </c>
      <c r="Q65" s="26">
        <f t="shared" si="6"/>
        <v>0.19553825537273825</v>
      </c>
      <c r="R65" s="24" t="str">
        <f t="shared" si="7"/>
        <v>9307-A1.3</v>
      </c>
      <c r="T65">
        <f>P65/$S$63</f>
        <v>2.1014137576164567</v>
      </c>
    </row>
    <row r="66" spans="9:20" x14ac:dyDescent="0.2">
      <c r="I66" s="25" t="str">
        <f>Plate!G5</f>
        <v>9307-B1.1</v>
      </c>
      <c r="J66">
        <f>Plate!$G24</f>
        <v>27.683930939910201</v>
      </c>
      <c r="K66">
        <f>Plate!$T24</f>
        <v>23.301147002722502</v>
      </c>
      <c r="L66" s="12" t="str">
        <f t="shared" si="10"/>
        <v>9307-B1.1</v>
      </c>
      <c r="M66">
        <f t="shared" si="2"/>
        <v>-1.7395557513030291</v>
      </c>
      <c r="N66">
        <f t="shared" si="3"/>
        <v>-2.1730733137861904</v>
      </c>
      <c r="O66" s="12" t="str">
        <f t="shared" si="4"/>
        <v>9307-B1.1</v>
      </c>
      <c r="P66">
        <f t="shared" si="5"/>
        <v>0.29946187517349243</v>
      </c>
      <c r="Q66">
        <f t="shared" si="6"/>
        <v>0.22173780789739467</v>
      </c>
      <c r="R66" s="12" t="str">
        <f t="shared" si="7"/>
        <v>9307-B1.1</v>
      </c>
      <c r="S66">
        <f>AVERAGE(Q66:Q68)</f>
        <v>0.20889067891531496</v>
      </c>
      <c r="T66">
        <f>P66/$S$66</f>
        <v>1.4335817985200545</v>
      </c>
    </row>
    <row r="67" spans="9:20" x14ac:dyDescent="0.2">
      <c r="I67" s="25" t="str">
        <f>Plate!G6</f>
        <v>9307-B1.2</v>
      </c>
      <c r="J67">
        <f>Plate!$G25</f>
        <v>28.022154587089599</v>
      </c>
      <c r="K67">
        <f>Plate!$T25</f>
        <v>23.569932972776702</v>
      </c>
      <c r="L67" s="12" t="str">
        <f t="shared" si="10"/>
        <v>9307-B1.2</v>
      </c>
      <c r="M67">
        <f t="shared" si="2"/>
        <v>-2.0942757985997229</v>
      </c>
      <c r="N67">
        <f t="shared" si="3"/>
        <v>-2.43219643781419</v>
      </c>
      <c r="O67" s="12" t="str">
        <f t="shared" si="4"/>
        <v>9307-B1.2</v>
      </c>
      <c r="P67">
        <f t="shared" si="5"/>
        <v>0.23418558840875203</v>
      </c>
      <c r="Q67">
        <f t="shared" si="6"/>
        <v>0.18528314629579004</v>
      </c>
      <c r="R67" s="12" t="str">
        <f t="shared" si="7"/>
        <v>9307-B1.2</v>
      </c>
      <c r="T67">
        <f>P67/$S$66</f>
        <v>1.1210916141628882</v>
      </c>
    </row>
    <row r="68" spans="9:20" x14ac:dyDescent="0.2">
      <c r="I68" s="25" t="str">
        <f>Plate!G7</f>
        <v>9307-B1.3</v>
      </c>
      <c r="J68">
        <f>Plate!$G26</f>
        <v>27.833043475529401</v>
      </c>
      <c r="K68">
        <f>Plate!$T26</f>
        <v>23.315296860934701</v>
      </c>
      <c r="L68" s="12" t="str">
        <f t="shared" si="10"/>
        <v>9307-B1.3</v>
      </c>
      <c r="M68">
        <f t="shared" ref="M68:M131" si="11">(J68-$B$4)/$B$3</f>
        <v>-1.8959410488080177</v>
      </c>
      <c r="N68">
        <f t="shared" ref="N68:N131" si="12">(K68-$C$4)/$C$3</f>
        <v>-2.1867144851008953</v>
      </c>
      <c r="O68" s="12" t="str">
        <f t="shared" ref="O68:O131" si="13">I68</f>
        <v>9307-B1.3</v>
      </c>
      <c r="P68">
        <f t="shared" ref="P68:P131" si="14">2^M68</f>
        <v>0.26869827249873823</v>
      </c>
      <c r="Q68" s="15">
        <f t="shared" ref="Q68:Q131" si="15">2^N68</f>
        <v>0.21965108255276014</v>
      </c>
      <c r="R68" s="28" t="str">
        <f t="shared" ref="R68:R131" si="16">I68</f>
        <v>9307-B1.3</v>
      </c>
      <c r="T68">
        <f>P68/$S$66</f>
        <v>1.2863104945322597</v>
      </c>
    </row>
    <row r="69" spans="9:20" x14ac:dyDescent="0.2">
      <c r="I69" s="25" t="str">
        <f>Plate!G8</f>
        <v>9307-C1.1</v>
      </c>
      <c r="J69">
        <f>Plate!$G27</f>
        <v>29.841963225860301</v>
      </c>
      <c r="K69">
        <f>Plate!$T27</f>
        <v>24.222221560697999</v>
      </c>
      <c r="L69" s="12" t="str">
        <f t="shared" si="10"/>
        <v>9307-C1.1</v>
      </c>
      <c r="M69">
        <f t="shared" si="11"/>
        <v>-4.0028431379888687</v>
      </c>
      <c r="N69">
        <f t="shared" si="12"/>
        <v>-3.0610352742902758</v>
      </c>
      <c r="O69" s="12" t="str">
        <f t="shared" si="13"/>
        <v>9307-C1.1</v>
      </c>
      <c r="P69">
        <f t="shared" si="14"/>
        <v>6.2376951718694486E-2</v>
      </c>
      <c r="Q69" s="26">
        <f t="shared" si="15"/>
        <v>0.11982200009497052</v>
      </c>
      <c r="R69" s="24" t="str">
        <f t="shared" si="16"/>
        <v>9307-C1.1</v>
      </c>
      <c r="S69">
        <f>AVERAGE(Q69:Q71)</f>
        <v>0.12162668103349282</v>
      </c>
      <c r="T69">
        <f>P69/$S$69</f>
        <v>0.51285582397432594</v>
      </c>
    </row>
    <row r="70" spans="9:20" x14ac:dyDescent="0.2">
      <c r="I70" s="25" t="str">
        <f>Plate!G9</f>
        <v>9307-C1.2</v>
      </c>
      <c r="J70">
        <f>Plate!$G28</f>
        <v>30.1181651597648</v>
      </c>
      <c r="K70">
        <f>Plate!$T28</f>
        <v>24.182576559083898</v>
      </c>
      <c r="L70" s="12" t="str">
        <f t="shared" si="10"/>
        <v>9307-C1.2</v>
      </c>
      <c r="M70">
        <f t="shared" si="11"/>
        <v>-4.2925164469815877</v>
      </c>
      <c r="N70">
        <f t="shared" si="12"/>
        <v>-3.0228155090686406</v>
      </c>
      <c r="O70" s="12" t="str">
        <f t="shared" si="13"/>
        <v>9307-C1.2</v>
      </c>
      <c r="P70">
        <f t="shared" si="14"/>
        <v>5.1029791347624351E-2</v>
      </c>
      <c r="Q70" s="26">
        <f t="shared" si="15"/>
        <v>0.12303873586412736</v>
      </c>
      <c r="R70" s="24" t="str">
        <f t="shared" si="16"/>
        <v>9307-C1.2</v>
      </c>
      <c r="T70">
        <f>P70/$S$69</f>
        <v>0.41956083084740325</v>
      </c>
    </row>
    <row r="71" spans="9:20" x14ac:dyDescent="0.2">
      <c r="I71" s="25" t="str">
        <f>Plate!G10</f>
        <v>9307-C1.3</v>
      </c>
      <c r="J71">
        <f>Plate!$G29</f>
        <v>29.888957421931199</v>
      </c>
      <c r="K71">
        <f>Plate!$T29</f>
        <v>24.195027304973902</v>
      </c>
      <c r="L71" s="12" t="str">
        <f t="shared" si="10"/>
        <v>9307-C1.3</v>
      </c>
      <c r="M71">
        <f t="shared" si="11"/>
        <v>-4.0521294122986511</v>
      </c>
      <c r="N71">
        <f t="shared" si="12"/>
        <v>-3.0348186510884636</v>
      </c>
      <c r="O71" s="12" t="str">
        <f t="shared" si="13"/>
        <v>9307-C1.3</v>
      </c>
      <c r="P71">
        <f t="shared" si="14"/>
        <v>6.028197889377248E-2</v>
      </c>
      <c r="Q71" s="26">
        <f t="shared" si="15"/>
        <v>0.12201930714138055</v>
      </c>
      <c r="R71" s="24" t="str">
        <f t="shared" si="16"/>
        <v>9307-C1.3</v>
      </c>
      <c r="T71">
        <f>P71/$S$69</f>
        <v>0.49563120839556901</v>
      </c>
    </row>
    <row r="72" spans="9:20" x14ac:dyDescent="0.2">
      <c r="I72" s="25" t="str">
        <f>Plate!G11</f>
        <v>9307-D1.1</v>
      </c>
      <c r="J72">
        <f>Plate!$G30</f>
        <v>29.1936347411234</v>
      </c>
      <c r="K72">
        <f>Plate!$T30</f>
        <v>23.9571536031333</v>
      </c>
      <c r="L72" s="12" t="str">
        <f t="shared" si="10"/>
        <v>9307-D1.1</v>
      </c>
      <c r="M72">
        <f t="shared" si="11"/>
        <v>-3.3228933098572888</v>
      </c>
      <c r="N72">
        <f t="shared" si="12"/>
        <v>-2.8054965003355341</v>
      </c>
      <c r="O72" s="12" t="str">
        <f t="shared" si="13"/>
        <v>9307-D1.1</v>
      </c>
      <c r="P72">
        <f t="shared" si="14"/>
        <v>9.9933118771966672E-2</v>
      </c>
      <c r="Q72">
        <f t="shared" si="15"/>
        <v>0.14304128425873097</v>
      </c>
      <c r="R72" s="12" t="str">
        <f t="shared" si="16"/>
        <v>9307-D1.1</v>
      </c>
      <c r="S72">
        <f>AVERAGE(Q72:Q74)</f>
        <v>0.13819512593369973</v>
      </c>
      <c r="T72">
        <f>P72/$S$72</f>
        <v>0.7231305597558515</v>
      </c>
    </row>
    <row r="73" spans="9:20" x14ac:dyDescent="0.2">
      <c r="I73" s="25" t="str">
        <f>Plate!G12</f>
        <v>9307-D1.2</v>
      </c>
      <c r="J73">
        <f>Plate!$G31</f>
        <v>29.074844859179802</v>
      </c>
      <c r="K73">
        <f>Plate!$T31</f>
        <v>24.119313217964802</v>
      </c>
      <c r="L73" s="12" t="str">
        <f t="shared" si="10"/>
        <v>9307-D1.2</v>
      </c>
      <c r="M73">
        <f t="shared" si="11"/>
        <v>-3.1983096123754509</v>
      </c>
      <c r="N73">
        <f t="shared" si="12"/>
        <v>-2.9618264828039003</v>
      </c>
      <c r="O73" s="12" t="str">
        <f t="shared" si="13"/>
        <v>9307-D1.2</v>
      </c>
      <c r="P73">
        <f t="shared" si="14"/>
        <v>0.10894639677973435</v>
      </c>
      <c r="Q73">
        <f t="shared" si="15"/>
        <v>0.12835162951649026</v>
      </c>
      <c r="R73" s="12" t="str">
        <f t="shared" si="16"/>
        <v>9307-D1.2</v>
      </c>
      <c r="T73">
        <f>P73/$S$72</f>
        <v>0.78835194833139266</v>
      </c>
    </row>
    <row r="74" spans="9:20" x14ac:dyDescent="0.2">
      <c r="I74" s="25" t="str">
        <f>Plate!G13</f>
        <v>9307-D1.3</v>
      </c>
      <c r="J74">
        <f>Plate!$G32</f>
        <v>29.0981559655587</v>
      </c>
      <c r="K74">
        <f>Plate!$T32</f>
        <v>23.955572799831799</v>
      </c>
      <c r="L74" s="12" t="str">
        <f t="shared" si="10"/>
        <v>9307-D1.3</v>
      </c>
      <c r="M74">
        <f t="shared" si="11"/>
        <v>-3.2227576863827516</v>
      </c>
      <c r="N74">
        <f t="shared" si="12"/>
        <v>-2.8039725268562785</v>
      </c>
      <c r="O74" s="12" t="str">
        <f t="shared" si="13"/>
        <v>9307-D1.3</v>
      </c>
      <c r="P74">
        <f t="shared" si="14"/>
        <v>0.10711573388688923</v>
      </c>
      <c r="Q74">
        <f t="shared" si="15"/>
        <v>0.14319246402587796</v>
      </c>
      <c r="R74" s="12" t="str">
        <f t="shared" si="16"/>
        <v>9307-D1.3</v>
      </c>
      <c r="T74">
        <f>P74/$S$72</f>
        <v>0.77510500578927</v>
      </c>
    </row>
    <row r="75" spans="9:20" x14ac:dyDescent="0.2">
      <c r="I75" s="25" t="str">
        <f>Plate!G14</f>
        <v>9309-A1.1</v>
      </c>
      <c r="J75">
        <f>Plate!$G33</f>
        <v>28.693609868073398</v>
      </c>
      <c r="K75">
        <f>Plate!$T33</f>
        <v>24.2343778713829</v>
      </c>
      <c r="L75" s="12" t="str">
        <f t="shared" si="10"/>
        <v>9309-A1.1</v>
      </c>
      <c r="M75">
        <f t="shared" si="11"/>
        <v>-2.7984804011296456</v>
      </c>
      <c r="N75">
        <f t="shared" si="12"/>
        <v>-3.0727545660401065</v>
      </c>
      <c r="O75" s="12" t="str">
        <f t="shared" si="13"/>
        <v>9309-A1.1</v>
      </c>
      <c r="P75">
        <f t="shared" si="14"/>
        <v>0.14373861536594187</v>
      </c>
      <c r="Q75" s="26">
        <f t="shared" si="15"/>
        <v>0.11885260535991209</v>
      </c>
      <c r="R75" s="24" t="str">
        <f t="shared" si="16"/>
        <v>9309-A1.1</v>
      </c>
      <c r="S75">
        <f>AVERAGE(Q75:Q77)</f>
        <v>0.12177076414890432</v>
      </c>
      <c r="T75">
        <f>P75/$S$75</f>
        <v>1.1804033289154261</v>
      </c>
    </row>
    <row r="76" spans="9:20" x14ac:dyDescent="0.2">
      <c r="I76" s="25" t="str">
        <f>Plate!G15</f>
        <v>9309-A1.2</v>
      </c>
      <c r="J76">
        <f>Plate!$G34</f>
        <v>28.288040389024001</v>
      </c>
      <c r="K76">
        <f>Plate!$T34</f>
        <v>24.349010621644599</v>
      </c>
      <c r="L76" s="12" t="str">
        <f t="shared" si="10"/>
        <v>9309-A1.2</v>
      </c>
      <c r="M76">
        <f t="shared" si="11"/>
        <v>-2.3731298202632791</v>
      </c>
      <c r="N76">
        <f t="shared" si="12"/>
        <v>-3.1832662730229639</v>
      </c>
      <c r="O76" s="12" t="str">
        <f t="shared" si="13"/>
        <v>9309-A1.2</v>
      </c>
      <c r="P76">
        <f t="shared" si="14"/>
        <v>0.19302641309661567</v>
      </c>
      <c r="Q76" s="26">
        <f t="shared" si="15"/>
        <v>0.11008835128054945</v>
      </c>
      <c r="R76" s="24" t="str">
        <f t="shared" si="16"/>
        <v>9309-A1.2</v>
      </c>
      <c r="T76">
        <f>P76/$S$75</f>
        <v>1.585162205770329</v>
      </c>
    </row>
    <row r="77" spans="9:20" x14ac:dyDescent="0.2">
      <c r="I77" s="25" t="str">
        <f>Plate!G16</f>
        <v>9309-A1.3</v>
      </c>
      <c r="J77">
        <f>Plate!$G35</f>
        <v>28.169417605973901</v>
      </c>
      <c r="K77">
        <f>Plate!$T35</f>
        <v>24.028613754625098</v>
      </c>
      <c r="L77" s="12" t="str">
        <f t="shared" si="10"/>
        <v>9309-A1.3</v>
      </c>
      <c r="M77">
        <f t="shared" si="11"/>
        <v>-2.2487213716970609</v>
      </c>
      <c r="N77">
        <f t="shared" si="12"/>
        <v>-2.8743876619327522</v>
      </c>
      <c r="O77" s="12" t="str">
        <f t="shared" si="13"/>
        <v>9309-A1.3</v>
      </c>
      <c r="P77">
        <f t="shared" si="14"/>
        <v>0.21041050331693562</v>
      </c>
      <c r="Q77" s="26">
        <f t="shared" si="15"/>
        <v>0.13637133580625144</v>
      </c>
      <c r="R77" s="24" t="str">
        <f t="shared" si="16"/>
        <v>9309-A1.3</v>
      </c>
      <c r="T77">
        <f>P77/$S$75</f>
        <v>1.7279229935655196</v>
      </c>
    </row>
    <row r="78" spans="9:20" x14ac:dyDescent="0.2">
      <c r="I78" s="24" t="str">
        <f>Plate!H2</f>
        <v>9309-B1.1</v>
      </c>
      <c r="J78">
        <f>Plate!$H21</f>
        <v>28.578829344597601</v>
      </c>
      <c r="K78">
        <f>Plate!$U21</f>
        <v>23.734367968807799</v>
      </c>
      <c r="L78" s="12" t="str">
        <f t="shared" si="10"/>
        <v>9309-B1.1</v>
      </c>
      <c r="M78">
        <f t="shared" si="11"/>
        <v>-2.678101613142422</v>
      </c>
      <c r="N78">
        <f t="shared" si="12"/>
        <v>-2.5907200016092711</v>
      </c>
      <c r="O78" s="12" t="str">
        <f t="shared" si="13"/>
        <v>9309-B1.1</v>
      </c>
      <c r="P78">
        <f t="shared" si="14"/>
        <v>0.15624678252733276</v>
      </c>
      <c r="Q78">
        <f t="shared" si="15"/>
        <v>0.16600285952234736</v>
      </c>
      <c r="R78" s="12" t="str">
        <f t="shared" si="16"/>
        <v>9309-B1.1</v>
      </c>
      <c r="S78">
        <f>AVERAGE(Q78:Q80)</f>
        <v>0.1800528749265804</v>
      </c>
      <c r="T78">
        <f>P78/$S$78</f>
        <v>0.86778276987271119</v>
      </c>
    </row>
    <row r="79" spans="9:20" x14ac:dyDescent="0.2">
      <c r="I79" s="24" t="str">
        <f>Plate!H3</f>
        <v>9309-B1.2</v>
      </c>
      <c r="J79">
        <f>Plate!$H22</f>
        <v>28.243790051905801</v>
      </c>
      <c r="K79">
        <f>Plate!$U22</f>
        <v>23.5096009955375</v>
      </c>
      <c r="L79" s="12" t="str">
        <f t="shared" si="10"/>
        <v>9309-B1.2</v>
      </c>
      <c r="M79">
        <f t="shared" si="11"/>
        <v>-2.3267212329088385</v>
      </c>
      <c r="N79">
        <f t="shared" si="12"/>
        <v>-2.3740333930025295</v>
      </c>
      <c r="O79" s="12" t="str">
        <f t="shared" si="13"/>
        <v>9309-B1.2</v>
      </c>
      <c r="P79">
        <f t="shared" si="14"/>
        <v>0.19933663255850839</v>
      </c>
      <c r="Q79">
        <f t="shared" si="15"/>
        <v>0.19290555678744775</v>
      </c>
      <c r="R79" s="12" t="str">
        <f t="shared" si="16"/>
        <v>9309-B1.2</v>
      </c>
      <c r="T79">
        <f>P79/$S$78</f>
        <v>1.107100526108185</v>
      </c>
    </row>
    <row r="80" spans="9:20" x14ac:dyDescent="0.2">
      <c r="I80" s="24" t="str">
        <f>Plate!H4</f>
        <v>9309-B1.3</v>
      </c>
      <c r="J80">
        <f>Plate!$H23</f>
        <v>28.672146101078599</v>
      </c>
      <c r="K80">
        <f>Plate!$U23</f>
        <v>23.602865913405399</v>
      </c>
      <c r="L80" s="12" t="str">
        <f t="shared" si="10"/>
        <v>9309-B1.3</v>
      </c>
      <c r="M80">
        <f t="shared" si="11"/>
        <v>-2.7759697679818633</v>
      </c>
      <c r="N80">
        <f t="shared" si="12"/>
        <v>-2.4639454404031862</v>
      </c>
      <c r="O80" s="12" t="str">
        <f t="shared" si="13"/>
        <v>9309-B1.3</v>
      </c>
      <c r="P80">
        <f t="shared" si="14"/>
        <v>0.14599898373805587</v>
      </c>
      <c r="Q80">
        <f t="shared" si="15"/>
        <v>0.18125020846994613</v>
      </c>
      <c r="R80" s="12" t="str">
        <f t="shared" si="16"/>
        <v>9309-B1.3</v>
      </c>
      <c r="T80">
        <f>P80/$S$78</f>
        <v>0.81086727328063724</v>
      </c>
    </row>
    <row r="81" spans="9:20" x14ac:dyDescent="0.2">
      <c r="I81" s="24" t="str">
        <f>Plate!H5</f>
        <v>9309-C1.1</v>
      </c>
      <c r="J81">
        <f>Plate!$H24</f>
        <v>30.5899772614403</v>
      </c>
      <c r="K81">
        <f>Plate!$U24</f>
        <v>24.449282569181999</v>
      </c>
      <c r="L81" s="12" t="str">
        <f t="shared" si="10"/>
        <v>9309-C1.1</v>
      </c>
      <c r="M81">
        <f t="shared" si="11"/>
        <v>-4.7873405446376447</v>
      </c>
      <c r="N81">
        <f t="shared" si="12"/>
        <v>-3.2799334476266964</v>
      </c>
      <c r="O81" s="12" t="str">
        <f t="shared" si="13"/>
        <v>9309-C1.1</v>
      </c>
      <c r="P81">
        <f t="shared" si="14"/>
        <v>3.6213199450858248E-2</v>
      </c>
      <c r="Q81" s="26">
        <f t="shared" si="15"/>
        <v>0.10295362636042193</v>
      </c>
      <c r="R81" s="24" t="str">
        <f t="shared" si="16"/>
        <v>9309-C1.1</v>
      </c>
      <c r="S81">
        <f>AVERAGE(Q81:Q83)</f>
        <v>9.907127128359626E-2</v>
      </c>
      <c r="T81">
        <f>P81/$S$81</f>
        <v>0.36552674636824062</v>
      </c>
    </row>
    <row r="82" spans="9:20" x14ac:dyDescent="0.2">
      <c r="I82" s="24" t="str">
        <f>Plate!H6</f>
        <v>9309-C1.2</v>
      </c>
      <c r="J82">
        <f>Plate!$H25</f>
        <v>30.7614519773518</v>
      </c>
      <c r="K82">
        <f>Plate!$U25</f>
        <v>24.4769402813521</v>
      </c>
      <c r="L82" s="12" t="str">
        <f t="shared" si="10"/>
        <v>9309-C1.2</v>
      </c>
      <c r="M82">
        <f t="shared" si="11"/>
        <v>-4.9671787074792046</v>
      </c>
      <c r="N82">
        <f t="shared" si="12"/>
        <v>-3.3065968660318252</v>
      </c>
      <c r="O82" s="12" t="str">
        <f t="shared" si="13"/>
        <v>9309-C1.2</v>
      </c>
      <c r="P82">
        <f t="shared" si="14"/>
        <v>3.1969085654571974E-2</v>
      </c>
      <c r="Q82" s="26">
        <f t="shared" si="15"/>
        <v>0.10106834630186874</v>
      </c>
      <c r="R82" s="24" t="str">
        <f t="shared" si="16"/>
        <v>9309-C1.2</v>
      </c>
      <c r="T82">
        <f>P82/$S$81</f>
        <v>0.32268775034751429</v>
      </c>
    </row>
    <row r="83" spans="9:20" x14ac:dyDescent="0.2">
      <c r="I83" s="24" t="str">
        <f>Plate!H7</f>
        <v>9309-C1.3</v>
      </c>
      <c r="J83">
        <f>Plate!$H26</f>
        <v>31.141155635469399</v>
      </c>
      <c r="K83">
        <f>Plate!$U26</f>
        <v>24.598361021845498</v>
      </c>
      <c r="L83" s="12" t="str">
        <f t="shared" si="10"/>
        <v>9309-C1.3</v>
      </c>
      <c r="M83">
        <f t="shared" si="11"/>
        <v>-5.3654018970445456</v>
      </c>
      <c r="N83">
        <f t="shared" si="12"/>
        <v>-3.4236525352399245</v>
      </c>
      <c r="O83" s="12" t="str">
        <f t="shared" si="13"/>
        <v>9309-C1.3</v>
      </c>
      <c r="P83">
        <f t="shared" si="14"/>
        <v>2.4257893788715186E-2</v>
      </c>
      <c r="Q83" s="26">
        <f t="shared" si="15"/>
        <v>9.3191841188498117E-2</v>
      </c>
      <c r="R83" s="24" t="str">
        <f t="shared" si="16"/>
        <v>9309-C1.3</v>
      </c>
      <c r="T83">
        <f>P83/$S$81</f>
        <v>0.24485295761750955</v>
      </c>
    </row>
    <row r="84" spans="9:20" x14ac:dyDescent="0.2">
      <c r="I84" s="24" t="str">
        <f>Plate!H8</f>
        <v>9309-D1.1</v>
      </c>
      <c r="J84">
        <f>Plate!$H27</f>
        <v>30.6016008486801</v>
      </c>
      <c r="K84">
        <f>Plate!$U27</f>
        <v>24.377251249590099</v>
      </c>
      <c r="L84" s="12" t="str">
        <f t="shared" si="10"/>
        <v>9309-D1.1</v>
      </c>
      <c r="M84">
        <f t="shared" si="11"/>
        <v>-4.7995310565957645</v>
      </c>
      <c r="N84">
        <f t="shared" si="12"/>
        <v>-3.2104916514021808</v>
      </c>
      <c r="O84" s="12" t="str">
        <f t="shared" si="13"/>
        <v>9309-D1.1</v>
      </c>
      <c r="P84">
        <f t="shared" si="14"/>
        <v>3.5908493637794837E-2</v>
      </c>
      <c r="Q84">
        <f t="shared" si="15"/>
        <v>0.10803033233023789</v>
      </c>
      <c r="R84" s="12" t="str">
        <f t="shared" si="16"/>
        <v>9309-D1.1</v>
      </c>
      <c r="S84">
        <f>AVERAGE(Q84:Q86)</f>
        <v>0.10234679479409575</v>
      </c>
      <c r="T84">
        <f>P84/$S$84</f>
        <v>0.35085117917015951</v>
      </c>
    </row>
    <row r="85" spans="9:20" x14ac:dyDescent="0.2">
      <c r="I85" s="24" t="str">
        <f>Plate!H9</f>
        <v>9309-D1.2</v>
      </c>
      <c r="J85">
        <f>Plate!$H28</f>
        <v>31.443213049993499</v>
      </c>
      <c r="K85">
        <f>Plate!$U28</f>
        <v>24.5849125596446</v>
      </c>
      <c r="L85" s="12" t="str">
        <f t="shared" si="10"/>
        <v>9309-D1.2</v>
      </c>
      <c r="M85">
        <f t="shared" si="11"/>
        <v>-5.6821917526913763</v>
      </c>
      <c r="N85">
        <f t="shared" si="12"/>
        <v>-3.4106875447749592</v>
      </c>
      <c r="O85" s="12" t="str">
        <f t="shared" si="13"/>
        <v>9309-D1.2</v>
      </c>
      <c r="P85">
        <f t="shared" si="14"/>
        <v>1.9475554937248427E-2</v>
      </c>
      <c r="Q85">
        <f t="shared" si="15"/>
        <v>9.4033097705899668E-2</v>
      </c>
      <c r="R85" s="12" t="str">
        <f t="shared" si="16"/>
        <v>9309-D1.2</v>
      </c>
      <c r="T85">
        <f>P85/$S$84</f>
        <v>0.19028983737526819</v>
      </c>
    </row>
    <row r="86" spans="9:20" x14ac:dyDescent="0.2">
      <c r="I86" s="24" t="str">
        <f>Plate!H10</f>
        <v>9309-D1.3</v>
      </c>
      <c r="J86">
        <f>Plate!$H29</f>
        <v>30.740122158154101</v>
      </c>
      <c r="K86">
        <f>Plate!$U29</f>
        <v>24.420157525210101</v>
      </c>
      <c r="L86" s="12" t="str">
        <f t="shared" si="10"/>
        <v>9309-D1.3</v>
      </c>
      <c r="M86">
        <f t="shared" si="11"/>
        <v>-4.9448085552508338</v>
      </c>
      <c r="N86">
        <f t="shared" si="12"/>
        <v>-3.2518554479456512</v>
      </c>
      <c r="O86" s="12" t="str">
        <f t="shared" si="13"/>
        <v>9309-D1.3</v>
      </c>
      <c r="P86">
        <f t="shared" si="14"/>
        <v>3.246865526287869E-2</v>
      </c>
      <c r="Q86">
        <f t="shared" si="15"/>
        <v>0.10497695434614972</v>
      </c>
      <c r="R86" s="12" t="str">
        <f t="shared" si="16"/>
        <v>9309-D1.3</v>
      </c>
      <c r="T86">
        <f>P86/$S$84</f>
        <v>0.31724154457596909</v>
      </c>
    </row>
    <row r="87" spans="9:20" x14ac:dyDescent="0.2">
      <c r="I87" s="24" t="str">
        <f>Plate!H11</f>
        <v>9310-A1.1</v>
      </c>
      <c r="J87">
        <f>Plate!$H30</f>
        <v>28.234592625710398</v>
      </c>
      <c r="K87">
        <f>Plate!$U30</f>
        <v>23.565774887417</v>
      </c>
      <c r="L87" s="12" t="str">
        <f t="shared" si="10"/>
        <v>9310-A1.1</v>
      </c>
      <c r="M87">
        <f t="shared" si="11"/>
        <v>-2.3170752147127462</v>
      </c>
      <c r="N87">
        <f t="shared" si="12"/>
        <v>-2.4281878354747013</v>
      </c>
      <c r="O87" s="12" t="str">
        <f t="shared" si="13"/>
        <v>9310-A1.1</v>
      </c>
      <c r="P87">
        <f t="shared" si="14"/>
        <v>0.20067388480015425</v>
      </c>
      <c r="Q87" s="26">
        <f t="shared" si="15"/>
        <v>0.18579868093117421</v>
      </c>
      <c r="R87" s="24" t="str">
        <f t="shared" si="16"/>
        <v>9310-A1.1</v>
      </c>
      <c r="S87">
        <f>AVERAGE(Q87:Q89)</f>
        <v>0.18966843285120535</v>
      </c>
      <c r="T87">
        <f>P87/$S$87</f>
        <v>1.0580246896307866</v>
      </c>
    </row>
    <row r="88" spans="9:20" x14ac:dyDescent="0.2">
      <c r="I88" s="24" t="str">
        <f>Plate!H12</f>
        <v>9310-A1.2</v>
      </c>
      <c r="J88">
        <f>Plate!$H31</f>
        <v>28.4158669971503</v>
      </c>
      <c r="K88">
        <f>Plate!$U31</f>
        <v>23.517422094059999</v>
      </c>
      <c r="L88" s="12" t="str">
        <f t="shared" si="10"/>
        <v>9310-A1.2</v>
      </c>
      <c r="M88">
        <f t="shared" si="11"/>
        <v>-2.5071909980031259</v>
      </c>
      <c r="N88">
        <f t="shared" si="12"/>
        <v>-2.3815733233124039</v>
      </c>
      <c r="O88" s="12" t="str">
        <f t="shared" si="13"/>
        <v>9310-A1.2</v>
      </c>
      <c r="P88">
        <f t="shared" si="14"/>
        <v>0.17589775831785634</v>
      </c>
      <c r="Q88" s="26">
        <f t="shared" si="15"/>
        <v>0.19190000798643894</v>
      </c>
      <c r="R88" s="24" t="str">
        <f t="shared" si="16"/>
        <v>9310-A1.2</v>
      </c>
      <c r="T88">
        <f>P88/$S$87</f>
        <v>0.92739606519471751</v>
      </c>
    </row>
    <row r="89" spans="9:20" x14ac:dyDescent="0.2">
      <c r="I89" s="24" t="str">
        <f>Plate!H13</f>
        <v>9310-A1.3</v>
      </c>
      <c r="J89">
        <f>Plate!$H32</f>
        <v>28.106850166469801</v>
      </c>
      <c r="K89">
        <f>Plate!$U32</f>
        <v>23.522056762185301</v>
      </c>
      <c r="L89" s="12" t="str">
        <f t="shared" si="10"/>
        <v>9310-A1.3</v>
      </c>
      <c r="M89">
        <f t="shared" si="11"/>
        <v>-2.1831022901064836</v>
      </c>
      <c r="N89">
        <f t="shared" si="12"/>
        <v>-2.3860413752840861</v>
      </c>
      <c r="O89" s="12" t="str">
        <f t="shared" si="13"/>
        <v>9310-A1.3</v>
      </c>
      <c r="P89">
        <f t="shared" si="14"/>
        <v>0.22020173021338749</v>
      </c>
      <c r="Q89" s="26">
        <f t="shared" si="15"/>
        <v>0.19130660963600293</v>
      </c>
      <c r="R89" s="24" t="str">
        <f t="shared" si="16"/>
        <v>9310-A1.3</v>
      </c>
      <c r="T89">
        <f>P89/$S$87</f>
        <v>1.1609824940459939</v>
      </c>
    </row>
    <row r="90" spans="9:20" x14ac:dyDescent="0.2">
      <c r="I90" s="24" t="str">
        <f>Plate!H14</f>
        <v>9310-B1.1</v>
      </c>
      <c r="J90">
        <f>Plate!$H33</f>
        <v>28.117035338329799</v>
      </c>
      <c r="K90">
        <f>Plate!$U33</f>
        <v>23.935535975532801</v>
      </c>
      <c r="L90" s="12" t="str">
        <f t="shared" si="10"/>
        <v>9310-B1.1</v>
      </c>
      <c r="M90">
        <f t="shared" si="11"/>
        <v>-2.1937842299236223</v>
      </c>
      <c r="N90">
        <f t="shared" si="12"/>
        <v>-2.7846560256753961</v>
      </c>
      <c r="O90" s="12" t="str">
        <f t="shared" si="13"/>
        <v>9310-B1.1</v>
      </c>
      <c r="P90">
        <f t="shared" si="14"/>
        <v>0.21857734317737915</v>
      </c>
      <c r="Q90">
        <f t="shared" si="15"/>
        <v>0.14512258600181771</v>
      </c>
      <c r="R90" s="12" t="str">
        <f t="shared" si="16"/>
        <v>9310-B1.1</v>
      </c>
      <c r="S90">
        <f>AVERAGE(Q90:Q92)</f>
        <v>0.15744062042192417</v>
      </c>
      <c r="T90">
        <f>P90/$S$90</f>
        <v>1.3883160685699476</v>
      </c>
    </row>
    <row r="91" spans="9:20" x14ac:dyDescent="0.2">
      <c r="I91" s="24" t="str">
        <f>Plate!H15</f>
        <v>9310-B1.2</v>
      </c>
      <c r="J91">
        <f>Plate!$H34</f>
        <v>28.809822171459</v>
      </c>
      <c r="K91">
        <f>Plate!$U34</f>
        <v>23.7163980764442</v>
      </c>
      <c r="L91" s="12" t="str">
        <f t="shared" si="10"/>
        <v>9310-B1.2</v>
      </c>
      <c r="M91">
        <f t="shared" si="11"/>
        <v>-2.9203608021517935</v>
      </c>
      <c r="N91">
        <f t="shared" si="12"/>
        <v>-2.573396126234512</v>
      </c>
      <c r="O91" s="12" t="str">
        <f t="shared" si="13"/>
        <v>9310-B1.2</v>
      </c>
      <c r="P91">
        <f t="shared" si="14"/>
        <v>0.13209421562941073</v>
      </c>
      <c r="Q91">
        <f t="shared" si="15"/>
        <v>0.16800823727814701</v>
      </c>
      <c r="R91" s="12" t="str">
        <f t="shared" si="16"/>
        <v>9310-B1.2</v>
      </c>
      <c r="T91">
        <f>P91/$S$90</f>
        <v>0.83900975031356106</v>
      </c>
    </row>
    <row r="92" spans="9:20" x14ac:dyDescent="0.2">
      <c r="I92" s="24" t="str">
        <f>Plate!H16</f>
        <v>9310-B1.3</v>
      </c>
      <c r="J92">
        <f>Plate!$H35</f>
        <v>28.6584457104493</v>
      </c>
      <c r="K92">
        <f>Plate!$U35</f>
        <v>23.797071119685299</v>
      </c>
      <c r="L92" s="12" t="str">
        <f t="shared" si="10"/>
        <v>9310-B1.3</v>
      </c>
      <c r="M92">
        <f t="shared" si="11"/>
        <v>-2.7616011593628729</v>
      </c>
      <c r="N92">
        <f t="shared" si="12"/>
        <v>-2.651168976451598</v>
      </c>
      <c r="O92" s="12" t="str">
        <f t="shared" si="13"/>
        <v>9310-B1.3</v>
      </c>
      <c r="P92">
        <f t="shared" si="14"/>
        <v>0.14746033458375468</v>
      </c>
      <c r="Q92">
        <f t="shared" si="15"/>
        <v>0.15919103798580775</v>
      </c>
      <c r="R92" s="12" t="str">
        <f t="shared" si="16"/>
        <v>9310-B1.3</v>
      </c>
      <c r="T92">
        <f>P92/$S$90</f>
        <v>0.93660920662391078</v>
      </c>
    </row>
    <row r="93" spans="9:20" x14ac:dyDescent="0.2">
      <c r="I93" s="25" t="str">
        <f>Plate!I2</f>
        <v>9310-C1.1</v>
      </c>
      <c r="J93">
        <f>Plate!$I21</f>
        <v>29.799910368689101</v>
      </c>
      <c r="K93">
        <f>Plate!$V21</f>
        <v>23.607742023273499</v>
      </c>
      <c r="L93" s="12" t="str">
        <f t="shared" si="10"/>
        <v>9310-C1.1</v>
      </c>
      <c r="M93">
        <f t="shared" si="11"/>
        <v>-3.9587392096883822</v>
      </c>
      <c r="N93">
        <f t="shared" si="12"/>
        <v>-2.468646254295634</v>
      </c>
      <c r="O93" s="12" t="str">
        <f t="shared" si="13"/>
        <v>9310-C1.1</v>
      </c>
      <c r="P93">
        <f t="shared" si="14"/>
        <v>6.4313293853977493E-2</v>
      </c>
      <c r="Q93" s="26">
        <f t="shared" si="15"/>
        <v>0.18066059189652389</v>
      </c>
      <c r="R93" s="24" t="str">
        <f t="shared" si="16"/>
        <v>9310-C1.1</v>
      </c>
      <c r="S93">
        <f>AVERAGE(Q93:Q95)</f>
        <v>0.1892876591997564</v>
      </c>
      <c r="T93">
        <f>P93/$S$93</f>
        <v>0.33976485379909149</v>
      </c>
    </row>
    <row r="94" spans="9:20" x14ac:dyDescent="0.2">
      <c r="I94" s="25" t="str">
        <f>Plate!I3</f>
        <v>9310-C1.2</v>
      </c>
      <c r="J94">
        <f>Plate!$I22</f>
        <v>29.692622821558398</v>
      </c>
      <c r="K94">
        <f>Plate!$V22</f>
        <v>23.655012666425399</v>
      </c>
      <c r="L94" s="12" t="str">
        <f t="shared" si="10"/>
        <v>9310-C1.2</v>
      </c>
      <c r="M94">
        <f t="shared" si="11"/>
        <v>-3.846218857814927</v>
      </c>
      <c r="N94">
        <f t="shared" si="12"/>
        <v>-2.514217519514065</v>
      </c>
      <c r="O94" s="12" t="str">
        <f t="shared" si="13"/>
        <v>9310-C1.2</v>
      </c>
      <c r="P94">
        <f t="shared" si="14"/>
        <v>6.9530083975624435E-2</v>
      </c>
      <c r="Q94" s="26">
        <f t="shared" si="15"/>
        <v>0.17504314633428086</v>
      </c>
      <c r="R94" s="24" t="str">
        <f t="shared" si="16"/>
        <v>9310-C1.2</v>
      </c>
      <c r="T94">
        <f>P94/$S$93</f>
        <v>0.36732497126106312</v>
      </c>
    </row>
    <row r="95" spans="9:20" x14ac:dyDescent="0.2">
      <c r="I95" s="25" t="str">
        <f>Plate!I4</f>
        <v>9310-C1.3</v>
      </c>
      <c r="J95">
        <f>Plate!$I23</f>
        <v>29.855406668961098</v>
      </c>
      <c r="K95">
        <f>Plate!$V23</f>
        <v>23.367229955377901</v>
      </c>
      <c r="L95" s="12" t="str">
        <f t="shared" si="10"/>
        <v>9310-C1.3</v>
      </c>
      <c r="M95">
        <f t="shared" si="11"/>
        <v>-4.016942266811804</v>
      </c>
      <c r="N95">
        <f t="shared" si="12"/>
        <v>-2.2367805866531807</v>
      </c>
      <c r="O95" s="12" t="str">
        <f t="shared" si="13"/>
        <v>9310-C1.3</v>
      </c>
      <c r="P95">
        <f t="shared" si="14"/>
        <v>6.177032506928859E-2</v>
      </c>
      <c r="Q95" s="26">
        <f t="shared" si="15"/>
        <v>0.21215923936846443</v>
      </c>
      <c r="R95" s="24" t="str">
        <f t="shared" si="16"/>
        <v>9310-C1.3</v>
      </c>
      <c r="T95">
        <f>P95/$S$93</f>
        <v>0.32633043976787729</v>
      </c>
    </row>
    <row r="96" spans="9:20" x14ac:dyDescent="0.2">
      <c r="I96" s="25" t="str">
        <f>Plate!I5</f>
        <v>9310-D1.1</v>
      </c>
      <c r="J96">
        <f>Plate!$I24</f>
        <v>30.874445861798101</v>
      </c>
      <c r="K96">
        <f>Plate!$V24</f>
        <v>23.704974687802299</v>
      </c>
      <c r="L96" s="12" t="str">
        <f t="shared" si="10"/>
        <v>9310-D1.1</v>
      </c>
      <c r="M96">
        <f t="shared" si="11"/>
        <v>-5.0856837155390622</v>
      </c>
      <c r="N96">
        <f t="shared" si="12"/>
        <v>-2.5623834080064043</v>
      </c>
      <c r="O96" s="12" t="str">
        <f t="shared" si="13"/>
        <v>9310-D1.1</v>
      </c>
      <c r="P96">
        <f t="shared" si="14"/>
        <v>2.9448057549101458E-2</v>
      </c>
      <c r="Q96">
        <f t="shared" si="15"/>
        <v>0.16929562450986366</v>
      </c>
      <c r="R96" s="12" t="str">
        <f t="shared" si="16"/>
        <v>9310-D1.1</v>
      </c>
      <c r="S96">
        <f>AVERAGE(Q96:Q98)</f>
        <v>0.17263542128912598</v>
      </c>
      <c r="T96">
        <f>P96/$S$96</f>
        <v>0.17057946352610048</v>
      </c>
    </row>
    <row r="97" spans="9:20" x14ac:dyDescent="0.2">
      <c r="I97" s="25" t="str">
        <f>Plate!I6</f>
        <v>9310-D1.2</v>
      </c>
      <c r="J97">
        <f>Plate!$I25</f>
        <v>30.942527201178098</v>
      </c>
      <c r="K97">
        <f>Plate!$V25</f>
        <v>23.668183048582399</v>
      </c>
      <c r="L97" s="12" t="str">
        <f t="shared" si="10"/>
        <v>9310-D1.2</v>
      </c>
      <c r="M97">
        <f t="shared" si="11"/>
        <v>-5.1570856300009611</v>
      </c>
      <c r="N97">
        <f t="shared" si="12"/>
        <v>-2.5269144269027817</v>
      </c>
      <c r="O97" s="12" t="str">
        <f t="shared" si="13"/>
        <v>9310-D1.2</v>
      </c>
      <c r="P97">
        <f t="shared" si="14"/>
        <v>2.802609147400709E-2</v>
      </c>
      <c r="Q97">
        <f t="shared" si="15"/>
        <v>0.17350938123748741</v>
      </c>
      <c r="R97" s="12" t="str">
        <f t="shared" si="16"/>
        <v>9310-D1.2</v>
      </c>
      <c r="T97">
        <f>P97/$S$96</f>
        <v>0.16234264825101918</v>
      </c>
    </row>
    <row r="98" spans="9:20" x14ac:dyDescent="0.2">
      <c r="I98" s="25" t="str">
        <f>Plate!I7</f>
        <v>9310-D1.3</v>
      </c>
      <c r="J98">
        <f>Plate!$I26</f>
        <v>30.734475139631499</v>
      </c>
      <c r="K98">
        <f>Plate!$V26</f>
        <v>23.6545159345903</v>
      </c>
      <c r="L98" s="12" t="str">
        <f t="shared" si="10"/>
        <v>9310-D1.3</v>
      </c>
      <c r="M98">
        <f t="shared" si="11"/>
        <v>-4.9388861110511817</v>
      </c>
      <c r="N98">
        <f t="shared" si="12"/>
        <v>-2.5137386451707013</v>
      </c>
      <c r="O98" s="12" t="str">
        <f t="shared" si="13"/>
        <v>9310-D1.3</v>
      </c>
      <c r="P98">
        <f t="shared" si="14"/>
        <v>3.2602217124052042E-2</v>
      </c>
      <c r="Q98">
        <f t="shared" si="15"/>
        <v>0.17510125812002691</v>
      </c>
      <c r="R98" s="12" t="str">
        <f t="shared" si="16"/>
        <v>9310-D1.3</v>
      </c>
      <c r="T98">
        <f>P98/$S$96</f>
        <v>0.1888501031862434</v>
      </c>
    </row>
    <row r="99" spans="9:20" x14ac:dyDescent="0.2">
      <c r="I99" s="25" t="str">
        <f>Plate!I8</f>
        <v>9311-A1.1</v>
      </c>
      <c r="J99">
        <f>Plate!$I27</f>
        <v>27.576035026256001</v>
      </c>
      <c r="K99">
        <f>Plate!$V27</f>
        <v>23.740580138150499</v>
      </c>
      <c r="L99" s="12" t="str">
        <f t="shared" si="10"/>
        <v>9311-A1.1</v>
      </c>
      <c r="M99">
        <f t="shared" si="11"/>
        <v>-1.626397360653195</v>
      </c>
      <c r="N99">
        <f t="shared" si="12"/>
        <v>-2.5967088436859118</v>
      </c>
      <c r="O99" s="12" t="str">
        <f t="shared" si="13"/>
        <v>9311-A1.1</v>
      </c>
      <c r="P99">
        <f t="shared" si="14"/>
        <v>0.32389601858022782</v>
      </c>
      <c r="Q99" s="26">
        <f t="shared" si="15"/>
        <v>0.16531518522474248</v>
      </c>
      <c r="R99" s="24" t="str">
        <f t="shared" si="16"/>
        <v>9311-A1.1</v>
      </c>
      <c r="S99">
        <f>AVERAGE(Q99:Q101)</f>
        <v>0.18410741923337315</v>
      </c>
      <c r="T99">
        <f>P99/$S$99</f>
        <v>1.7592773823506793</v>
      </c>
    </row>
    <row r="100" spans="9:20" x14ac:dyDescent="0.2">
      <c r="I100" s="25" t="str">
        <f>Plate!I9</f>
        <v>9311-A1.2</v>
      </c>
      <c r="J100">
        <f>Plate!$I28</f>
        <v>27.5659135536336</v>
      </c>
      <c r="K100">
        <f>Plate!$V28</f>
        <v>23.536579824427001</v>
      </c>
      <c r="L100" s="12" t="str">
        <f t="shared" si="10"/>
        <v>9311-A1.2</v>
      </c>
      <c r="M100">
        <f t="shared" si="11"/>
        <v>-1.6157822269176578</v>
      </c>
      <c r="N100">
        <f t="shared" si="12"/>
        <v>-2.4000423339567565</v>
      </c>
      <c r="O100" s="12" t="str">
        <f t="shared" si="13"/>
        <v>9311-A1.2</v>
      </c>
      <c r="P100">
        <f t="shared" si="14"/>
        <v>0.32628798598439768</v>
      </c>
      <c r="Q100" s="26">
        <f t="shared" si="15"/>
        <v>0.18945901131089588</v>
      </c>
      <c r="R100" s="24" t="str">
        <f t="shared" si="16"/>
        <v>9311-A1.2</v>
      </c>
      <c r="T100">
        <f>P100/$S$99</f>
        <v>1.7722696203285406</v>
      </c>
    </row>
    <row r="101" spans="9:20" x14ac:dyDescent="0.2">
      <c r="I101" s="25" t="str">
        <f>Plate!I10</f>
        <v>9311-A1.3</v>
      </c>
      <c r="J101">
        <f>Plate!$I29</f>
        <v>27.590926950830099</v>
      </c>
      <c r="K101">
        <f>Plate!$V29</f>
        <v>23.4740126091483</v>
      </c>
      <c r="L101" s="12" t="str">
        <f t="shared" si="10"/>
        <v>9311-A1.3</v>
      </c>
      <c r="M101">
        <f t="shared" si="11"/>
        <v>-1.6420156186706802</v>
      </c>
      <c r="N101">
        <f t="shared" si="12"/>
        <v>-2.3397244078333053</v>
      </c>
      <c r="O101" s="12" t="str">
        <f t="shared" si="13"/>
        <v>9311-A1.3</v>
      </c>
      <c r="P101">
        <f t="shared" si="14"/>
        <v>0.32040851226668787</v>
      </c>
      <c r="Q101" s="26">
        <f t="shared" si="15"/>
        <v>0.19754806116448106</v>
      </c>
      <c r="R101" s="24" t="str">
        <f t="shared" si="16"/>
        <v>9311-A1.3</v>
      </c>
      <c r="T101">
        <f>P101/$S$99</f>
        <v>1.7403346024884554</v>
      </c>
    </row>
    <row r="102" spans="9:20" x14ac:dyDescent="0.2">
      <c r="I102" s="25" t="str">
        <f>Plate!I11</f>
        <v>9311-B1.1</v>
      </c>
      <c r="J102">
        <f>Plate!$I30</f>
        <v>27.964414766160299</v>
      </c>
      <c r="K102">
        <f>Plate!$V30</f>
        <v>24.295527552288299</v>
      </c>
      <c r="L102" s="12" t="str">
        <f t="shared" si="10"/>
        <v>9311-B1.1</v>
      </c>
      <c r="M102">
        <f t="shared" si="11"/>
        <v>-2.033719796138783</v>
      </c>
      <c r="N102">
        <f t="shared" si="12"/>
        <v>-3.1317059181003608</v>
      </c>
      <c r="O102" s="12" t="str">
        <f t="shared" si="13"/>
        <v>9311-B1.1</v>
      </c>
      <c r="P102">
        <f t="shared" si="14"/>
        <v>0.24422456154339442</v>
      </c>
      <c r="Q102">
        <f t="shared" si="15"/>
        <v>0.11409394083930635</v>
      </c>
      <c r="R102" s="12" t="str">
        <f t="shared" si="16"/>
        <v>9311-B1.1</v>
      </c>
      <c r="S102">
        <f>AVERAGE(Q102:Q104)</f>
        <v>0.16161864714706267</v>
      </c>
      <c r="T102">
        <f>P102/$S$102</f>
        <v>1.5111162347570304</v>
      </c>
    </row>
    <row r="103" spans="9:20" x14ac:dyDescent="0.2">
      <c r="I103" s="25" t="str">
        <f>Plate!I12</f>
        <v>9311-B1.2</v>
      </c>
      <c r="J103">
        <f>Plate!$I31</f>
        <v>27.914428193351299</v>
      </c>
      <c r="K103">
        <f>Plate!$V31</f>
        <v>23.856532747134001</v>
      </c>
      <c r="L103" s="12" t="str">
        <f t="shared" si="10"/>
        <v>9311-B1.2</v>
      </c>
      <c r="M103">
        <f t="shared" si="11"/>
        <v>-1.9812951959699971</v>
      </c>
      <c r="N103">
        <f t="shared" si="12"/>
        <v>-2.7084929605166503</v>
      </c>
      <c r="O103" s="12" t="str">
        <f t="shared" si="13"/>
        <v>9311-B1.2</v>
      </c>
      <c r="P103">
        <f t="shared" si="14"/>
        <v>0.253262398640898</v>
      </c>
      <c r="Q103">
        <f t="shared" si="15"/>
        <v>0.15298976440388479</v>
      </c>
      <c r="R103" s="12" t="str">
        <f t="shared" si="16"/>
        <v>9311-B1.2</v>
      </c>
      <c r="T103">
        <f>P103/$S$102</f>
        <v>1.5670369917800719</v>
      </c>
    </row>
    <row r="104" spans="9:20" x14ac:dyDescent="0.2">
      <c r="I104" s="25" t="str">
        <f>Plate!I13</f>
        <v>9311-B1.3</v>
      </c>
      <c r="J104">
        <f>Plate!$I32</f>
        <v>28.071969676011001</v>
      </c>
      <c r="K104">
        <f>Plate!$V32</f>
        <v>23.328152597535201</v>
      </c>
      <c r="L104" s="12" t="str">
        <f t="shared" si="10"/>
        <v>9311-B1.3</v>
      </c>
      <c r="M104">
        <f t="shared" si="11"/>
        <v>-2.1465205509866436</v>
      </c>
      <c r="N104">
        <f t="shared" si="12"/>
        <v>-2.1991080584296325</v>
      </c>
      <c r="O104" s="12" t="str">
        <f t="shared" si="13"/>
        <v>9311-B1.3</v>
      </c>
      <c r="P104">
        <f t="shared" si="14"/>
        <v>0.22585667372921792</v>
      </c>
      <c r="Q104">
        <f t="shared" si="15"/>
        <v>0.2177722361979969</v>
      </c>
      <c r="R104" s="12" t="str">
        <f t="shared" si="16"/>
        <v>9311-B1.3</v>
      </c>
      <c r="T104">
        <f>P104/$S$102</f>
        <v>1.3974666767486472</v>
      </c>
    </row>
    <row r="105" spans="9:20" x14ac:dyDescent="0.2">
      <c r="I105" s="25" t="str">
        <f>Plate!I14</f>
        <v>9311-C1.1</v>
      </c>
      <c r="J105">
        <f>Plate!$I33</f>
        <v>30.2192248597093</v>
      </c>
      <c r="K105">
        <f>Plate!$V33</f>
        <v>23.991029760327699</v>
      </c>
      <c r="L105" s="12" t="str">
        <f t="shared" si="10"/>
        <v>9311-C1.1</v>
      </c>
      <c r="M105">
        <f t="shared" si="11"/>
        <v>-4.3985051968607136</v>
      </c>
      <c r="N105">
        <f t="shared" si="12"/>
        <v>-2.8381548108883736</v>
      </c>
      <c r="O105" s="12" t="str">
        <f t="shared" si="13"/>
        <v>9311-C1.1</v>
      </c>
      <c r="P105">
        <f t="shared" si="14"/>
        <v>4.7415245077586758E-2</v>
      </c>
      <c r="Q105" s="26">
        <f t="shared" si="15"/>
        <v>0.13983963109067893</v>
      </c>
      <c r="R105" s="24" t="str">
        <f t="shared" si="16"/>
        <v>9311-C1.1</v>
      </c>
      <c r="S105">
        <f>AVERAGE(Q105:Q107)</f>
        <v>0.14370402074712121</v>
      </c>
      <c r="T105">
        <f>P105/$S$105</f>
        <v>0.32995071975769069</v>
      </c>
    </row>
    <row r="106" spans="9:20" x14ac:dyDescent="0.2">
      <c r="I106" s="25" t="str">
        <f>Plate!I15</f>
        <v>9311-C1.2</v>
      </c>
      <c r="J106">
        <f>Plate!$I34</f>
        <v>29.9447448552183</v>
      </c>
      <c r="K106">
        <f>Plate!$V34</f>
        <v>23.9957928359145</v>
      </c>
      <c r="L106" s="12" t="str">
        <f t="shared" si="10"/>
        <v>9311-C1.2</v>
      </c>
      <c r="M106">
        <f t="shared" si="11"/>
        <v>-4.1106378020555194</v>
      </c>
      <c r="N106">
        <f t="shared" si="12"/>
        <v>-2.8427466540778994</v>
      </c>
      <c r="O106" s="12" t="str">
        <f t="shared" si="13"/>
        <v>9311-C1.2</v>
      </c>
      <c r="P106">
        <f t="shared" si="14"/>
        <v>5.7886157278966698E-2</v>
      </c>
      <c r="Q106" s="26">
        <f t="shared" si="15"/>
        <v>0.13939525383635304</v>
      </c>
      <c r="R106" s="24" t="str">
        <f t="shared" si="16"/>
        <v>9311-C1.2</v>
      </c>
      <c r="T106">
        <f>P106/$S$105</f>
        <v>0.40281515421778008</v>
      </c>
    </row>
    <row r="107" spans="9:20" x14ac:dyDescent="0.2">
      <c r="I107" s="25" t="str">
        <f>Plate!I16</f>
        <v>9311-C1.3</v>
      </c>
      <c r="J107">
        <f>Plate!$I35</f>
        <v>30.189509712863401</v>
      </c>
      <c r="K107">
        <f>Plate!$V35</f>
        <v>23.867455461317199</v>
      </c>
      <c r="L107" s="12" t="str">
        <f t="shared" si="10"/>
        <v>9311-C1.3</v>
      </c>
      <c r="M107">
        <f t="shared" si="11"/>
        <v>-4.3673407339897468</v>
      </c>
      <c r="N107">
        <f t="shared" si="12"/>
        <v>-2.7190230035149683</v>
      </c>
      <c r="O107" s="12" t="str">
        <f t="shared" si="13"/>
        <v>9311-C1.3</v>
      </c>
      <c r="P107">
        <f t="shared" si="14"/>
        <v>4.8450631033177288E-2</v>
      </c>
      <c r="Q107" s="26">
        <f t="shared" si="15"/>
        <v>0.1518771773143317</v>
      </c>
      <c r="R107" s="24" t="str">
        <f t="shared" si="16"/>
        <v>9311-C1.3</v>
      </c>
      <c r="T107">
        <f>P107/$S$105</f>
        <v>0.33715570922289512</v>
      </c>
    </row>
    <row r="108" spans="9:20" x14ac:dyDescent="0.2">
      <c r="I108" s="26" t="str">
        <f>Plate!J2</f>
        <v>9311-D1.1</v>
      </c>
      <c r="J108">
        <f>Plate!$J21</f>
        <v>28.781052555012401</v>
      </c>
      <c r="K108">
        <f>Plate!$W21</f>
        <v>23.838467929324199</v>
      </c>
      <c r="L108" s="12" t="str">
        <f t="shared" si="10"/>
        <v>9311-D1.1</v>
      </c>
      <c r="M108">
        <f t="shared" si="11"/>
        <v>-2.8901879866442117</v>
      </c>
      <c r="N108">
        <f t="shared" si="12"/>
        <v>-2.6910775722620905</v>
      </c>
      <c r="O108" s="12" t="str">
        <f t="shared" si="13"/>
        <v>9311-D1.1</v>
      </c>
      <c r="P108">
        <f t="shared" si="14"/>
        <v>0.13488595245290241</v>
      </c>
      <c r="Q108">
        <f t="shared" si="15"/>
        <v>0.15484776099069511</v>
      </c>
      <c r="R108" s="12" t="str">
        <f t="shared" si="16"/>
        <v>9311-D1.1</v>
      </c>
      <c r="S108">
        <f>AVERAGE(Q108:Q110)</f>
        <v>0.15128960027313468</v>
      </c>
      <c r="T108">
        <f>P108/$S$108</f>
        <v>0.89157451807250787</v>
      </c>
    </row>
    <row r="109" spans="9:20" x14ac:dyDescent="0.2">
      <c r="I109" s="26" t="str">
        <f>Plate!J3</f>
        <v>9311-D1.2</v>
      </c>
      <c r="J109">
        <f>Plate!$J22</f>
        <v>28.902873496090798</v>
      </c>
      <c r="K109">
        <f>Plate!$W22</f>
        <v>24.128493109819299</v>
      </c>
      <c r="L109" s="12" t="str">
        <f t="shared" si="10"/>
        <v>9311-D1.2</v>
      </c>
      <c r="M109">
        <f t="shared" si="11"/>
        <v>-3.0179505790632346</v>
      </c>
      <c r="N109">
        <f t="shared" si="12"/>
        <v>-2.9706763578740052</v>
      </c>
      <c r="O109" s="12" t="str">
        <f t="shared" si="13"/>
        <v>9311-D1.2</v>
      </c>
      <c r="P109">
        <f t="shared" si="14"/>
        <v>0.12345433665789259</v>
      </c>
      <c r="Q109">
        <f t="shared" si="15"/>
        <v>0.12756669644100271</v>
      </c>
      <c r="R109" s="12" t="str">
        <f t="shared" si="16"/>
        <v>9311-D1.2</v>
      </c>
      <c r="T109">
        <f t="shared" ref="T109:T110" si="17">P109/$S$108</f>
        <v>0.81601337061510526</v>
      </c>
    </row>
    <row r="110" spans="9:20" x14ac:dyDescent="0.2">
      <c r="I110" s="26" t="str">
        <f>Plate!J4</f>
        <v>9311-D1.3</v>
      </c>
      <c r="J110">
        <f>Plate!$J23</f>
        <v>28.509735552932799</v>
      </c>
      <c r="K110">
        <f>Plate!$W23</f>
        <v>23.686013260051102</v>
      </c>
      <c r="L110" s="12" t="str">
        <f t="shared" si="10"/>
        <v>9311-D1.3</v>
      </c>
      <c r="M110">
        <f t="shared" si="11"/>
        <v>-2.6056378654073424</v>
      </c>
      <c r="N110">
        <f t="shared" si="12"/>
        <v>-2.5441036429058279</v>
      </c>
      <c r="O110" s="12" t="str">
        <f t="shared" si="13"/>
        <v>9311-D1.3</v>
      </c>
      <c r="P110">
        <f t="shared" si="14"/>
        <v>0.16429518837598775</v>
      </c>
      <c r="Q110">
        <f t="shared" si="15"/>
        <v>0.17145434338770629</v>
      </c>
      <c r="R110" s="12" t="str">
        <f t="shared" si="16"/>
        <v>9311-D1.3</v>
      </c>
      <c r="T110">
        <f t="shared" si="17"/>
        <v>1.0859648520412051</v>
      </c>
    </row>
    <row r="111" spans="9:20" x14ac:dyDescent="0.2">
      <c r="I111" s="26" t="str">
        <f>Plate!J5</f>
        <v>9312-A1.1</v>
      </c>
      <c r="J111">
        <f>Plate!$J24</f>
        <v>27.707963604928501</v>
      </c>
      <c r="K111">
        <f>Plate!$W24</f>
        <v>23.611316768199099</v>
      </c>
      <c r="L111" s="12" t="str">
        <f t="shared" si="10"/>
        <v>9312-A1.1</v>
      </c>
      <c r="M111">
        <f t="shared" si="11"/>
        <v>-1.7647605769946975</v>
      </c>
      <c r="N111">
        <f t="shared" si="12"/>
        <v>-2.4720924872687986</v>
      </c>
      <c r="O111" s="12" t="str">
        <f t="shared" si="13"/>
        <v>9312-A1.1</v>
      </c>
      <c r="P111">
        <f t="shared" si="14"/>
        <v>0.29427551685811193</v>
      </c>
      <c r="Q111" s="26">
        <f t="shared" si="15"/>
        <v>0.1802295545339235</v>
      </c>
      <c r="R111" s="24" t="str">
        <f t="shared" si="16"/>
        <v>9312-A1.1</v>
      </c>
      <c r="S111">
        <f>AVERAGE(Q111:Q113)</f>
        <v>0.18414695342559373</v>
      </c>
      <c r="T111">
        <f>P111/$S$111</f>
        <v>1.5980471649617416</v>
      </c>
    </row>
    <row r="112" spans="9:20" x14ac:dyDescent="0.2">
      <c r="I112" s="26" t="str">
        <f>Plate!J6</f>
        <v>9312-A1.2</v>
      </c>
      <c r="J112">
        <f>Plate!$J25</f>
        <v>27.9636154838254</v>
      </c>
      <c r="K112">
        <f>Plate!$W25</f>
        <v>23.5656109023376</v>
      </c>
      <c r="L112" s="12" t="str">
        <f t="shared" si="10"/>
        <v>9312-A1.2</v>
      </c>
      <c r="M112">
        <f t="shared" si="11"/>
        <v>-2.032881529890981</v>
      </c>
      <c r="N112">
        <f t="shared" si="12"/>
        <v>-2.4280297456530504</v>
      </c>
      <c r="O112" s="12" t="str">
        <f t="shared" si="13"/>
        <v>9312-A1.2</v>
      </c>
      <c r="P112">
        <f t="shared" si="14"/>
        <v>0.24436650747756852</v>
      </c>
      <c r="Q112" s="26">
        <f t="shared" si="15"/>
        <v>0.18581904177590622</v>
      </c>
      <c r="R112" s="24" t="str">
        <f t="shared" si="16"/>
        <v>9312-A1.2</v>
      </c>
      <c r="T112">
        <f t="shared" ref="T112:T113" si="18">P112/$S$111</f>
        <v>1.3270190080896835</v>
      </c>
    </row>
    <row r="113" spans="9:20" x14ac:dyDescent="0.2">
      <c r="I113" s="26" t="str">
        <f>Plate!J7</f>
        <v>9312-A1.3</v>
      </c>
      <c r="J113">
        <f>Plate!$J26</f>
        <v>27.710761776030399</v>
      </c>
      <c r="K113">
        <f>Plate!$W26</f>
        <v>23.5610015624124</v>
      </c>
      <c r="L113" s="12" t="str">
        <f t="shared" si="10"/>
        <v>9312-A1.3</v>
      </c>
      <c r="M113">
        <f t="shared" si="11"/>
        <v>-1.7676952251007265</v>
      </c>
      <c r="N113">
        <f t="shared" si="12"/>
        <v>-2.4235861113335813</v>
      </c>
      <c r="O113" s="12" t="str">
        <f t="shared" si="13"/>
        <v>9312-A1.3</v>
      </c>
      <c r="P113">
        <f t="shared" si="14"/>
        <v>0.29367752676247733</v>
      </c>
      <c r="Q113" s="26">
        <f t="shared" si="15"/>
        <v>0.18639226396695141</v>
      </c>
      <c r="R113" s="24" t="str">
        <f t="shared" si="16"/>
        <v>9312-A1.3</v>
      </c>
      <c r="T113">
        <f t="shared" si="18"/>
        <v>1.5947998123202207</v>
      </c>
    </row>
    <row r="114" spans="9:20" x14ac:dyDescent="0.2">
      <c r="I114" s="26" t="str">
        <f>Plate!J8</f>
        <v>9312-B1.1</v>
      </c>
      <c r="J114">
        <f>Plate!$J27</f>
        <v>28.4192213640235</v>
      </c>
      <c r="K114">
        <f>Plate!$W27</f>
        <v>23.827687597174599</v>
      </c>
      <c r="L114" s="12" t="str">
        <f t="shared" si="10"/>
        <v>9312-B1.1</v>
      </c>
      <c r="M114">
        <f t="shared" si="11"/>
        <v>-2.5107089695755893</v>
      </c>
      <c r="N114">
        <f t="shared" si="12"/>
        <v>-2.6806847926683464</v>
      </c>
      <c r="O114" s="12" t="str">
        <f t="shared" si="13"/>
        <v>9312-B1.1</v>
      </c>
      <c r="P114">
        <f t="shared" si="14"/>
        <v>0.17546935907790576</v>
      </c>
      <c r="Q114">
        <f t="shared" si="15"/>
        <v>0.15596726928717264</v>
      </c>
      <c r="R114" s="12" t="str">
        <f t="shared" si="16"/>
        <v>9312-B1.1</v>
      </c>
      <c r="S114">
        <f>AVERAGE(Q114:Q116)</f>
        <v>0.15718017233938206</v>
      </c>
      <c r="T114">
        <f>P114/$S$114</f>
        <v>1.1163581033556436</v>
      </c>
    </row>
    <row r="115" spans="9:20" x14ac:dyDescent="0.2">
      <c r="I115" s="26" t="str">
        <f>Plate!J9</f>
        <v>9312-B1.2</v>
      </c>
      <c r="J115">
        <f>Plate!$J28</f>
        <v>28.410708437185001</v>
      </c>
      <c r="K115">
        <f>Plate!$W28</f>
        <v>23.790784918130498</v>
      </c>
      <c r="L115" s="12" t="str">
        <f t="shared" si="10"/>
        <v>9312-B1.2</v>
      </c>
      <c r="M115">
        <f t="shared" si="11"/>
        <v>-2.5017808362650764</v>
      </c>
      <c r="N115">
        <f t="shared" si="12"/>
        <v>-2.6451087636182375</v>
      </c>
      <c r="O115" s="12" t="str">
        <f t="shared" si="13"/>
        <v>9312-B1.2</v>
      </c>
      <c r="P115">
        <f t="shared" si="14"/>
        <v>0.17655862001201211</v>
      </c>
      <c r="Q115">
        <f t="shared" si="15"/>
        <v>0.15986114540226309</v>
      </c>
      <c r="R115" s="12" t="str">
        <f t="shared" si="16"/>
        <v>9312-B1.2</v>
      </c>
      <c r="T115">
        <f t="shared" ref="T115:T116" si="19">P115/$S$114</f>
        <v>1.1232881182417098</v>
      </c>
    </row>
    <row r="116" spans="9:20" x14ac:dyDescent="0.2">
      <c r="I116" s="26" t="str">
        <f>Plate!J10</f>
        <v>9312-B1.3</v>
      </c>
      <c r="J116">
        <f>Plate!$J29</f>
        <v>28.186935943354399</v>
      </c>
      <c r="K116">
        <f>Plate!$W29</f>
        <v>23.830137909439902</v>
      </c>
      <c r="L116" s="12" t="str">
        <f t="shared" si="10"/>
        <v>9312-B1.3</v>
      </c>
      <c r="M116">
        <f t="shared" si="11"/>
        <v>-2.2670941422469375</v>
      </c>
      <c r="N116">
        <f t="shared" si="12"/>
        <v>-2.6830470162952027</v>
      </c>
      <c r="O116" s="12" t="str">
        <f t="shared" si="13"/>
        <v>9312-B1.3</v>
      </c>
      <c r="P116">
        <f t="shared" si="14"/>
        <v>0.20774790848410979</v>
      </c>
      <c r="Q116">
        <f t="shared" si="15"/>
        <v>0.15571210232871038</v>
      </c>
      <c r="R116" s="12" t="str">
        <f t="shared" si="16"/>
        <v>9312-B1.3</v>
      </c>
      <c r="T116">
        <f t="shared" si="19"/>
        <v>1.3217182892225257</v>
      </c>
    </row>
    <row r="117" spans="9:20" x14ac:dyDescent="0.2">
      <c r="I117" s="26" t="str">
        <f>Plate!J11</f>
        <v>9312-C1.1</v>
      </c>
      <c r="J117">
        <f>Plate!$J30</f>
        <v>31.283654502226302</v>
      </c>
      <c r="K117">
        <f>Plate!$W30</f>
        <v>24.494280522554298</v>
      </c>
      <c r="L117" s="12" t="str">
        <f t="shared" ref="L117:L146" si="20">I117</f>
        <v>9312-C1.1</v>
      </c>
      <c r="M117">
        <f t="shared" si="11"/>
        <v>-5.5148509529496259</v>
      </c>
      <c r="N117">
        <f t="shared" si="12"/>
        <v>-3.3233137261819539</v>
      </c>
      <c r="O117" s="12" t="str">
        <f t="shared" si="13"/>
        <v>9312-C1.1</v>
      </c>
      <c r="P117">
        <f t="shared" si="14"/>
        <v>2.1870788538117247E-2</v>
      </c>
      <c r="Q117" s="26">
        <f t="shared" si="15"/>
        <v>9.9904001465589989E-2</v>
      </c>
      <c r="R117" s="24" t="str">
        <f t="shared" si="16"/>
        <v>9312-C1.1</v>
      </c>
      <c r="S117">
        <f>AVERAGE(Q117:Q119)</f>
        <v>0.10110997199740035</v>
      </c>
      <c r="T117">
        <f>P117/$S$117</f>
        <v>0.21630693893060884</v>
      </c>
    </row>
    <row r="118" spans="9:20" x14ac:dyDescent="0.2">
      <c r="I118" s="26" t="str">
        <f>Plate!J12</f>
        <v>9312-C1.2</v>
      </c>
      <c r="J118">
        <f>Plate!$J31</f>
        <v>31.1715637746506</v>
      </c>
      <c r="K118">
        <f>Plate!$W31</f>
        <v>24.556466732936499</v>
      </c>
      <c r="L118" s="12" t="str">
        <f t="shared" si="20"/>
        <v>9312-C1.2</v>
      </c>
      <c r="M118">
        <f t="shared" si="11"/>
        <v>-5.3972931520130043</v>
      </c>
      <c r="N118">
        <f t="shared" si="12"/>
        <v>-3.3832643445213302</v>
      </c>
      <c r="O118" s="12" t="str">
        <f t="shared" si="13"/>
        <v>9312-C1.2</v>
      </c>
      <c r="P118">
        <f t="shared" si="14"/>
        <v>2.3727548285186872E-2</v>
      </c>
      <c r="Q118" s="26">
        <f t="shared" si="15"/>
        <v>9.5837604329063381E-2</v>
      </c>
      <c r="R118" s="24" t="str">
        <f t="shared" si="16"/>
        <v>9312-C1.2</v>
      </c>
      <c r="T118">
        <f t="shared" ref="T118:T119" si="21">P118/$S$117</f>
        <v>0.23467070375409593</v>
      </c>
    </row>
    <row r="119" spans="9:20" x14ac:dyDescent="0.2">
      <c r="I119" s="26" t="str">
        <f>Plate!J13</f>
        <v>9312-C1.3</v>
      </c>
      <c r="J119">
        <f>Plate!$J32</f>
        <v>31.422487918214099</v>
      </c>
      <c r="K119">
        <f>Plate!$W32</f>
        <v>24.383386937709801</v>
      </c>
      <c r="L119" s="12" t="str">
        <f t="shared" si="20"/>
        <v>9312-C1.3</v>
      </c>
      <c r="M119">
        <f t="shared" si="11"/>
        <v>-5.6604557806908149</v>
      </c>
      <c r="N119">
        <f t="shared" si="12"/>
        <v>-3.2164067617530598</v>
      </c>
      <c r="O119" s="12" t="str">
        <f t="shared" si="13"/>
        <v>9312-C1.3</v>
      </c>
      <c r="P119">
        <f t="shared" si="14"/>
        <v>1.9771199615336792E-2</v>
      </c>
      <c r="Q119" s="26">
        <f t="shared" si="15"/>
        <v>0.10758831019754767</v>
      </c>
      <c r="R119" s="24" t="str">
        <f t="shared" si="16"/>
        <v>9312-C1.3</v>
      </c>
      <c r="T119">
        <f t="shared" si="21"/>
        <v>0.19554153981810155</v>
      </c>
    </row>
    <row r="120" spans="9:20" x14ac:dyDescent="0.2">
      <c r="I120" s="26" t="str">
        <f>Plate!J14</f>
        <v>9312-D1.1</v>
      </c>
      <c r="J120">
        <f>Plate!$J33</f>
        <v>29.540393477681</v>
      </c>
      <c r="K120">
        <f>Plate!$W33</f>
        <v>23.777023166402302</v>
      </c>
      <c r="L120" s="12" t="str">
        <f t="shared" si="20"/>
        <v>9312-D1.1</v>
      </c>
      <c r="M120">
        <f t="shared" si="11"/>
        <v>-3.6865647339520446</v>
      </c>
      <c r="N120">
        <f t="shared" si="12"/>
        <v>-2.6318417463732939</v>
      </c>
      <c r="O120" s="12" t="str">
        <f t="shared" si="13"/>
        <v>9312-D1.1</v>
      </c>
      <c r="P120">
        <f t="shared" si="14"/>
        <v>7.7666446310643608E-2</v>
      </c>
      <c r="Q120">
        <f t="shared" si="15"/>
        <v>0.16133800799486384</v>
      </c>
      <c r="R120" s="12" t="str">
        <f t="shared" si="16"/>
        <v>9312-D1.1</v>
      </c>
      <c r="S120">
        <f>AVERAGE(Q120:Q122)</f>
        <v>0.15581873348052641</v>
      </c>
      <c r="T120">
        <f>P120/$S$120</f>
        <v>0.49844100626289611</v>
      </c>
    </row>
    <row r="121" spans="9:20" x14ac:dyDescent="0.2">
      <c r="I121" s="26" t="str">
        <f>Plate!J15</f>
        <v>9312-D1.2</v>
      </c>
      <c r="J121">
        <f>Plate!$J34</f>
        <v>29.394722669215</v>
      </c>
      <c r="K121">
        <f>Plate!$W34</f>
        <v>23.7967554745534</v>
      </c>
      <c r="L121" s="12" t="str">
        <f t="shared" si="20"/>
        <v>9312-D1.2</v>
      </c>
      <c r="M121">
        <f t="shared" si="11"/>
        <v>-3.533789029178807</v>
      </c>
      <c r="N121">
        <f t="shared" si="12"/>
        <v>-2.6508646787509207</v>
      </c>
      <c r="O121" s="12" t="str">
        <f t="shared" si="13"/>
        <v>9312-D1.2</v>
      </c>
      <c r="P121">
        <f t="shared" si="14"/>
        <v>8.6342278247879684E-2</v>
      </c>
      <c r="Q121">
        <f t="shared" si="15"/>
        <v>0.1592246185932997</v>
      </c>
      <c r="R121" s="12" t="str">
        <f t="shared" si="16"/>
        <v>9312-D1.2</v>
      </c>
      <c r="T121">
        <f t="shared" ref="T121:T122" si="22">P121/$S$120</f>
        <v>0.55412001059981908</v>
      </c>
    </row>
    <row r="122" spans="9:20" x14ac:dyDescent="0.2">
      <c r="I122" s="26" t="str">
        <f>Plate!J16</f>
        <v>9312-D1.3</v>
      </c>
      <c r="J122">
        <f>Plate!$J35</f>
        <v>29.2969143117474</v>
      </c>
      <c r="K122">
        <f>Plate!$W35</f>
        <v>23.917384205500799</v>
      </c>
      <c r="L122" s="12" t="str">
        <f t="shared" si="20"/>
        <v>9312-D1.3</v>
      </c>
      <c r="M122">
        <f t="shared" si="11"/>
        <v>-3.4312102016005084</v>
      </c>
      <c r="N122">
        <f t="shared" si="12"/>
        <v>-2.767156811127919</v>
      </c>
      <c r="O122" s="12" t="str">
        <f t="shared" si="13"/>
        <v>9312-D1.3</v>
      </c>
      <c r="P122">
        <f t="shared" si="14"/>
        <v>9.2704925213461076E-2</v>
      </c>
      <c r="Q122">
        <f t="shared" si="15"/>
        <v>0.14689357385341564</v>
      </c>
      <c r="R122" s="12" t="str">
        <f t="shared" si="16"/>
        <v>9312-D1.3</v>
      </c>
      <c r="T122">
        <f t="shared" si="22"/>
        <v>0.59495365635895736</v>
      </c>
    </row>
    <row r="123" spans="9:20" x14ac:dyDescent="0.2">
      <c r="I123" s="27" t="str">
        <f>Plate!K2</f>
        <v>9313-A1.1</v>
      </c>
      <c r="J123">
        <f>Plate!$K21</f>
        <v>26.9859257733155</v>
      </c>
      <c r="K123">
        <f>Plate!$X21</f>
        <v>23.1925551069283</v>
      </c>
      <c r="L123" s="12" t="str">
        <f t="shared" si="20"/>
        <v>9313-A1.1</v>
      </c>
      <c r="M123">
        <f t="shared" si="11"/>
        <v>-1.0075063284651244</v>
      </c>
      <c r="N123">
        <f t="shared" si="12"/>
        <v>-2.0683852927684172</v>
      </c>
      <c r="O123" s="12" t="str">
        <f t="shared" si="13"/>
        <v>9313-A1.1</v>
      </c>
      <c r="P123">
        <f t="shared" si="14"/>
        <v>0.49740526084901948</v>
      </c>
      <c r="Q123" s="26">
        <f t="shared" si="15"/>
        <v>0.23842620393557898</v>
      </c>
      <c r="R123" s="24" t="str">
        <f t="shared" si="16"/>
        <v>9313-A1.1</v>
      </c>
      <c r="S123">
        <f>AVERAGE(Q123:Q125)</f>
        <v>0.24666840175492369</v>
      </c>
      <c r="T123">
        <f>P123/$S$123</f>
        <v>2.0164936299510883</v>
      </c>
    </row>
    <row r="124" spans="9:20" x14ac:dyDescent="0.2">
      <c r="I124" s="27" t="str">
        <f>Plate!K3</f>
        <v>9313-A1.2</v>
      </c>
      <c r="J124">
        <f>Plate!$K22</f>
        <v>26.871016951925402</v>
      </c>
      <c r="K124">
        <f>Plate!$X22</f>
        <v>23.266608784962699</v>
      </c>
      <c r="L124" s="12" t="str">
        <f t="shared" si="20"/>
        <v>9313-A1.2</v>
      </c>
      <c r="M124">
        <f t="shared" si="11"/>
        <v>-0.88699298500666601</v>
      </c>
      <c r="N124">
        <f t="shared" si="12"/>
        <v>-2.139776743721634</v>
      </c>
      <c r="O124" s="12" t="str">
        <f t="shared" si="13"/>
        <v>9313-A1.2</v>
      </c>
      <c r="P124">
        <f t="shared" si="14"/>
        <v>0.54074001104200276</v>
      </c>
      <c r="Q124" s="26">
        <f t="shared" si="15"/>
        <v>0.22691490107080203</v>
      </c>
      <c r="R124" s="24" t="str">
        <f t="shared" si="16"/>
        <v>9313-A1.2</v>
      </c>
      <c r="T124">
        <f t="shared" ref="T124:T125" si="23">P124/$S$123</f>
        <v>2.1921738138930849</v>
      </c>
    </row>
    <row r="125" spans="9:20" x14ac:dyDescent="0.2">
      <c r="I125" s="27" t="str">
        <f>Plate!K4</f>
        <v>9313-A1.3</v>
      </c>
      <c r="J125">
        <f>Plate!$K23</f>
        <v>26.9243168655243</v>
      </c>
      <c r="K125">
        <f>Plate!$X23</f>
        <v>22.980817596625499</v>
      </c>
      <c r="L125" s="12" t="str">
        <f t="shared" si="20"/>
        <v>9313-A1.3</v>
      </c>
      <c r="M125">
        <f t="shared" si="11"/>
        <v>-0.94289252967298798</v>
      </c>
      <c r="N125">
        <f t="shared" si="12"/>
        <v>-1.8642597384007218</v>
      </c>
      <c r="O125" s="12" t="str">
        <f t="shared" si="13"/>
        <v>9313-A1.3</v>
      </c>
      <c r="P125">
        <f t="shared" si="14"/>
        <v>0.52018888212023406</v>
      </c>
      <c r="Q125" s="26">
        <f t="shared" si="15"/>
        <v>0.27466410025839005</v>
      </c>
      <c r="R125" s="24" t="str">
        <f t="shared" si="16"/>
        <v>9313-A1.3</v>
      </c>
      <c r="T125">
        <f t="shared" si="23"/>
        <v>2.1088590124205102</v>
      </c>
    </row>
    <row r="126" spans="9:20" x14ac:dyDescent="0.2">
      <c r="I126" s="27" t="str">
        <f>Plate!K5</f>
        <v>9313-B1.1</v>
      </c>
      <c r="J126">
        <f>Plate!$K24</f>
        <v>27.569585805918599</v>
      </c>
      <c r="K126">
        <f>Plate!$X24</f>
        <v>23.6179690365393</v>
      </c>
      <c r="L126" s="12" t="str">
        <f t="shared" si="20"/>
        <v>9313-B1.1</v>
      </c>
      <c r="M126">
        <f t="shared" si="11"/>
        <v>-1.6196335883321649</v>
      </c>
      <c r="N126">
        <f t="shared" si="12"/>
        <v>-2.4785056067996942</v>
      </c>
      <c r="O126" s="12" t="str">
        <f t="shared" si="13"/>
        <v>9313-B1.1</v>
      </c>
      <c r="P126">
        <f t="shared" si="14"/>
        <v>0.3254181021490446</v>
      </c>
      <c r="Q126">
        <f t="shared" si="15"/>
        <v>0.17943016972333664</v>
      </c>
      <c r="R126" s="12" t="str">
        <f t="shared" si="16"/>
        <v>9313-B1.1</v>
      </c>
      <c r="S126">
        <f>AVERAGE(Q126:Q128)</f>
        <v>0.1765562330214907</v>
      </c>
      <c r="T126">
        <f>P126/$S$126</f>
        <v>1.843141397955824</v>
      </c>
    </row>
    <row r="127" spans="9:20" x14ac:dyDescent="0.2">
      <c r="I127" s="27" t="str">
        <f>Plate!K6</f>
        <v>9313-B1.2</v>
      </c>
      <c r="J127">
        <f>Plate!$K25</f>
        <v>27.368859164009901</v>
      </c>
      <c r="K127">
        <f>Plate!$X25</f>
        <v>23.475388005015901</v>
      </c>
      <c r="L127" s="12" t="str">
        <f t="shared" si="20"/>
        <v>9313-B1.2</v>
      </c>
      <c r="M127">
        <f t="shared" si="11"/>
        <v>-1.4091167764375967</v>
      </c>
      <c r="N127">
        <f t="shared" si="12"/>
        <v>-2.3410503582685762</v>
      </c>
      <c r="O127" s="12" t="str">
        <f t="shared" si="13"/>
        <v>9313-B1.2</v>
      </c>
      <c r="P127">
        <f t="shared" si="14"/>
        <v>0.37654213687739096</v>
      </c>
      <c r="Q127">
        <f t="shared" si="15"/>
        <v>0.19736658233779014</v>
      </c>
      <c r="R127" s="12" t="str">
        <f t="shared" si="16"/>
        <v>9313-B1.2</v>
      </c>
      <c r="T127">
        <f t="shared" ref="T127:T128" si="24">P127/$S$126</f>
        <v>2.1327037308932484</v>
      </c>
    </row>
    <row r="128" spans="9:20" x14ac:dyDescent="0.2">
      <c r="I128" s="27" t="str">
        <f>Plate!K7</f>
        <v>9313-B1.3</v>
      </c>
      <c r="J128">
        <f>Plate!$K26</f>
        <v>27.6290719592389</v>
      </c>
      <c r="K128">
        <f>Plate!$X26</f>
        <v>23.857685640932999</v>
      </c>
      <c r="L128" s="12" t="str">
        <f t="shared" si="20"/>
        <v>9313-B1.3</v>
      </c>
      <c r="M128">
        <f t="shared" si="11"/>
        <v>-1.6820210981802952</v>
      </c>
      <c r="N128">
        <f t="shared" si="12"/>
        <v>-2.7096044078247399</v>
      </c>
      <c r="O128" s="12" t="str">
        <f t="shared" si="13"/>
        <v>9313-B1.3</v>
      </c>
      <c r="P128">
        <f t="shared" si="14"/>
        <v>0.31164574098319781</v>
      </c>
      <c r="Q128">
        <f t="shared" si="15"/>
        <v>0.15287194700334528</v>
      </c>
      <c r="R128" s="12" t="str">
        <f t="shared" si="16"/>
        <v>9313-B1.3</v>
      </c>
      <c r="T128">
        <f t="shared" si="24"/>
        <v>1.7651358756915922</v>
      </c>
    </row>
    <row r="129" spans="9:20" x14ac:dyDescent="0.2">
      <c r="I129" s="27" t="str">
        <f>Plate!K8</f>
        <v>9313-C1.1</v>
      </c>
      <c r="J129">
        <f>Plate!$K27</f>
        <v>30.250743056000399</v>
      </c>
      <c r="K129">
        <f>Plate!$X27</f>
        <v>24.161512792172701</v>
      </c>
      <c r="L129" s="12" t="str">
        <f t="shared" si="20"/>
        <v>9313-C1.1</v>
      </c>
      <c r="M129">
        <f t="shared" si="11"/>
        <v>-4.4315606504705407</v>
      </c>
      <c r="N129">
        <f t="shared" si="12"/>
        <v>-3.0025089838257997</v>
      </c>
      <c r="O129" s="12" t="str">
        <f t="shared" si="13"/>
        <v>9313-C1.1</v>
      </c>
      <c r="P129">
        <f t="shared" si="14"/>
        <v>4.6341204374819964E-2</v>
      </c>
      <c r="Q129" s="26">
        <f t="shared" si="15"/>
        <v>0.12478280203558063</v>
      </c>
      <c r="R129" s="24" t="str">
        <f t="shared" si="16"/>
        <v>9313-C1.1</v>
      </c>
      <c r="S129">
        <f>AVERAGE(Q129:Q131)</f>
        <v>0.13279864828853838</v>
      </c>
      <c r="T129">
        <f>P129/$S$129</f>
        <v>0.34895840411065082</v>
      </c>
    </row>
    <row r="130" spans="9:20" x14ac:dyDescent="0.2">
      <c r="I130" s="27" t="str">
        <f>Plate!K9</f>
        <v>9313-C1.2</v>
      </c>
      <c r="J130">
        <f>Plate!$K28</f>
        <v>31.3526116297583</v>
      </c>
      <c r="K130">
        <f>Plate!$X28</f>
        <v>24.057738779252201</v>
      </c>
      <c r="L130" s="12" t="str">
        <f t="shared" si="20"/>
        <v>9313-C1.2</v>
      </c>
      <c r="M130">
        <f t="shared" si="11"/>
        <v>-5.587171370943997</v>
      </c>
      <c r="N130">
        <f t="shared" si="12"/>
        <v>-2.9024656429644464</v>
      </c>
      <c r="O130" s="12" t="str">
        <f t="shared" si="13"/>
        <v>9313-C1.2</v>
      </c>
      <c r="P130">
        <f t="shared" si="14"/>
        <v>2.080146040262186E-2</v>
      </c>
      <c r="Q130" s="26">
        <f t="shared" si="15"/>
        <v>0.13374291359286233</v>
      </c>
      <c r="R130" s="24" t="str">
        <f t="shared" si="16"/>
        <v>9313-C1.2</v>
      </c>
      <c r="T130">
        <f t="shared" ref="T130:T131" si="25">P130/$S$129</f>
        <v>0.15663909739070137</v>
      </c>
    </row>
    <row r="131" spans="9:20" x14ac:dyDescent="0.2">
      <c r="I131" s="27" t="str">
        <f>Plate!K10</f>
        <v>9313-C1.3</v>
      </c>
      <c r="J131">
        <f>Plate!$K29</f>
        <v>30.3478345069108</v>
      </c>
      <c r="K131">
        <f>Plate!$X29</f>
        <v>23.9907023500528</v>
      </c>
      <c r="L131" s="12" t="str">
        <f t="shared" si="20"/>
        <v>9313-C1.3</v>
      </c>
      <c r="M131">
        <f t="shared" si="11"/>
        <v>-4.5333876053456823</v>
      </c>
      <c r="N131">
        <f t="shared" si="12"/>
        <v>-2.8378391710011668</v>
      </c>
      <c r="O131" s="12" t="str">
        <f t="shared" si="13"/>
        <v>9313-C1.3</v>
      </c>
      <c r="P131">
        <f t="shared" si="14"/>
        <v>4.3183152983327429E-2</v>
      </c>
      <c r="Q131" s="26">
        <f t="shared" si="15"/>
        <v>0.13987022923717216</v>
      </c>
      <c r="R131" s="24" t="str">
        <f t="shared" si="16"/>
        <v>9313-C1.3</v>
      </c>
      <c r="T131">
        <f t="shared" si="25"/>
        <v>0.3251776545910407</v>
      </c>
    </row>
    <row r="132" spans="9:20" x14ac:dyDescent="0.2">
      <c r="I132" s="27" t="str">
        <f>Plate!K11</f>
        <v>9313-D1.1</v>
      </c>
      <c r="J132">
        <f>Plate!$K30</f>
        <v>29.2553866390341</v>
      </c>
      <c r="K132">
        <f>Plate!$X30</f>
        <v>23.780251828558299</v>
      </c>
      <c r="L132" s="12" t="str">
        <f t="shared" si="20"/>
        <v>9313-D1.1</v>
      </c>
      <c r="M132">
        <f t="shared" ref="M132:M146" si="26">(J132-$B$4)/$B$3</f>
        <v>-3.3876570729182602</v>
      </c>
      <c r="N132">
        <f t="shared" ref="N132:N146" si="27">(K132-$C$4)/$C$3</f>
        <v>-2.6349543382400658</v>
      </c>
      <c r="O132" s="12" t="str">
        <f t="shared" ref="O132:O146" si="28">I132</f>
        <v>9313-D1.1</v>
      </c>
      <c r="P132">
        <f t="shared" ref="P132:P146" si="29">2^M132</f>
        <v>9.5546241089030995E-2</v>
      </c>
      <c r="Q132">
        <f t="shared" ref="Q132:Q146" si="30">2^N132</f>
        <v>0.16099029900259934</v>
      </c>
      <c r="R132" s="12" t="str">
        <f t="shared" ref="R132:R146" si="31">I132</f>
        <v>9313-D1.1</v>
      </c>
      <c r="S132">
        <f>AVERAGE(Q132:Q134)</f>
        <v>0.18785029552975141</v>
      </c>
      <c r="T132">
        <f>P132/$S$132</f>
        <v>0.50862970867085244</v>
      </c>
    </row>
    <row r="133" spans="9:20" x14ac:dyDescent="0.2">
      <c r="I133" s="27" t="str">
        <f>Plate!K12</f>
        <v>9313-D1.2</v>
      </c>
      <c r="J133">
        <f>Plate!$K31</f>
        <v>29.301139873085901</v>
      </c>
      <c r="K133">
        <f>Plate!$X31</f>
        <v>23.518966563353398</v>
      </c>
      <c r="L133" s="12" t="str">
        <f t="shared" si="20"/>
        <v>9313-D1.2</v>
      </c>
      <c r="M133">
        <f t="shared" si="26"/>
        <v>-3.4356418589678985</v>
      </c>
      <c r="N133">
        <f t="shared" si="27"/>
        <v>-2.3830622689898524</v>
      </c>
      <c r="O133" s="12" t="str">
        <f t="shared" si="28"/>
        <v>9313-D1.2</v>
      </c>
      <c r="P133">
        <f t="shared" si="29"/>
        <v>9.2420592005848151E-2</v>
      </c>
      <c r="Q133">
        <f t="shared" si="30"/>
        <v>0.19170205811785934</v>
      </c>
      <c r="R133" s="12" t="str">
        <f t="shared" si="31"/>
        <v>9313-D1.2</v>
      </c>
      <c r="T133">
        <f t="shared" ref="T133:T134" si="32">P133/$S$132</f>
        <v>0.4919906659993023</v>
      </c>
    </row>
    <row r="134" spans="9:20" x14ac:dyDescent="0.2">
      <c r="I134" s="27" t="str">
        <f>Plate!K13</f>
        <v>9313-D1.3</v>
      </c>
      <c r="J134">
        <f>Plate!$K32</f>
        <v>29.154951652095399</v>
      </c>
      <c r="K134">
        <f>Plate!$X32</f>
        <v>23.376432928712202</v>
      </c>
      <c r="L134" s="12" t="str">
        <f t="shared" si="20"/>
        <v>9313-D1.3</v>
      </c>
      <c r="M134">
        <f t="shared" si="26"/>
        <v>-3.2823235055753406</v>
      </c>
      <c r="N134">
        <f t="shared" si="27"/>
        <v>-2.2456527134247133</v>
      </c>
      <c r="O134" s="12" t="str">
        <f t="shared" si="28"/>
        <v>9313-D1.3</v>
      </c>
      <c r="P134">
        <f t="shared" si="29"/>
        <v>0.10278320820884021</v>
      </c>
      <c r="Q134">
        <f t="shared" si="30"/>
        <v>0.2108585294687956</v>
      </c>
      <c r="R134" s="12" t="str">
        <f t="shared" si="31"/>
        <v>9313-D1.3</v>
      </c>
      <c r="T134">
        <f t="shared" si="32"/>
        <v>0.54715489224536029</v>
      </c>
    </row>
    <row r="135" spans="9:20" x14ac:dyDescent="0.2">
      <c r="I135" s="27" t="str">
        <f>Plate!K14</f>
        <v>9315-A1.1</v>
      </c>
      <c r="J135">
        <f>Plate!$K33</f>
        <v>26.758313774304298</v>
      </c>
      <c r="K135">
        <f>Plate!$X33</f>
        <v>23.3584473987836</v>
      </c>
      <c r="L135" s="12" t="str">
        <f t="shared" si="20"/>
        <v>9315-A1.1</v>
      </c>
      <c r="M135">
        <f t="shared" si="26"/>
        <v>-0.76879286260351332</v>
      </c>
      <c r="N135">
        <f t="shared" si="27"/>
        <v>-2.2283137626548553</v>
      </c>
      <c r="O135" s="12" t="str">
        <f t="shared" si="28"/>
        <v>9315-A1.1</v>
      </c>
      <c r="P135">
        <f t="shared" si="29"/>
        <v>0.58690834945702697</v>
      </c>
      <c r="Q135" s="26">
        <f t="shared" si="30"/>
        <v>0.21340801078673011</v>
      </c>
      <c r="R135" s="24" t="str">
        <f t="shared" si="31"/>
        <v>9315-A1.1</v>
      </c>
      <c r="S135">
        <f>AVERAGE(Q135:Q137)</f>
        <v>0.20668960163357653</v>
      </c>
      <c r="T135">
        <f>P135/$S$135</f>
        <v>2.8395639878270695</v>
      </c>
    </row>
    <row r="136" spans="9:20" x14ac:dyDescent="0.2">
      <c r="I136" s="27" t="str">
        <f>Plate!K15</f>
        <v>9315-A1.2</v>
      </c>
      <c r="J136">
        <f>Plate!$K34</f>
        <v>26.4569059909415</v>
      </c>
      <c r="K136">
        <f>Plate!$X34</f>
        <v>23.440598816208201</v>
      </c>
      <c r="L136" s="12" t="str">
        <f t="shared" si="20"/>
        <v>9315-A1.2</v>
      </c>
      <c r="M136">
        <f t="shared" si="26"/>
        <v>-0.45268432299766403</v>
      </c>
      <c r="N136">
        <f t="shared" si="27"/>
        <v>-2.3075118395563332</v>
      </c>
      <c r="O136" s="12" t="str">
        <f t="shared" si="28"/>
        <v>9315-A1.2</v>
      </c>
      <c r="P136">
        <f t="shared" si="29"/>
        <v>0.73068205277829734</v>
      </c>
      <c r="Q136" s="26">
        <f t="shared" si="30"/>
        <v>0.20200853586886502</v>
      </c>
      <c r="R136" s="24" t="str">
        <f t="shared" si="31"/>
        <v>9315-A1.2</v>
      </c>
      <c r="T136">
        <f t="shared" ref="T136:T137" si="33">P136/$S$135</f>
        <v>3.5351660025629403</v>
      </c>
    </row>
    <row r="137" spans="9:20" x14ac:dyDescent="0.2">
      <c r="I137" s="27" t="str">
        <f>Plate!K16</f>
        <v>9315-A1.3</v>
      </c>
      <c r="J137">
        <f>Plate!$K35</f>
        <v>26.735818373808399</v>
      </c>
      <c r="K137">
        <f>Plate!$X35</f>
        <v>23.4211409765417</v>
      </c>
      <c r="L137" s="12" t="str">
        <f t="shared" si="20"/>
        <v>9315-A1.3</v>
      </c>
      <c r="M137">
        <f t="shared" si="26"/>
        <v>-0.74520027942842015</v>
      </c>
      <c r="N137">
        <f t="shared" si="27"/>
        <v>-2.2887535085310828</v>
      </c>
      <c r="O137" s="12" t="str">
        <f t="shared" si="28"/>
        <v>9315-A1.3</v>
      </c>
      <c r="P137">
        <f t="shared" si="29"/>
        <v>0.59658504596884043</v>
      </c>
      <c r="Q137" s="26">
        <f t="shared" si="30"/>
        <v>0.20465225824513442</v>
      </c>
      <c r="R137" s="24" t="str">
        <f t="shared" si="31"/>
        <v>9315-A1.3</v>
      </c>
      <c r="T137">
        <f t="shared" si="33"/>
        <v>2.8863815172786409</v>
      </c>
    </row>
    <row r="138" spans="9:20" x14ac:dyDescent="0.2">
      <c r="I138" s="26" t="str">
        <f>Plate!L2</f>
        <v>9315-B1.1</v>
      </c>
      <c r="J138">
        <f>Plate!$L21</f>
        <v>27.060623801096799</v>
      </c>
      <c r="K138">
        <f>Plate!$Y21</f>
        <v>23.863116101462801</v>
      </c>
      <c r="L138" s="12" t="str">
        <f t="shared" si="20"/>
        <v>9315-B1.1</v>
      </c>
      <c r="M138">
        <f t="shared" si="26"/>
        <v>-1.0858476513398607</v>
      </c>
      <c r="N138">
        <f t="shared" si="27"/>
        <v>-2.7148396434923945</v>
      </c>
      <c r="O138" s="12" t="str">
        <f t="shared" si="28"/>
        <v>9315-B1.1</v>
      </c>
      <c r="P138">
        <f t="shared" si="29"/>
        <v>0.47111538413111126</v>
      </c>
      <c r="Q138">
        <f t="shared" si="30"/>
        <v>0.15231821228852663</v>
      </c>
      <c r="R138" s="12" t="str">
        <f t="shared" si="31"/>
        <v>9315-B1.1</v>
      </c>
      <c r="S138">
        <f>AVERAGE(Q138:Q140)</f>
        <v>0.16048730669446651</v>
      </c>
      <c r="T138">
        <f>P138/$S$138</f>
        <v>2.9355305029077106</v>
      </c>
    </row>
    <row r="139" spans="9:20" x14ac:dyDescent="0.2">
      <c r="I139" s="26" t="str">
        <f>Plate!L3</f>
        <v>9315-B1.2</v>
      </c>
      <c r="J139">
        <f>Plate!$L22</f>
        <v>27.233237813130199</v>
      </c>
      <c r="K139">
        <f>Plate!$Y22</f>
        <v>23.994351440301902</v>
      </c>
      <c r="L139" s="12" t="str">
        <f t="shared" si="20"/>
        <v>9315-B1.2</v>
      </c>
      <c r="M139">
        <f t="shared" si="26"/>
        <v>-1.2668806779279829</v>
      </c>
      <c r="N139">
        <f t="shared" si="27"/>
        <v>-2.8413570765861071</v>
      </c>
      <c r="O139" s="12" t="str">
        <f t="shared" si="28"/>
        <v>9315-B1.2</v>
      </c>
      <c r="P139">
        <f t="shared" si="29"/>
        <v>0.41555729918799017</v>
      </c>
      <c r="Q139">
        <f t="shared" si="30"/>
        <v>0.13952958147736669</v>
      </c>
      <c r="R139" s="12" t="str">
        <f t="shared" si="31"/>
        <v>9315-B1.2</v>
      </c>
      <c r="T139">
        <f t="shared" ref="T139:T140" si="34">P139/$S$138</f>
        <v>2.5893468321399546</v>
      </c>
    </row>
    <row r="140" spans="9:20" x14ac:dyDescent="0.2">
      <c r="I140" s="26" t="str">
        <f>Plate!L4</f>
        <v>9315-B1.3</v>
      </c>
      <c r="J140">
        <f>Plate!$L23</f>
        <v>27.410458541295899</v>
      </c>
      <c r="K140">
        <f>Plate!$Y23</f>
        <v>23.535355107304898</v>
      </c>
      <c r="L140" s="12" t="str">
        <f t="shared" si="20"/>
        <v>9315-B1.3</v>
      </c>
      <c r="M140">
        <f t="shared" si="26"/>
        <v>-1.4527451069859199</v>
      </c>
      <c r="N140">
        <f t="shared" si="27"/>
        <v>-2.398861645371464</v>
      </c>
      <c r="O140" s="12" t="str">
        <f t="shared" si="28"/>
        <v>9315-B1.3</v>
      </c>
      <c r="P140">
        <f t="shared" si="29"/>
        <v>0.36532563407391805</v>
      </c>
      <c r="Q140">
        <f t="shared" si="30"/>
        <v>0.18961412631750624</v>
      </c>
      <c r="R140" s="12" t="str">
        <f t="shared" si="31"/>
        <v>9315-B1.3</v>
      </c>
      <c r="T140">
        <f t="shared" si="34"/>
        <v>2.2763522025415996</v>
      </c>
    </row>
    <row r="141" spans="9:20" x14ac:dyDescent="0.2">
      <c r="I141" s="26" t="str">
        <f>Plate!L5</f>
        <v>9315-C1.1</v>
      </c>
      <c r="J141">
        <f>Plate!$L24</f>
        <v>29.709249001057099</v>
      </c>
      <c r="K141">
        <f>Plate!$Y24</f>
        <v>23.854737357269901</v>
      </c>
      <c r="L141" s="12" t="str">
        <f t="shared" si="20"/>
        <v>9315-C1.1</v>
      </c>
      <c r="M141">
        <f t="shared" si="26"/>
        <v>-3.8636559566911455</v>
      </c>
      <c r="N141">
        <f t="shared" si="27"/>
        <v>-2.706762114854059</v>
      </c>
      <c r="O141" s="12" t="str">
        <f t="shared" si="28"/>
        <v>9315-C1.1</v>
      </c>
      <c r="P141">
        <f t="shared" si="29"/>
        <v>6.8694768468846951E-2</v>
      </c>
      <c r="Q141" s="26">
        <f t="shared" si="30"/>
        <v>0.15317342108220652</v>
      </c>
      <c r="R141" s="24" t="str">
        <f t="shared" si="31"/>
        <v>9315-C1.1</v>
      </c>
      <c r="S141">
        <f>AVERAGE(Q141:Q143)</f>
        <v>0.15326400193788917</v>
      </c>
      <c r="T141">
        <f>P141/$S$141</f>
        <v>0.44821202369937968</v>
      </c>
    </row>
    <row r="142" spans="9:20" x14ac:dyDescent="0.2">
      <c r="I142" s="26" t="str">
        <f>Plate!L6</f>
        <v>9315-C1.2</v>
      </c>
      <c r="J142">
        <f>Plate!$L25</f>
        <v>29.8584750727379</v>
      </c>
      <c r="K142">
        <f>Plate!$Y25</f>
        <v>23.612545756177401</v>
      </c>
      <c r="L142" s="12" t="str">
        <f t="shared" si="20"/>
        <v>9315-C1.2</v>
      </c>
      <c r="M142">
        <f t="shared" si="26"/>
        <v>-4.0201603278253053</v>
      </c>
      <c r="N142">
        <f t="shared" si="27"/>
        <v>-2.4732772931731621</v>
      </c>
      <c r="O142" s="12" t="str">
        <f t="shared" si="28"/>
        <v>9315-C1.2</v>
      </c>
      <c r="P142">
        <f t="shared" si="29"/>
        <v>6.1632694360834933E-2</v>
      </c>
      <c r="Q142" s="26">
        <f t="shared" si="30"/>
        <v>0.18008160269711707</v>
      </c>
      <c r="R142" s="24" t="str">
        <f t="shared" si="31"/>
        <v>9315-C1.2</v>
      </c>
      <c r="T142">
        <f t="shared" ref="T142:T143" si="35">P142/$S$141</f>
        <v>0.40213418403241108</v>
      </c>
    </row>
    <row r="143" spans="9:20" x14ac:dyDescent="0.2">
      <c r="I143" s="26" t="str">
        <f>Plate!L7</f>
        <v>9315-C1.3</v>
      </c>
      <c r="J143">
        <f>Plate!$L26</f>
        <v>29.401711172914101</v>
      </c>
      <c r="K143">
        <f>Plate!$Y26</f>
        <v>24.1406217796495</v>
      </c>
      <c r="L143" s="12" t="str">
        <f t="shared" si="20"/>
        <v>9315-C1.3</v>
      </c>
      <c r="M143">
        <f t="shared" si="26"/>
        <v>-3.5411183876768058</v>
      </c>
      <c r="N143">
        <f t="shared" si="27"/>
        <v>-2.9823690024568754</v>
      </c>
      <c r="O143" s="12" t="str">
        <f t="shared" si="28"/>
        <v>9315-C1.3</v>
      </c>
      <c r="P143">
        <f t="shared" si="29"/>
        <v>8.5904743833480179E-2</v>
      </c>
      <c r="Q143" s="26">
        <f t="shared" si="30"/>
        <v>0.12653698203434394</v>
      </c>
      <c r="R143" s="24" t="str">
        <f t="shared" si="31"/>
        <v>9315-C1.3</v>
      </c>
      <c r="T143">
        <f t="shared" si="35"/>
        <v>0.56050176654197903</v>
      </c>
    </row>
    <row r="144" spans="9:20" x14ac:dyDescent="0.2">
      <c r="I144" s="26" t="str">
        <f>Plate!L8</f>
        <v>9315-D1.1</v>
      </c>
      <c r="J144">
        <f>Plate!$L27</f>
        <v>29.174228017516601</v>
      </c>
      <c r="K144">
        <f>Plate!$Y27</f>
        <v>23.892673937646901</v>
      </c>
      <c r="L144" s="12" t="str">
        <f t="shared" si="20"/>
        <v>9315-D1.1</v>
      </c>
      <c r="M144">
        <f t="shared" si="26"/>
        <v>-3.3025400496015789</v>
      </c>
      <c r="N144">
        <f t="shared" si="27"/>
        <v>-2.7433348765210659</v>
      </c>
      <c r="O144" s="12" t="str">
        <f t="shared" si="28"/>
        <v>9315-D1.1</v>
      </c>
      <c r="P144">
        <f t="shared" si="29"/>
        <v>0.10135294750523091</v>
      </c>
      <c r="Q144">
        <f t="shared" si="30"/>
        <v>0.14933923215277756</v>
      </c>
      <c r="R144" s="12" t="str">
        <f t="shared" si="31"/>
        <v>9315-D1.1</v>
      </c>
      <c r="S144">
        <f>AVERAGE(Q144:Q146)</f>
        <v>0.13102219054101266</v>
      </c>
      <c r="T144">
        <f>P144/$S$144</f>
        <v>0.77355558693323279</v>
      </c>
    </row>
    <row r="145" spans="9:20" x14ac:dyDescent="0.2">
      <c r="I145" s="26" t="str">
        <f>Plate!L9</f>
        <v>9315-D1.2</v>
      </c>
      <c r="J145">
        <f>Plate!$L28</f>
        <v>29.155581628140101</v>
      </c>
      <c r="K145">
        <f>Plate!$Y28</f>
        <v>24.153512675281998</v>
      </c>
      <c r="L145" s="12" t="str">
        <f t="shared" si="20"/>
        <v>9315-D1.2</v>
      </c>
      <c r="M145">
        <f t="shared" si="26"/>
        <v>-3.2829842078480418</v>
      </c>
      <c r="N145">
        <f t="shared" si="27"/>
        <v>-2.9947964708516666</v>
      </c>
      <c r="O145" s="12" t="str">
        <f t="shared" si="28"/>
        <v>9315-D1.2</v>
      </c>
      <c r="P145">
        <f t="shared" si="29"/>
        <v>0.10273614798491916</v>
      </c>
      <c r="Q145">
        <f t="shared" si="30"/>
        <v>0.12545166549127698</v>
      </c>
      <c r="R145" s="12" t="str">
        <f t="shared" si="31"/>
        <v>9315-D1.2</v>
      </c>
      <c r="T145">
        <f t="shared" ref="T145:T146" si="36">P145/$S$144</f>
        <v>0.78411258093536929</v>
      </c>
    </row>
    <row r="146" spans="9:20" x14ac:dyDescent="0.2">
      <c r="I146" s="26" t="str">
        <f>Plate!L10</f>
        <v>9315-D1.3</v>
      </c>
      <c r="J146">
        <f>Plate!$L29</f>
        <v>28.945436475920602</v>
      </c>
      <c r="K146">
        <f>Plate!$Y29</f>
        <v>24.241659803542898</v>
      </c>
      <c r="L146" s="12" t="str">
        <f t="shared" si="20"/>
        <v>9315-D1.3</v>
      </c>
      <c r="M146">
        <f t="shared" si="26"/>
        <v>-3.0625895105638103</v>
      </c>
      <c r="N146">
        <f t="shared" si="27"/>
        <v>-3.0797747129989608</v>
      </c>
      <c r="O146" s="12" t="str">
        <f t="shared" si="28"/>
        <v>9315-D1.3</v>
      </c>
      <c r="P146">
        <f t="shared" si="29"/>
        <v>0.11969298362607052</v>
      </c>
      <c r="Q146">
        <f t="shared" si="30"/>
        <v>0.11827567397898349</v>
      </c>
      <c r="R146" s="12" t="str">
        <f t="shared" si="31"/>
        <v>9315-D1.3</v>
      </c>
      <c r="T146">
        <f t="shared" si="36"/>
        <v>0.91353215155263434</v>
      </c>
    </row>
    <row r="147" spans="9:20" x14ac:dyDescent="0.2">
      <c r="I147" s="15"/>
    </row>
    <row r="148" spans="9:20" x14ac:dyDescent="0.2">
      <c r="I148" s="15"/>
    </row>
    <row r="149" spans="9:20" x14ac:dyDescent="0.2">
      <c r="I149" s="15"/>
    </row>
    <row r="150" spans="9:20" x14ac:dyDescent="0.2">
      <c r="I150" s="15"/>
    </row>
    <row r="151" spans="9:20" x14ac:dyDescent="0.2">
      <c r="I151" s="15"/>
    </row>
    <row r="152" spans="9:20" x14ac:dyDescent="0.2">
      <c r="I152" s="15"/>
    </row>
    <row r="153" spans="9:20" x14ac:dyDescent="0.2">
      <c r="I153" s="15"/>
    </row>
    <row r="154" spans="9:20" x14ac:dyDescent="0.2">
      <c r="I154" s="15"/>
    </row>
    <row r="155" spans="9:20" x14ac:dyDescent="0.2">
      <c r="I155" s="15"/>
    </row>
  </sheetData>
  <phoneticPr fontId="22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raw_data</vt:lpstr>
      <vt:lpstr>Plate</vt:lpstr>
      <vt:lpstr>SDGraphs</vt:lpstr>
      <vt:lpstr>Calculations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Microsoft Office User</dc:creator>
  <cp:keywords/>
  <dc:description/>
  <cp:lastModifiedBy>Microsoft Office User</cp:lastModifiedBy>
  <cp:revision/>
  <dcterms:created xsi:type="dcterms:W3CDTF">2020-02-09T16:43:53Z</dcterms:created>
  <dcterms:modified xsi:type="dcterms:W3CDTF">2022-11-29T13:24:51Z</dcterms:modified>
  <cp:category/>
  <cp:contentStatus/>
</cp:coreProperties>
</file>