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helsea.matisz\Documents\PCR analysis Val Study\"/>
    </mc:Choice>
  </mc:AlternateContent>
  <bookViews>
    <workbookView xWindow="28680" yWindow="-120" windowWidth="29040" windowHeight="16440" activeTab="3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0" i="5" l="1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L4" i="4" s="1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J4" i="5" s="1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L6" i="4" s="1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L7" i="4" s="1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J7" i="5" s="1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L8" i="4" s="1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L9" i="4" s="1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D14" i="4" s="1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N118" i="5" s="1"/>
  <c r="Q118" i="5" s="1"/>
  <c r="L20" i="4"/>
  <c r="C4" i="5" s="1"/>
  <c r="N119" i="5" s="1"/>
  <c r="Q119" i="5" s="1"/>
  <c r="N4" i="4"/>
  <c r="M143" i="5"/>
  <c r="P143" i="5" s="1"/>
  <c r="D19" i="4"/>
  <c r="B3" i="5" s="1"/>
  <c r="D20" i="4"/>
  <c r="B4" i="5" s="1"/>
  <c r="M95" i="5" s="1"/>
  <c r="P95" i="5" s="1"/>
  <c r="D3" i="4"/>
  <c r="N34" i="5" l="1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S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T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S123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S48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S141" i="5" s="1"/>
  <c r="T143" i="5" s="1"/>
  <c r="N25" i="5"/>
  <c r="Q25" i="5" s="1"/>
  <c r="N28" i="5"/>
  <c r="Q28" i="5" s="1"/>
  <c r="N32" i="5"/>
  <c r="Q32" i="5" s="1"/>
  <c r="T2" i="4"/>
  <c r="K2" i="5" s="1"/>
  <c r="Q2" i="5" s="1"/>
  <c r="S2" i="4"/>
  <c r="S132" i="5" l="1"/>
  <c r="T117" i="5"/>
  <c r="S126" i="5"/>
  <c r="T126" i="5" s="1"/>
  <c r="T123" i="5"/>
  <c r="T119" i="5"/>
  <c r="S129" i="5"/>
  <c r="T130" i="5" s="1"/>
  <c r="S75" i="5"/>
  <c r="S135" i="5"/>
  <c r="T135" i="5" s="1"/>
  <c r="S108" i="5"/>
  <c r="J2" i="5"/>
  <c r="T134" i="5"/>
  <c r="T131" i="5"/>
  <c r="T146" i="5"/>
  <c r="S138" i="5"/>
  <c r="T139" i="5" s="1"/>
  <c r="T107" i="5"/>
  <c r="S6" i="5"/>
  <c r="S3" i="5"/>
  <c r="T3" i="5" s="1"/>
  <c r="T128" i="5"/>
  <c r="S120" i="5"/>
  <c r="T121" i="5" s="1"/>
  <c r="T122" i="5"/>
  <c r="T109" i="5"/>
  <c r="T145" i="5"/>
  <c r="T142" i="5"/>
  <c r="T108" i="5"/>
  <c r="T138" i="5"/>
  <c r="S114" i="5"/>
  <c r="T114" i="5" s="1"/>
  <c r="T133" i="5"/>
  <c r="S111" i="5"/>
  <c r="T112" i="5" s="1"/>
  <c r="T144" i="5"/>
  <c r="T141" i="5"/>
  <c r="X50" i="5" s="1"/>
  <c r="AC17" i="5" s="1"/>
  <c r="T118" i="5"/>
  <c r="X42" i="5" s="1"/>
  <c r="AC15" i="5" s="1"/>
  <c r="T125" i="5"/>
  <c r="X44" i="5" s="1"/>
  <c r="AA16" i="5" s="1"/>
  <c r="T132" i="5"/>
  <c r="X47" i="5" s="1"/>
  <c r="AD16" i="5" s="1"/>
  <c r="T110" i="5"/>
  <c r="F13" i="4"/>
  <c r="E13" i="4"/>
  <c r="E16" i="4"/>
  <c r="E7" i="4"/>
  <c r="F10" i="4"/>
  <c r="F16" i="4"/>
  <c r="F4" i="4"/>
  <c r="E4" i="4"/>
  <c r="E10" i="4"/>
  <c r="F7" i="4"/>
  <c r="X51" i="5" l="1"/>
  <c r="AD17" i="5" s="1"/>
  <c r="T137" i="5"/>
  <c r="T120" i="5"/>
  <c r="T136" i="5"/>
  <c r="X48" i="5" s="1"/>
  <c r="AA17" i="5" s="1"/>
  <c r="T111" i="5"/>
  <c r="X40" i="5" s="1"/>
  <c r="AA15" i="5" s="1"/>
  <c r="T113" i="5"/>
  <c r="T140" i="5"/>
  <c r="T129" i="5"/>
  <c r="T127" i="5"/>
  <c r="P2" i="5"/>
  <c r="T2" i="5"/>
  <c r="T115" i="5"/>
  <c r="X41" i="5" s="1"/>
  <c r="AB15" i="5" s="1"/>
  <c r="X43" i="5"/>
  <c r="AD15" i="5" s="1"/>
  <c r="X49" i="5"/>
  <c r="AB17" i="5" s="1"/>
  <c r="T116" i="5"/>
  <c r="X46" i="5"/>
  <c r="AC16" i="5" s="1"/>
  <c r="X45" i="5"/>
  <c r="AB16" i="5" s="1"/>
  <c r="X39" i="5"/>
  <c r="AD14" i="5" s="1"/>
  <c r="S39" i="5"/>
  <c r="T39" i="5" s="1"/>
  <c r="S99" i="5"/>
  <c r="T101" i="5" s="1"/>
  <c r="T100" i="5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T40" i="5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T41" i="5" l="1"/>
  <c r="X16" i="5"/>
  <c r="AA8" i="5" s="1"/>
  <c r="T99" i="5"/>
  <c r="T82" i="5"/>
  <c r="T58" i="5"/>
  <c r="T57" i="5"/>
  <c r="T68" i="5"/>
  <c r="T67" i="5"/>
  <c r="X25" i="5" s="1"/>
  <c r="AB10" i="5" s="1"/>
  <c r="T28" i="5"/>
  <c r="T53" i="5"/>
  <c r="T51" i="5"/>
  <c r="X20" i="5" s="1"/>
  <c r="AA9" i="5" s="1"/>
  <c r="T33" i="5"/>
  <c r="T88" i="5"/>
  <c r="T105" i="5"/>
  <c r="X38" i="5" s="1"/>
  <c r="AC14" i="5" s="1"/>
  <c r="T49" i="5"/>
  <c r="T83" i="5"/>
  <c r="T48" i="5"/>
  <c r="T27" i="5"/>
  <c r="T96" i="5"/>
  <c r="T76" i="5"/>
  <c r="T98" i="5"/>
  <c r="T65" i="5"/>
  <c r="T46" i="5"/>
  <c r="T45" i="5"/>
  <c r="X18" i="5" s="1"/>
  <c r="AC8" i="5" s="1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X23" i="5" s="1"/>
  <c r="AD9" i="5" s="1"/>
  <c r="T85" i="5"/>
  <c r="T64" i="5"/>
  <c r="X24" i="5" s="1"/>
  <c r="AA10" i="5" s="1"/>
  <c r="T78" i="5"/>
  <c r="T79" i="5"/>
  <c r="T62" i="5"/>
  <c r="T93" i="5"/>
  <c r="T54" i="5"/>
  <c r="X21" i="5" s="1"/>
  <c r="AB9" i="5" s="1"/>
  <c r="T91" i="5"/>
  <c r="T25" i="5"/>
  <c r="X11" i="5" s="1"/>
  <c r="AD6" i="5" s="1"/>
  <c r="T102" i="5"/>
  <c r="T90" i="5"/>
  <c r="T104" i="5"/>
  <c r="T56" i="5"/>
  <c r="T43" i="5"/>
  <c r="T36" i="5"/>
  <c r="T89" i="5"/>
  <c r="T34" i="5"/>
  <c r="T15" i="5"/>
  <c r="X8" i="5" s="1"/>
  <c r="AA6" i="5" s="1"/>
  <c r="T11" i="5"/>
  <c r="T20" i="5"/>
  <c r="T16" i="5"/>
  <c r="T13" i="5"/>
  <c r="T19" i="5"/>
  <c r="T18" i="5"/>
  <c r="T12" i="5"/>
  <c r="X7" i="5" s="1"/>
  <c r="AD5" i="5" s="1"/>
  <c r="T10" i="5"/>
  <c r="T7" i="5"/>
  <c r="X5" i="5" s="1"/>
  <c r="AB5" i="5" s="1"/>
  <c r="T8" i="5"/>
  <c r="T9" i="5"/>
  <c r="T21" i="5"/>
  <c r="T22" i="5"/>
  <c r="T5" i="5"/>
  <c r="X4" i="5" s="1"/>
  <c r="AA5" i="5" s="1"/>
  <c r="X32" i="5" l="1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AH10" i="5" s="1"/>
  <c r="AH17" i="5" s="1"/>
  <c r="X9" i="5"/>
  <c r="AB6" i="5" s="1"/>
  <c r="X22" i="5"/>
  <c r="AC9" i="5" s="1"/>
  <c r="X10" i="5"/>
  <c r="AC6" i="5" s="1"/>
  <c r="X34" i="5"/>
  <c r="AC13" i="5" s="1"/>
  <c r="AG12" i="5" s="1"/>
  <c r="AG23" i="5" s="1"/>
  <c r="X13" i="5"/>
  <c r="AB7" i="5" s="1"/>
  <c r="AG6" i="5" s="1"/>
  <c r="AG19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8" i="5" l="1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<sst xmlns="http://schemas.openxmlformats.org/spreadsheetml/2006/main" count="3301" uniqueCount="635">
  <si>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</si>
  <si>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</si>
  <si>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</si>
  <si>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</si>
  <si>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</si>
  <si>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</si>
  <si>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</si>
  <si>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</si>
  <si>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</si>
  <si>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</si>
  <si>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</si>
  <si>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</si>
  <si>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</si>
  <si>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</si>
  <si>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</si>
  <si>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</si>
  <si>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</si>
  <si>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</si>
  <si>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</si>
  <si>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</si>
  <si>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</si>
  <si>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</si>
  <si>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</si>
  <si>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</si>
  <si>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</si>
  <si>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</si>
  <si>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</si>
  <si>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</si>
  <si>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</si>
  <si>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</si>
  <si>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</si>
  <si>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</si>
  <si>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</si>
  <si>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</si>
  <si>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</si>
  <si>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</si>
  <si>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</si>
  <si>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</si>
  <si>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</si>
  <si>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</si>
  <si>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</si>
  <si>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</si>
  <si>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</si>
  <si>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</si>
  <si>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</si>
  <si>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</si>
  <si>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</si>
  <si>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</si>
  <si>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</si>
  <si>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</si>
  <si>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</si>
  <si>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</si>
  <si>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</si>
  <si>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</si>
  <si>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</si>
  <si>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</si>
  <si>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</si>
  <si>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</si>
  <si>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</si>
  <si>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</si>
  <si>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</si>
  <si>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</si>
  <si>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</si>
  <si>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</si>
  <si>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</si>
  <si>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</si>
  <si>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</si>
  <si>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</si>
  <si>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</si>
  <si>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</si>
  <si>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</si>
  <si>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</si>
  <si>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</si>
  <si>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</si>
  <si>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</si>
  <si>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</si>
  <si>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</si>
  <si>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</si>
  <si>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</si>
  <si>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</si>
  <si>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</si>
  <si>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</si>
  <si>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</si>
  <si>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</si>
  <si>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</si>
  <si>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</si>
  <si>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</si>
  <si>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</si>
  <si>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</si>
  <si>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</si>
  <si>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</si>
  <si>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</si>
  <si>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</si>
  <si>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</si>
  <si>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</si>
  <si>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</si>
  <si>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</si>
  <si>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</si>
  <si>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</si>
  <si>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</si>
  <si>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</si>
  <si>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</si>
  <si>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</si>
  <si>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</si>
  <si>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</si>
  <si>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</si>
  <si>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</si>
  <si>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</si>
  <si>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</si>
  <si>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</si>
  <si>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</si>
  <si>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</si>
  <si>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</si>
  <si>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</si>
  <si>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</si>
  <si>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</si>
  <si>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</si>
  <si>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</si>
  <si>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</si>
  <si>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</si>
  <si>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</si>
  <si>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</si>
  <si>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</si>
  <si>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</si>
  <si>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</si>
  <si>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</si>
  <si>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</si>
  <si>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</si>
  <si>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</si>
  <si>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</si>
  <si>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</si>
  <si>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</si>
  <si>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</si>
  <si>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</si>
  <si>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</si>
  <si>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</si>
  <si>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</si>
  <si>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</si>
  <si>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</si>
  <si>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</si>
  <si>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</si>
  <si>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</si>
  <si>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</si>
  <si>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</si>
  <si>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</si>
  <si>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</si>
  <si>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</si>
  <si>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</si>
  <si>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</si>
  <si>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</si>
  <si>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</si>
  <si>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</si>
  <si>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</si>
  <si>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</si>
  <si>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</si>
  <si>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</si>
  <si>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</si>
  <si>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</si>
  <si>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</si>
  <si>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</si>
  <si>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</si>
  <si>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</si>
  <si>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</si>
  <si>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</si>
  <si>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</si>
  <si>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</si>
  <si>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</si>
  <si>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</si>
  <si>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</si>
  <si>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</si>
  <si>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</si>
  <si>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</si>
  <si>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</si>
  <si>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</si>
  <si>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</si>
  <si>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</si>
  <si>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</si>
  <si>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</si>
  <si>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</si>
  <si>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</si>
  <si>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</si>
  <si>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</si>
  <si>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</si>
  <si>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</si>
  <si>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</si>
  <si>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</si>
  <si>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</si>
  <si>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</si>
  <si>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</si>
  <si>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</si>
  <si>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</si>
  <si>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</si>
  <si>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</si>
  <si>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</si>
  <si>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</si>
  <si>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</si>
  <si>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</si>
  <si>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</si>
  <si>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</si>
  <si>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</si>
  <si>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</si>
  <si>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</si>
  <si>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</si>
  <si>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</si>
  <si>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</si>
  <si>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</si>
  <si>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</si>
  <si>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</si>
  <si>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</si>
  <si>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</si>
  <si>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</si>
  <si>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</si>
  <si>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</si>
  <si>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</si>
  <si>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</si>
  <si>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</si>
  <si>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</si>
  <si>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</si>
  <si>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</si>
  <si>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</si>
  <si>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</si>
  <si>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</si>
  <si>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</si>
  <si>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</si>
  <si>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</si>
  <si>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</si>
  <si>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</si>
  <si>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</si>
  <si>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</si>
  <si>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</si>
  <si>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</si>
  <si>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</si>
  <si>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</si>
  <si>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</si>
  <si>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</si>
  <si>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</si>
  <si>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</si>
  <si>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</si>
  <si>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</si>
  <si>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</si>
  <si>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</si>
  <si>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</si>
  <si>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</si>
  <si>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</si>
  <si>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</si>
  <si>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</si>
  <si>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</si>
  <si>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</si>
  <si>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</si>
  <si>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</si>
  <si>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</si>
  <si>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</si>
  <si>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</si>
  <si>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</si>
  <si>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</si>
  <si>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</si>
  <si>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</si>
  <si>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</si>
  <si>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</si>
  <si>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</si>
  <si>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</si>
  <si>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</si>
  <si>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</si>
  <si>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</si>
  <si>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</si>
  <si>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</si>
  <si>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</si>
  <si>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</si>
  <si>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</si>
  <si>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</si>
  <si>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</si>
  <si>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</si>
  <si>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</si>
  <si>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</si>
  <si>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</si>
  <si>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</si>
  <si>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</si>
  <si>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</si>
  <si>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</si>
  <si>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</si>
  <si>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</si>
  <si>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</si>
  <si>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</si>
  <si>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</si>
  <si>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</si>
  <si>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</si>
  <si>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</si>
  <si>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</si>
  <si>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</si>
  <si>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</si>
  <si>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</si>
  <si>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</si>
  <si>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</si>
  <si>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</si>
  <si>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</si>
  <si>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</si>
  <si>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</si>
  <si>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</si>
  <si>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</si>
  <si>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</si>
  <si>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</si>
  <si>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</si>
  <si>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</si>
  <si>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</si>
  <si>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</si>
  <si>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</si>
  <si>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</si>
  <si>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</si>
  <si>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</si>
  <si>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</si>
  <si>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</si>
  <si>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</si>
  <si>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</si>
  <si>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</si>
  <si>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</si>
  <si>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</si>
  <si>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</si>
  <si>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</si>
  <si>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</si>
  <si>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</si>
  <si>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</si>
  <si>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</si>
  <si>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</si>
  <si>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</si>
  <si>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</si>
  <si>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</si>
  <si>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</si>
  <si>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</si>
  <si>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</si>
  <si>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</si>
  <si>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</si>
  <si>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</si>
  <si>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</si>
  <si>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</si>
  <si>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</si>
  <si>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</si>
  <si>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</si>
  <si>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</si>
  <si>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</si>
  <si>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</si>
  <si>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</si>
  <si>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</si>
  <si>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</si>
  <si>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</si>
  <si>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</si>
  <si>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</si>
  <si>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</si>
  <si>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</si>
  <si>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</si>
  <si>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</si>
  <si>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</si>
  <si>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</si>
  <si>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</si>
  <si>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</si>
  <si>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</si>
  <si>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</si>
  <si>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</si>
  <si>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</si>
  <si>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</si>
  <si>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</si>
  <si>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</si>
  <si>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</si>
  <si>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</si>
  <si>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</si>
  <si>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</si>
  <si>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</si>
  <si>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</si>
  <si>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</si>
  <si>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</si>
  <si>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</si>
  <si>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</si>
  <si>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</si>
  <si>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</si>
  <si>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</si>
  <si>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</si>
  <si>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</si>
  <si>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</si>
  <si>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</si>
  <si>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</si>
  <si>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</si>
  <si>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</si>
  <si>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</si>
  <si>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</si>
  <si>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</si>
  <si>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</si>
  <si>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</si>
  <si>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</si>
  <si>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</si>
  <si>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</si>
  <si>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</si>
  <si>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</si>
  <si>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</si>
  <si>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</si>
  <si>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</si>
  <si>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</si>
  <si>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</si>
  <si>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</si>
  <si>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</si>
  <si>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</si>
  <si>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</si>
  <si>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</si>
  <si>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</si>
  <si>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</si>
  <si>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</si>
  <si>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</si>
  <si>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</si>
  <si>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</si>
  <si>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</si>
  <si>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</si>
  <si>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</si>
  <si>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</si>
  <si>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</si>
  <si>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</si>
  <si>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</si>
  <si>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</si>
  <si>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</si>
  <si>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</si>
  <si>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</si>
  <si>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</si>
  <si>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</si>
  <si>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</si>
  <si>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</si>
  <si>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</si>
  <si>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</si>
  <si>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</si>
  <si>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</si>
  <si>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</si>
  <si>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</si>
  <si>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</si>
  <si>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</si>
  <si>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</si>
  <si>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</si>
  <si>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</si>
  <si>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</si>
  <si>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</si>
  <si>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</si>
  <si>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</si>
  <si>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</si>
  <si>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</si>
  <si>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</si>
  <si>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</si>
  <si>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</si>
  <si>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</si>
  <si>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</si>
  <si>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</si>
  <si>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</si>
  <si>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</si>
  <si>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</si>
  <si>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</si>
  <si>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</si>
  <si>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</si>
  <si>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</si>
  <si>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</si>
  <si>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</si>
  <si>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</si>
  <si>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</si>
  <si>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</si>
  <si>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</si>
  <si>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</si>
  <si>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</si>
  <si>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</si>
  <si>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</si>
  <si>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</si>
  <si>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</si>
  <si>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</si>
  <si>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</si>
  <si>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</si>
  <si>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</si>
  <si>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</si>
  <si>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</si>
  <si>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</si>
  <si>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</si>
  <si>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</si>
  <si>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</si>
  <si>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</si>
  <si>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</si>
  <si>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</si>
  <si>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</si>
  <si>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</si>
  <si>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</si>
  <si>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</si>
  <si>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</si>
  <si>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</si>
  <si>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</si>
  <si>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</si>
  <si>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</si>
  <si>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</si>
  <si>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</si>
  <si>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</si>
  <si>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</si>
  <si>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</si>
  <si>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</si>
  <si>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</si>
  <si>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</si>
  <si>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</si>
  <si>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</si>
  <si>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</si>
  <si>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</si>
  <si>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</si>
  <si>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</si>
  <si>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</si>
  <si>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</si>
  <si>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</si>
  <si>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</si>
  <si>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</si>
  <si>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</si>
  <si>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</si>
  <si>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</si>
  <si>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</si>
  <si>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</si>
  <si>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</si>
  <si>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</si>
  <si>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</si>
  <si>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</si>
  <si>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</si>
  <si>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</si>
  <si>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</si>
  <si>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</si>
  <si>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</si>
  <si>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</si>
  <si>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</si>
  <si>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</si>
  <si>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</si>
  <si>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</si>
  <si>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</si>
  <si>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</si>
  <si>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</si>
  <si>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</si>
  <si>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</si>
  <si>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</si>
  <si>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</si>
  <si>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</si>
  <si>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</si>
  <si>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</si>
  <si>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</si>
  <si>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</si>
  <si>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</si>
  <si>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</si>
  <si>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</si>
  <si>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</si>
  <si>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</si>
  <si>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</si>
  <si>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</si>
  <si>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</si>
  <si>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</si>
  <si>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</si>
  <si>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</si>
  <si>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</si>
  <si>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</si>
  <si>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</si>
  <si>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</si>
  <si>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</si>
  <si>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</si>
  <si>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</si>
  <si>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</si>
  <si>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</si>
  <si>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</si>
  <si>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</si>
  <si>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</si>
  <si>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</si>
  <si>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</si>
  <si>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</si>
  <si>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</si>
  <si>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</si>
  <si>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</si>
  <si>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</si>
  <si>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</si>
  <si>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</si>
  <si>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</si>
  <si>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</si>
  <si>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</si>
  <si>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</si>
  <si>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</si>
  <si>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</si>
  <si>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</si>
  <si>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</si>
  <si>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</si>
  <si>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</si>
  <si>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</si>
  <si>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</si>
  <si>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</si>
  <si>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</si>
  <si>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</si>
  <si>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</si>
  <si>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</si>
  <si>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</si>
  <si>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</si>
  <si>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</si>
  <si>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</si>
  <si>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</si>
  <si>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</si>
  <si>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</si>
  <si>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</si>
  <si>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</si>
  <si>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</si>
  <si>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</si>
  <si>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</si>
  <si>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</si>
  <si>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</si>
  <si>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</si>
  <si>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</si>
  <si>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</si>
  <si>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</si>
  <si>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</si>
  <si>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</si>
  <si>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</si>
  <si>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</si>
  <si>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</si>
  <si>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</si>
  <si>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</si>
  <si>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</si>
  <si>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</si>
  <si>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</si>
  <si>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</si>
  <si>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</si>
  <si>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</si>
  <si>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</si>
  <si>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</si>
  <si>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</si>
  <si>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</si>
  <si>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</si>
  <si>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</si>
  <si>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</si>
  <si>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</si>
  <si>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</si>
  <si>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</si>
  <si>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</si>
  <si>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</si>
  <si>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</si>
  <si>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</si>
  <si>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</si>
  <si>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</si>
  <si>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MitCon</t>
  </si>
  <si>
    <t>MitCon F</t>
  </si>
  <si>
    <t>MitCon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</si>
</sst>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charset val="1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13.118484192746999</c:v>
                </c:pt>
                <c:pt idx="1">
                  <c:v>13.0395425723397</c:v>
                </c:pt>
                <c:pt idx="2">
                  <c:v>12.915165790219</c:v>
                </c:pt>
                <c:pt idx="3">
                  <c:v>14.2736865040272</c:v>
                </c:pt>
                <c:pt idx="4">
                  <c:v>14.139926578560299</c:v>
                </c:pt>
                <c:pt idx="5">
                  <c:v>14.2740688731771</c:v>
                </c:pt>
                <c:pt idx="6">
                  <c:v>14.98125078146</c:v>
                </c:pt>
                <c:pt idx="7">
                  <c:v>14.960224712759899</c:v>
                </c:pt>
                <c:pt idx="8">
                  <c:v>14.9529629052745</c:v>
                </c:pt>
                <c:pt idx="9">
                  <c:v>15.899550484433499</c:v>
                </c:pt>
                <c:pt idx="10">
                  <c:v>16.227744354971399</c:v>
                </c:pt>
                <c:pt idx="11">
                  <c:v>16.176847875409099</c:v>
                </c:pt>
                <c:pt idx="12">
                  <c:v>16.8424029285909</c:v>
                </c:pt>
                <c:pt idx="13">
                  <c:v>16.939164445194599</c:v>
                </c:pt>
                <c:pt idx="14">
                  <c:v>16.818405348107401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21.669487758552702</c:v>
                </c:pt>
                <c:pt idx="1">
                  <c:v>21.861975537854601</c:v>
                </c:pt>
                <c:pt idx="2">
                  <c:v>21.496514988202101</c:v>
                </c:pt>
                <c:pt idx="3">
                  <c:v>22.7918571777635</c:v>
                </c:pt>
                <c:pt idx="4">
                  <c:v>22.7450342692151</c:v>
                </c:pt>
                <c:pt idx="5">
                  <c:v>22.7036606180131</c:v>
                </c:pt>
                <c:pt idx="6">
                  <c:v>23.734191136844501</c:v>
                </c:pt>
                <c:pt idx="7">
                  <c:v>23.686002616961101</c:v>
                </c:pt>
                <c:pt idx="8">
                  <c:v>23.461334295853302</c:v>
                </c:pt>
                <c:pt idx="10">
                  <c:v>24.8386417733076</c:v>
                </c:pt>
                <c:pt idx="11">
                  <c:v>24.690286442175399</c:v>
                </c:pt>
                <c:pt idx="12">
                  <c:v>25.6847720776546</c:v>
                </c:pt>
                <c:pt idx="13">
                  <c:v>25.5017010113209</c:v>
                </c:pt>
                <c:pt idx="14">
                  <c:v>25.426714052530301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MitCon</a:t>
            </a:r>
            <a:r>
              <a:rPr lang="en-US" baseline="0"/>
              <a:t> expression in Acc mouse Tissue</a:t>
            </a:r>
            <a:endParaRPr lang="en-US"/>
          </a:p>
        </c:rich>
      </c:tx>
      <c:layout>
        <c:manualLayout>
          <c:xMode val="edge"/>
          <c:yMode val="edge"/>
          <c:x val="0.4695277777777777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Calculations!$AG$15</c:f>
              <c:strCache>
                <c:ptCount val="1"/>
                <c:pt idx="0">
                  <c:v>Acc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Calculations!$AH$16:$AH$17</c:f>
                <c:numCache>
                  <c:formatCode>General</c:formatCode>
                  <c:ptCount val="2"/>
                  <c:pt idx="0">
                    <c:v>0.15780092314165306</c:v>
                  </c:pt>
                  <c:pt idx="1">
                    <c:v>0.10234120148728157</c:v>
                  </c:pt>
                </c:numCache>
              </c:numRef>
            </c:plus>
            <c:minus>
              <c:numRef>
                <c:f>Calculations!$AH$16:$AH$17</c:f>
                <c:numCache>
                  <c:formatCode>General</c:formatCode>
                  <c:ptCount val="2"/>
                  <c:pt idx="0">
                    <c:v>0.15780092314165306</c:v>
                  </c:pt>
                  <c:pt idx="1">
                    <c:v>0.10234120148728157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Calculations!$AF$16:$AF$17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Calculations!$AG$16:$AG$17</c:f>
              <c:numCache>
                <c:formatCode>General</c:formatCode>
                <c:ptCount val="2"/>
                <c:pt idx="0">
                  <c:v>0.77647568796707256</c:v>
                </c:pt>
                <c:pt idx="1">
                  <c:v>0.98549421596457976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82-44BB-B6E0-B63E539D4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4896272"/>
        <c:axId val="1494896688"/>
      </c:barChart>
      <c:catAx>
        <c:axId val="1494896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896688"/>
        <c:crosses val="autoZero"/>
        <c:auto val="1"/>
        <c:lblAlgn val="ctr"/>
        <c:lblOffset val="100"/>
        <c:noMultiLvlLbl val="0"/>
      </c:catAx>
      <c:valAx>
        <c:axId val="1494896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Relative</a:t>
                </a:r>
                <a:r>
                  <a:rPr lang="en-CA" baseline="0"/>
                  <a:t> Expression Normalized t HPRT (A.U)</a:t>
                </a:r>
                <a:endParaRPr lang="en-CA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896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MitCon expression in Cpu mouse</a:t>
            </a:r>
            <a:r>
              <a:rPr lang="en-US" baseline="0"/>
              <a:t> Tissue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Calculations!$AG$24</c:f>
              <c:strCache>
                <c:ptCount val="1"/>
                <c:pt idx="0">
                  <c:v>Cpu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Calculations!$AH$25:$AH$26</c:f>
                <c:numCache>
                  <c:formatCode>General</c:formatCode>
                  <c:ptCount val="2"/>
                  <c:pt idx="0">
                    <c:v>0.16123589473067187</c:v>
                  </c:pt>
                  <c:pt idx="1">
                    <c:v>0.200244624881596</c:v>
                  </c:pt>
                </c:numCache>
              </c:numRef>
            </c:plus>
            <c:minus>
              <c:numRef>
                <c:f>Calculations!$AH$25:$AH$26</c:f>
                <c:numCache>
                  <c:formatCode>General</c:formatCode>
                  <c:ptCount val="2"/>
                  <c:pt idx="0">
                    <c:v>0.16123589473067187</c:v>
                  </c:pt>
                  <c:pt idx="1">
                    <c:v>0.200244624881596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Calculations!$AF$25:$AF$26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Calculations!$AG$25:$AG$26</c:f>
              <c:numCache>
                <c:formatCode>General</c:formatCode>
                <c:ptCount val="2"/>
                <c:pt idx="0">
                  <c:v>1.0178235040531478</c:v>
                </c:pt>
                <c:pt idx="1">
                  <c:v>1.5626688196446512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6-449B-A1B0-AA31F1CDD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3239328"/>
        <c:axId val="1463238912"/>
      </c:barChart>
      <c:catAx>
        <c:axId val="1463239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3238912"/>
        <c:crosses val="autoZero"/>
        <c:auto val="1"/>
        <c:lblAlgn val="ctr"/>
        <c:lblOffset val="100"/>
        <c:noMultiLvlLbl val="0"/>
      </c:catAx>
      <c:valAx>
        <c:axId val="1463238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Relative</a:t>
                </a:r>
                <a:r>
                  <a:rPr lang="en-CA" baseline="0"/>
                  <a:t> Expression Normalized to HPRT (A.U)</a:t>
                </a:r>
                <a:endParaRPr lang="en-CA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3239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329045</xdr:colOff>
      <xdr:row>17</xdr:row>
      <xdr:rowOff>195694</xdr:rowOff>
    </xdr:from>
    <xdr:to>
      <xdr:col>30</xdr:col>
      <xdr:colOff>329045</xdr:colOff>
      <xdr:row>31</xdr:row>
      <xdr:rowOff>150667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61C06B-CF0E-81C7-D00E-65C0B336D1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355023</xdr:colOff>
      <xdr:row>32</xdr:row>
      <xdr:rowOff>57150</xdr:rowOff>
    </xdr:from>
    <xdr:to>
      <xdr:col>30</xdr:col>
      <xdr:colOff>355023</xdr:colOff>
      <xdr:row>46</xdr:row>
      <xdr:rowOff>12123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462A216-F438-9C14-1803-F552246241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5"/>
  <sheetViews>
    <sheetView zoomScale="90" zoomScaleNormal="90" workbookViewId="0">
      <selection sqref="A1:XFD1048576"/>
    </sheetView>
  </sheetViews>
  <sheetFormatPr defaultColWidth="7.5" defaultRowHeight="15" customHeight="1" x14ac:dyDescent="0.25"/>
  <cols>
    <col min="1" max="1" width="1.125" style="33" customWidth="1"/>
    <col min="2" max="3" width="7.5" style="34" customWidth="1"/>
    <col min="4" max="4" width="10" style="34" customWidth="1"/>
    <col min="5" max="5" width="8.75" style="34" customWidth="1"/>
    <col min="6" max="6" width="11.25" style="34" customWidth="1"/>
    <col min="7" max="7" width="11.25" style="34" hidden="1" customWidth="1"/>
    <col min="8" max="8" width="11.25" style="35" customWidth="1"/>
    <col min="9" max="9" width="10" style="35" customWidth="1"/>
    <col min="10" max="10" width="11.25" style="36" customWidth="1"/>
    <col min="11" max="11" width="13.75" style="37" hidden="1" customWidth="1"/>
    <col min="12" max="12" width="13.75" style="36" hidden="1" customWidth="1"/>
    <col min="13" max="14" width="13.75" style="37" hidden="1" customWidth="1"/>
    <col min="15" max="15" width="7.5" style="38" hidden="1" customWidth="1"/>
    <col min="16" max="16" width="13.75" style="34" hidden="1" customWidth="1"/>
    <col min="17" max="17" width="7.5" style="39" customWidth="1"/>
    <col min="18" max="16384" width="7.5" style="39"/>
  </cols>
  <sheetData>
    <row r="1" spans="1:16" s="32" customFormat="1" ht="30" customHeight="1" x14ac:dyDescent="0.25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5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13.118484192746999</v>
      </c>
      <c r="I2" s="35">
        <v>13.118484192746999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5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15.979695398040301</v>
      </c>
      <c r="I3" s="35">
        <v>15.979695398040301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5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15.6651246524914</v>
      </c>
      <c r="I4" s="35">
        <v>15.6651246524914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5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15.2350124218432</v>
      </c>
      <c r="I5" s="35">
        <v>15.2350124218432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5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14.885366201771101</v>
      </c>
      <c r="I6" s="35">
        <v>14.885366201771101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5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16.062680871597902</v>
      </c>
      <c r="I7" s="35">
        <v>16.062680871597902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5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15.5629576339569</v>
      </c>
      <c r="I8" s="35">
        <v>15.5629576339569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5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14.573375562817899</v>
      </c>
      <c r="I9" s="35">
        <v>14.573375562817899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5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15.058661331062099</v>
      </c>
      <c r="I10" s="35">
        <v>15.058661331062099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5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14.820753817825</v>
      </c>
      <c r="I11" s="35">
        <v>14.820753817825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5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15.898645500905401</v>
      </c>
      <c r="I12" s="35">
        <v>15.898645500905401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5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5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5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21.669487758552702</v>
      </c>
      <c r="I15" s="35">
        <v>21.669487758552702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5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24.1821752896834</v>
      </c>
      <c r="I16" s="35">
        <v>24.1821752896834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5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24.098057993333899</v>
      </c>
      <c r="I17" s="35">
        <v>24.098057993333899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5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23.642939002991302</v>
      </c>
      <c r="I18" s="35">
        <v>23.642939002991302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5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23.922181998662801</v>
      </c>
      <c r="I19" s="35">
        <v>23.922181998662801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5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23.828739430762301</v>
      </c>
      <c r="I20" s="35">
        <v>23.828739430762301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5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24.098202529087299</v>
      </c>
      <c r="I21" s="35">
        <v>24.098202529087299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5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24.223186797508099</v>
      </c>
      <c r="I22" s="35">
        <v>24.223186797508099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5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24.481554435661799</v>
      </c>
      <c r="I23" s="35">
        <v>24.481554435661799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5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23.7960448867948</v>
      </c>
      <c r="I24" s="35">
        <v>23.7960448867948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5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24.1309011056603</v>
      </c>
      <c r="I25" s="35">
        <v>24.1309011056603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5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13.0395425723397</v>
      </c>
      <c r="I26" s="35">
        <v>13.0395425723397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5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16.0175515036705</v>
      </c>
      <c r="I27" s="35">
        <v>16.0175515036705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5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15.569742100309901</v>
      </c>
      <c r="I28" s="35">
        <v>15.569742100309901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5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15.1547929268131</v>
      </c>
      <c r="I29" s="35">
        <v>15.1547929268131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5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15.1524463610656</v>
      </c>
      <c r="I30" s="35">
        <v>15.1524463610656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5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16.123426372589801</v>
      </c>
      <c r="I31" s="35">
        <v>16.123426372589801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5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15.9287886780936</v>
      </c>
      <c r="I32" s="35">
        <v>15.9287886780936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5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14.892480552847401</v>
      </c>
      <c r="I33" s="35">
        <v>14.892480552847401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5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15.1116669191046</v>
      </c>
      <c r="I34" s="35">
        <v>15.1116669191046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5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14.790560142819</v>
      </c>
      <c r="I35" s="35">
        <v>14.790560142819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5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16.0310344086957</v>
      </c>
      <c r="I36" s="35">
        <v>16.0310344086957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5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5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5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21.861975537854601</v>
      </c>
      <c r="I39" s="35">
        <v>21.861975537854601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5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24.2611917958716</v>
      </c>
      <c r="I40" s="35">
        <v>24.2611917958716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5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24.215719843139802</v>
      </c>
      <c r="I41" s="35">
        <v>24.215719843139802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5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23.853511575062701</v>
      </c>
      <c r="I42" s="35">
        <v>23.853511575062701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5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24.006986098232598</v>
      </c>
      <c r="I43" s="35">
        <v>24.006986098232598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5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23.9578941627455</v>
      </c>
      <c r="I44" s="35">
        <v>23.9578941627455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5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24.003810809190799</v>
      </c>
      <c r="I45" s="35">
        <v>24.003810809190799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5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24.152091170542501</v>
      </c>
      <c r="I46" s="35">
        <v>24.152091170542501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5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24.442142589798401</v>
      </c>
      <c r="I47" s="35">
        <v>24.442142589798401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5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23.718655927232099</v>
      </c>
      <c r="I48" s="35">
        <v>23.718655927232099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5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24.130697475258401</v>
      </c>
      <c r="I49" s="35">
        <v>24.130697475258401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5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12.915165790219</v>
      </c>
      <c r="I50" s="35">
        <v>12.915165790219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5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16.142572448640301</v>
      </c>
      <c r="I51" s="35">
        <v>16.142572448640301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5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15.6625094592333</v>
      </c>
      <c r="I52" s="35">
        <v>15.6625094592333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5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15.422001070072</v>
      </c>
      <c r="I53" s="35">
        <v>15.422001070072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5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15.2373062660771</v>
      </c>
      <c r="I54" s="35">
        <v>15.2373062660771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5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16.1630614186118</v>
      </c>
      <c r="I55" s="35">
        <v>16.1630614186118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5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16.007591344631798</v>
      </c>
      <c r="I56" s="35">
        <v>16.007591344631798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5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14.4707981449043</v>
      </c>
      <c r="I57" s="35">
        <v>14.4707981449043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5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15.1519558900373</v>
      </c>
      <c r="I58" s="35">
        <v>15.1519558900373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5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14.9119394871495</v>
      </c>
      <c r="I59" s="35">
        <v>14.9119394871495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5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16.188833296492099</v>
      </c>
      <c r="I60" s="35">
        <v>16.188833296492099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5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5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5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21.496514988202101</v>
      </c>
      <c r="I63" s="35">
        <v>21.496514988202101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5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24.120975012360802</v>
      </c>
      <c r="I64" s="35">
        <v>24.120975012360802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5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24.091853076963499</v>
      </c>
      <c r="I65" s="35">
        <v>24.091853076963499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5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23.7547134778724</v>
      </c>
      <c r="I66" s="35">
        <v>23.7547134778724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5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23.7273941363364</v>
      </c>
      <c r="I67" s="35">
        <v>23.7273941363364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5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23.932854747582301</v>
      </c>
      <c r="I68" s="35">
        <v>23.932854747582301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5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23.617577662767399</v>
      </c>
      <c r="I69" s="35">
        <v>23.617577662767399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5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23.925651422146998</v>
      </c>
      <c r="I70" s="35">
        <v>23.925651422146998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5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24.201031371206302</v>
      </c>
      <c r="I71" s="35">
        <v>24.201031371206302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5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23.331220682522599</v>
      </c>
      <c r="I72" s="35">
        <v>23.331220682522599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5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24.097583112390499</v>
      </c>
      <c r="I73" s="35">
        <v>24.097583112390499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5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14.2736865040272</v>
      </c>
      <c r="I74" s="35">
        <v>14.2736865040272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5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16.2648464479647</v>
      </c>
      <c r="I75" s="35">
        <v>16.2648464479647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5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16.437068304706401</v>
      </c>
      <c r="I76" s="35">
        <v>16.437068304706401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5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16.259786427724698</v>
      </c>
      <c r="I77" s="35">
        <v>16.259786427724698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5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15.790947308123</v>
      </c>
      <c r="I78" s="35">
        <v>15.790947308123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5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15.431715663801899</v>
      </c>
      <c r="I79" s="35">
        <v>15.431715663801899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5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15.8145390062997</v>
      </c>
      <c r="I80" s="35">
        <v>15.8145390062997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5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14.840220736202699</v>
      </c>
      <c r="I81" s="35">
        <v>14.840220736202699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5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15.2805219443034</v>
      </c>
      <c r="I82" s="35">
        <v>15.2805219443034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5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15.294832890943701</v>
      </c>
      <c r="I83" s="35">
        <v>15.294832890943701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5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15.597203264407099</v>
      </c>
      <c r="I84" s="35">
        <v>15.597203264407099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5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5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5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22.7918571777635</v>
      </c>
      <c r="I87" s="35">
        <v>22.7918571777635</v>
      </c>
      <c r="J87" s="36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5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24.740035450467801</v>
      </c>
      <c r="I88" s="35">
        <v>24.740035450467801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5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25.272085379694499</v>
      </c>
      <c r="I89" s="35">
        <v>25.272085379694499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5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25.1681291229166</v>
      </c>
      <c r="I90" s="35">
        <v>25.1681291229166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5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24.066896653984202</v>
      </c>
      <c r="I91" s="35">
        <v>24.066896653984202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5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23.6488618833103</v>
      </c>
      <c r="I92" s="35">
        <v>23.6488618833103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5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24.814896056495499</v>
      </c>
      <c r="I93" s="35">
        <v>24.814896056495499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5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24.252429687950499</v>
      </c>
      <c r="I94" s="35">
        <v>24.252429687950499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5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24.074981242671701</v>
      </c>
      <c r="I95" s="35">
        <v>24.074981242671701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5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24.138024311124301</v>
      </c>
      <c r="I96" s="35">
        <v>24.138024311124301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5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24.286549747131801</v>
      </c>
      <c r="I97" s="35">
        <v>24.286549747131801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5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14.139926578560299</v>
      </c>
      <c r="I98" s="35">
        <v>14.139926578560299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5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16.030743365087801</v>
      </c>
      <c r="I99" s="35">
        <v>16.030743365087801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5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16.3576094345417</v>
      </c>
      <c r="I100" s="35">
        <v>16.3576094345417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5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16.370176767316099</v>
      </c>
      <c r="I101" s="35">
        <v>16.370176767316099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5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15.6430656179006</v>
      </c>
      <c r="I102" s="35">
        <v>15.6430656179006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5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15.489013650056901</v>
      </c>
      <c r="I103" s="35">
        <v>15.489013650056901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5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15.5156983383922</v>
      </c>
      <c r="I104" s="35">
        <v>15.5156983383922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5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14.752698636663499</v>
      </c>
      <c r="I105" s="35">
        <v>14.752698636663499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5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15.264135236882</v>
      </c>
      <c r="I106" s="35">
        <v>15.264135236882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5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15.166970631944899</v>
      </c>
      <c r="I107" s="35">
        <v>15.166970631944899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5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15.368731823285</v>
      </c>
      <c r="I108" s="35">
        <v>15.368731823285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5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5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5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22.7450342692151</v>
      </c>
      <c r="I111" s="35">
        <v>22.7450342692151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5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24.384000955258902</v>
      </c>
      <c r="I112" s="35">
        <v>24.384000955258902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5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25.1471515882318</v>
      </c>
      <c r="I113" s="35">
        <v>25.1471515882318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5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24.971524270479499</v>
      </c>
      <c r="I114" s="35">
        <v>24.971524270479499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5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23.922725149613701</v>
      </c>
      <c r="I115" s="35">
        <v>23.922725149613701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5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23.854716896125499</v>
      </c>
      <c r="I116" s="35">
        <v>23.854716896125499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5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24.692671308352999</v>
      </c>
      <c r="I117" s="35">
        <v>24.692671308352999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5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24.278376319520302</v>
      </c>
      <c r="I118" s="35">
        <v>24.278376319520302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5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23.878407278946401</v>
      </c>
      <c r="I119" s="35">
        <v>23.878407278946401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5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24.117646029029999</v>
      </c>
      <c r="I120" s="35">
        <v>24.117646029029999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5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24.118204125777499</v>
      </c>
      <c r="I121" s="35">
        <v>24.118204125777499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5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14.2740688731771</v>
      </c>
      <c r="I122" s="35">
        <v>14.2740688731771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5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16.383735106133901</v>
      </c>
      <c r="I123" s="35">
        <v>16.383735106133901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5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16.453868112963601</v>
      </c>
      <c r="I124" s="35">
        <v>16.453868112963601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5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16.313929865800201</v>
      </c>
      <c r="I125" s="35">
        <v>16.313929865800201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5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15.748275928056</v>
      </c>
      <c r="I126" s="35">
        <v>15.748275928056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5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15.4385959672683</v>
      </c>
      <c r="I127" s="35">
        <v>15.4385959672683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5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15.8668670406232</v>
      </c>
      <c r="I128" s="35">
        <v>15.8668670406232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5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14.8595660619052</v>
      </c>
      <c r="I129" s="35">
        <v>14.8595660619052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5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15.316573113692201</v>
      </c>
      <c r="I130" s="35">
        <v>15.316573113692201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5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15.3310102594585</v>
      </c>
      <c r="I131" s="35">
        <v>15.3310102594585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5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15.353176595528099</v>
      </c>
      <c r="I132" s="35">
        <v>15.353176595528099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5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5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5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22.7036606180131</v>
      </c>
      <c r="I135" s="35">
        <v>22.7036606180131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5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24.305578407597501</v>
      </c>
      <c r="I136" s="35">
        <v>24.305578407597501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5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24.5307822220689</v>
      </c>
      <c r="I137" s="35">
        <v>24.5307822220689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5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24.762626862627101</v>
      </c>
      <c r="I138" s="35">
        <v>24.762626862627101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5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23.5370612265185</v>
      </c>
      <c r="I139" s="35">
        <v>23.5370612265185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5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23.366436957845199</v>
      </c>
      <c r="I140" s="35">
        <v>23.366436957845199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5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24.713172442381001</v>
      </c>
      <c r="I141" s="35">
        <v>24.713172442381001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5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24.295287080232502</v>
      </c>
      <c r="I142" s="35">
        <v>24.295287080232502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5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23.933407042212401</v>
      </c>
      <c r="I143" s="35">
        <v>23.933407042212401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5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23.908196783853001</v>
      </c>
      <c r="I144" s="35">
        <v>23.908196783853001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5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23.950365400307401</v>
      </c>
      <c r="I145" s="35">
        <v>23.950365400307401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5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14.98125078146</v>
      </c>
      <c r="I146" s="35">
        <v>14.98125078146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5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15.191294558584399</v>
      </c>
      <c r="I147" s="35">
        <v>15.191294558584399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5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15.0276247792542</v>
      </c>
      <c r="I148" s="35">
        <v>15.0276247792542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5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15.3402337005818</v>
      </c>
      <c r="I149" s="35">
        <v>15.3402337005818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5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15.494599900770501</v>
      </c>
      <c r="I150" s="35">
        <v>15.494599900770501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5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16.288606554408499</v>
      </c>
      <c r="I151" s="35">
        <v>16.288606554408499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5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15.549962391128</v>
      </c>
      <c r="I152" s="35">
        <v>15.549962391128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5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15.4164445864625</v>
      </c>
      <c r="I153" s="35">
        <v>15.4164445864625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5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15.383403619703801</v>
      </c>
      <c r="I154" s="35">
        <v>15.383403619703801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5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15.0385553373759</v>
      </c>
      <c r="I155" s="35">
        <v>15.0385553373759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5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15.3127090443007</v>
      </c>
      <c r="I156" s="35">
        <v>15.3127090443007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5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5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5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23.734191136844501</v>
      </c>
      <c r="I159" s="35">
        <v>23.734191136844501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5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24.282473442363699</v>
      </c>
      <c r="I160" s="35">
        <v>24.282473442363699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5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24.095043750217101</v>
      </c>
      <c r="I161" s="35">
        <v>24.095043750217101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5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24.018183960034399</v>
      </c>
      <c r="I162" s="35">
        <v>24.018183960034399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5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23.877641932115399</v>
      </c>
      <c r="I163" s="35">
        <v>23.877641932115399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5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24.6089010303834</v>
      </c>
      <c r="I164" s="35">
        <v>24.6089010303834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5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24.874210914284401</v>
      </c>
      <c r="I165" s="35">
        <v>24.874210914284401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5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23.9301402134512</v>
      </c>
      <c r="I166" s="35">
        <v>23.9301402134512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5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24.2666563873642</v>
      </c>
      <c r="I167" s="35">
        <v>24.2666563873642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5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24.297253115150198</v>
      </c>
      <c r="I168" s="35">
        <v>24.297253115150198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5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24.466420112480499</v>
      </c>
      <c r="I169" s="35">
        <v>24.466420112480499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5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14.960224712759899</v>
      </c>
      <c r="I170" s="35">
        <v>14.960224712759899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5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16.135474504095299</v>
      </c>
      <c r="I171" s="35">
        <v>16.135474504095299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5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15.427457969914</v>
      </c>
      <c r="I172" s="35">
        <v>15.427457969914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5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15.417606199844901</v>
      </c>
      <c r="I173" s="35">
        <v>15.417606199844901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5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15.822851422266</v>
      </c>
      <c r="I174" s="35">
        <v>15.822851422266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5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16.2703312459758</v>
      </c>
      <c r="I175" s="35">
        <v>16.2703312459758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5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15.4263715214603</v>
      </c>
      <c r="I176" s="35">
        <v>15.4263715214603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5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15.5566410590878</v>
      </c>
      <c r="I177" s="35">
        <v>15.5566410590878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5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15.3800345198964</v>
      </c>
      <c r="I178" s="35">
        <v>15.3800345198964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5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15.005422381311</v>
      </c>
      <c r="I179" s="35">
        <v>15.005422381311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5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15.3192888778874</v>
      </c>
      <c r="I180" s="35">
        <v>15.3192888778874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5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5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5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23.686002616961101</v>
      </c>
      <c r="I183" s="35">
        <v>23.686002616961101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5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24.3576888341866</v>
      </c>
      <c r="I184" s="35">
        <v>24.3576888341866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5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24.223994462653501</v>
      </c>
      <c r="I185" s="35">
        <v>24.223994462653501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5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23.956251026210499</v>
      </c>
      <c r="I186" s="35">
        <v>23.956251026210499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5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23.5637963623324</v>
      </c>
      <c r="I187" s="35">
        <v>23.5637963623324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5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24.454124788109201</v>
      </c>
      <c r="I188" s="35">
        <v>24.454124788109201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5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24.917854346215002</v>
      </c>
      <c r="I189" s="35">
        <v>24.917854346215002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5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24.092974720288002</v>
      </c>
      <c r="I190" s="35">
        <v>24.092974720288002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5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24.351462421002399</v>
      </c>
      <c r="I191" s="35">
        <v>24.351462421002399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5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24.524820967993399</v>
      </c>
      <c r="I192" s="35">
        <v>24.524820967993399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5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24.508278915274001</v>
      </c>
      <c r="I193" s="35">
        <v>24.508278915274001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5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14.9529629052745</v>
      </c>
      <c r="I194" s="35">
        <v>14.9529629052745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5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15.418500118704999</v>
      </c>
      <c r="I195" s="35">
        <v>15.418500118704999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5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15.152302450953</v>
      </c>
      <c r="I196" s="35">
        <v>15.152302450953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5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15.5351924048868</v>
      </c>
      <c r="I197" s="35">
        <v>15.5351924048868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5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15.7648724684004</v>
      </c>
      <c r="I198" s="35">
        <v>15.7648724684004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5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16.302054607548701</v>
      </c>
      <c r="I199" s="35">
        <v>16.302054607548701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5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15.394844991483</v>
      </c>
      <c r="I200" s="35">
        <v>15.394844991483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5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15.658089809507</v>
      </c>
      <c r="I201" s="35">
        <v>15.658089809507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5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15.6909876205464</v>
      </c>
      <c r="I202" s="35">
        <v>15.6909876205464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5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14.7976945074195</v>
      </c>
      <c r="I203" s="35">
        <v>14.7976945074195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5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15.2615986265369</v>
      </c>
      <c r="I204" s="35">
        <v>15.2615986265369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5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5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5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23.461334295853302</v>
      </c>
      <c r="I207" s="35">
        <v>23.461334295853302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5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24.1251850244855</v>
      </c>
      <c r="I208" s="35">
        <v>24.1251850244855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5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24.080997570910998</v>
      </c>
      <c r="I209" s="35">
        <v>24.080997570910998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5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23.888161541617102</v>
      </c>
      <c r="I210" s="35">
        <v>23.888161541617102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5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23.374925391841799</v>
      </c>
      <c r="I211" s="35">
        <v>23.374925391841799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5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24.383516746649299</v>
      </c>
      <c r="I212" s="35">
        <v>24.383516746649299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5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24.842860680843099</v>
      </c>
      <c r="I213" s="35">
        <v>24.842860680843099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5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23.792829028356799</v>
      </c>
      <c r="I214" s="35">
        <v>23.792829028356799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5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24.171551334334801</v>
      </c>
      <c r="I215" s="35">
        <v>24.171551334334801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5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24.4144948743104</v>
      </c>
      <c r="I216" s="35">
        <v>24.4144948743104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5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24.052551097869799</v>
      </c>
      <c r="I217" s="35">
        <v>24.052551097869799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5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15.899550484433499</v>
      </c>
      <c r="I218" s="35">
        <v>15.899550484433499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5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15.742147258131199</v>
      </c>
      <c r="I219" s="35">
        <v>15.742147258131199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5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15.0688202173917</v>
      </c>
      <c r="I220" s="35">
        <v>15.0688202173917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5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15.2234027169717</v>
      </c>
      <c r="I221" s="35">
        <v>15.2234027169717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5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15.269285780474901</v>
      </c>
      <c r="I222" s="35">
        <v>15.269285780474901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5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15.7469536070152</v>
      </c>
      <c r="I223" s="35">
        <v>15.7469536070152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5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15.579980632863901</v>
      </c>
      <c r="I224" s="35">
        <v>15.579980632863901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5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15.572018605564899</v>
      </c>
      <c r="I225" s="35">
        <v>15.572018605564899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5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16.1276611528383</v>
      </c>
      <c r="I226" s="35">
        <v>16.1276611528383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5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14.969491424167799</v>
      </c>
      <c r="I227" s="35">
        <v>14.969491424167799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5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5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5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5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24.857693794475399</v>
      </c>
      <c r="I231" s="35">
        <v>24.857693794475399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5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24.435349463711798</v>
      </c>
      <c r="I232" s="35">
        <v>24.435349463711798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5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23.7829843697676</v>
      </c>
      <c r="I233" s="35">
        <v>23.7829843697676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5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23.453043533189302</v>
      </c>
      <c r="I234" s="35">
        <v>23.453043533189302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5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23.5803107629932</v>
      </c>
      <c r="I235" s="35">
        <v>23.5803107629932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5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24.299765672359001</v>
      </c>
      <c r="I236" s="35">
        <v>24.299765672359001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5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24.3116801025872</v>
      </c>
      <c r="I237" s="35">
        <v>24.3116801025872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5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24.331258024237499</v>
      </c>
      <c r="I238" s="35">
        <v>24.331258024237499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5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25.234722481599199</v>
      </c>
      <c r="I239" s="35">
        <v>25.234722481599199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5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24.130718298456301</v>
      </c>
      <c r="I240" s="35">
        <v>24.130718298456301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5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5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16.227744354971399</v>
      </c>
      <c r="I242" s="35">
        <v>16.227744354971399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5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15.6007851693132</v>
      </c>
      <c r="I243" s="35">
        <v>15.6007851693132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5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15.1509296599591</v>
      </c>
      <c r="I244" s="35">
        <v>15.1509296599591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5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15.242159006789899</v>
      </c>
      <c r="I245" s="35">
        <v>15.242159006789899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5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15.028218861877001</v>
      </c>
      <c r="I246" s="35">
        <v>15.028218861877001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5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15.7849526537687</v>
      </c>
      <c r="I247" s="35">
        <v>15.7849526537687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5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15.693901925508399</v>
      </c>
      <c r="I248" s="35">
        <v>15.693901925508399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5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15.520656975437801</v>
      </c>
      <c r="I249" s="35">
        <v>15.520656975437801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5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16.147147708724901</v>
      </c>
      <c r="I250" s="35">
        <v>16.147147708724901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5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14.8384202831576</v>
      </c>
      <c r="I251" s="35">
        <v>14.8384202831576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5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5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5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5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24.8386417733076</v>
      </c>
      <c r="I255" s="35">
        <v>24.8386417733076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5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24.403900126018499</v>
      </c>
      <c r="I256" s="35">
        <v>24.403900126018499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5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23.6928321713327</v>
      </c>
      <c r="I257" s="35">
        <v>23.6928321713327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5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23.625302079856102</v>
      </c>
      <c r="I258" s="35">
        <v>23.625302079856102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5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23.824252141637601</v>
      </c>
      <c r="I259" s="35">
        <v>23.824252141637601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5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24.214215963709599</v>
      </c>
      <c r="I260" s="35">
        <v>24.214215963709599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5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24.177219027224901</v>
      </c>
      <c r="I261" s="35">
        <v>24.177219027224901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5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24.421795877174201</v>
      </c>
      <c r="I262" s="35">
        <v>24.421795877174201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5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24.886505580152701</v>
      </c>
      <c r="I263" s="35">
        <v>24.886505580152701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5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24.1320355415729</v>
      </c>
      <c r="I264" s="35">
        <v>24.1320355415729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5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5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16.176847875409099</v>
      </c>
      <c r="I266" s="35">
        <v>16.176847875409099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5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15.7027586444364</v>
      </c>
      <c r="I267" s="35">
        <v>15.7027586444364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5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15.2189763049759</v>
      </c>
      <c r="I268" s="35">
        <v>15.2189763049759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5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15.3277688819794</v>
      </c>
      <c r="I269" s="35">
        <v>15.3277688819794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5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15.015184287527701</v>
      </c>
      <c r="I270" s="35">
        <v>15.015184287527701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5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16.0539855072604</v>
      </c>
      <c r="I271" s="35">
        <v>16.0539855072604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5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15.604683777517501</v>
      </c>
      <c r="I272" s="35">
        <v>15.604683777517501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5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15.647520781365801</v>
      </c>
      <c r="I273" s="35">
        <v>15.647520781365801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5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16.185712873576001</v>
      </c>
      <c r="I274" s="35">
        <v>16.185712873576001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5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14.810516880990299</v>
      </c>
      <c r="I275" s="35">
        <v>14.810516880990299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5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5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5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5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24.690286442175399</v>
      </c>
      <c r="I279" s="35">
        <v>24.690286442175399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5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24.262238024014199</v>
      </c>
      <c r="I280" s="35">
        <v>24.262238024014199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5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23.5430228850235</v>
      </c>
      <c r="I281" s="35">
        <v>23.5430228850235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5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23.5156282659275</v>
      </c>
      <c r="I282" s="35">
        <v>23.5156282659275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5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23.570088260680301</v>
      </c>
      <c r="I283" s="35">
        <v>23.570088260680301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5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24.102099065529899</v>
      </c>
      <c r="I284" s="35">
        <v>24.102099065529899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5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24.054263533213302</v>
      </c>
      <c r="I285" s="35">
        <v>24.054263533213302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5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24.164862495779499</v>
      </c>
      <c r="I286" s="35">
        <v>24.164862495779499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5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24.620679067665002</v>
      </c>
      <c r="I287" s="35">
        <v>24.620679067665002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5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23.9858210204827</v>
      </c>
      <c r="I288" s="35">
        <v>23.9858210204827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5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5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16.8424029285909</v>
      </c>
      <c r="I290" s="35">
        <v>16.8424029285909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5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15.887789047805301</v>
      </c>
      <c r="I291" s="35">
        <v>15.887789047805301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5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15.416389241823801</v>
      </c>
      <c r="I292" s="35">
        <v>15.416389241823801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5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15.467432670254199</v>
      </c>
      <c r="I293" s="35">
        <v>15.467432670254199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5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15.391209266559899</v>
      </c>
      <c r="I294" s="35">
        <v>15.391209266559899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5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15.8084098150879</v>
      </c>
      <c r="I295" s="35">
        <v>15.8084098150879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5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15.6176668090175</v>
      </c>
      <c r="I296" s="35">
        <v>15.6176668090175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5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15.877382302199299</v>
      </c>
      <c r="I297" s="35">
        <v>15.877382302199299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5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14.9962644682928</v>
      </c>
      <c r="I298" s="35">
        <v>14.9962644682928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5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15.5211391586451</v>
      </c>
      <c r="I299" s="35">
        <v>15.5211391586451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5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5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5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5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25.6847720776546</v>
      </c>
      <c r="I303" s="35">
        <v>25.6847720776546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5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24.3543856976919</v>
      </c>
      <c r="I304" s="35">
        <v>24.3543856976919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5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23.475328398703802</v>
      </c>
      <c r="I305" s="35">
        <v>23.475328398703802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5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24.405940349685199</v>
      </c>
      <c r="I306" s="35">
        <v>24.405940349685199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5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24.3953385244304</v>
      </c>
      <c r="I307" s="35">
        <v>24.3953385244304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5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24.394976196006802</v>
      </c>
      <c r="I308" s="35">
        <v>24.394976196006802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5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23.913961577122201</v>
      </c>
      <c r="I309" s="35">
        <v>23.913961577122201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5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24.4245999597468</v>
      </c>
      <c r="I310" s="35">
        <v>24.4245999597468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5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24.0250648070956</v>
      </c>
      <c r="I311" s="35">
        <v>24.0250648070956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5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23.9671163641144</v>
      </c>
      <c r="I312" s="35">
        <v>23.9671163641144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5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5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16.939164445194599</v>
      </c>
      <c r="I314" s="35">
        <v>16.939164445194599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5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15.9431019429462</v>
      </c>
      <c r="I315" s="35">
        <v>15.9431019429462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5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15.4581161081537</v>
      </c>
      <c r="I316" s="35">
        <v>15.4581161081537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5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15.5690479637104</v>
      </c>
      <c r="I317" s="35">
        <v>15.5690479637104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5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15.9583864045008</v>
      </c>
      <c r="I318" s="35">
        <v>15.9583864045008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5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15.8387216387162</v>
      </c>
      <c r="I319" s="35">
        <v>15.8387216387162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5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15.7336921794842</v>
      </c>
      <c r="I320" s="35">
        <v>15.7336921794842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5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15.9725987174505</v>
      </c>
      <c r="I321" s="35">
        <v>15.9725987174505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5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14.9535113462337</v>
      </c>
      <c r="I322" s="35">
        <v>14.9535113462337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5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15.5656354907444</v>
      </c>
      <c r="I323" s="35">
        <v>15.5656354907444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5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5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5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5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25.5017010113209</v>
      </c>
      <c r="I327" s="35">
        <v>25.5017010113209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5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24.043492840359299</v>
      </c>
      <c r="I328" s="35">
        <v>24.043492840359299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5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23.503136619671899</v>
      </c>
      <c r="I329" s="35">
        <v>23.503136619671899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5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24.288398873175002</v>
      </c>
      <c r="I330" s="35">
        <v>24.288398873175002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5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24.282609308718101</v>
      </c>
      <c r="I331" s="35">
        <v>24.282609308718101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5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24.228004895966901</v>
      </c>
      <c r="I332" s="35">
        <v>24.228004895966901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5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24.243470435899699</v>
      </c>
      <c r="I333" s="35">
        <v>24.243470435899699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5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24.411748339448</v>
      </c>
      <c r="I334" s="35">
        <v>24.411748339448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5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24.136736173563399</v>
      </c>
      <c r="I335" s="35">
        <v>24.136736173563399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5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24.126267469791902</v>
      </c>
      <c r="I336" s="35">
        <v>24.126267469791902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5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5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16.818405348107401</v>
      </c>
      <c r="I338" s="35">
        <v>16.818405348107401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5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15.6487797463005</v>
      </c>
      <c r="I339" s="35">
        <v>15.6487797463005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5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15.322686806040499</v>
      </c>
      <c r="I340" s="35">
        <v>15.322686806040499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5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15.4249551589717</v>
      </c>
      <c r="I341" s="35">
        <v>15.4249551589717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5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15.710327909019099</v>
      </c>
      <c r="I342" s="35">
        <v>15.710327909019099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5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15.482291778066999</v>
      </c>
      <c r="I343" s="35">
        <v>15.482291778066999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5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15.5374862980497</v>
      </c>
      <c r="I344" s="35">
        <v>15.5374862980497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5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15.9579661268126</v>
      </c>
      <c r="I345" s="35">
        <v>15.9579661268126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5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15.0411716122361</v>
      </c>
      <c r="I346" s="35">
        <v>15.0411716122361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5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15.6889353266674</v>
      </c>
      <c r="I347" s="35">
        <v>15.6889353266674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5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5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5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5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25.426714052530301</v>
      </c>
      <c r="I351" s="35">
        <v>25.426714052530301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5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24.439174755993299</v>
      </c>
      <c r="I352" s="35">
        <v>24.439174755993299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5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23.625038413218299</v>
      </c>
      <c r="I353" s="35">
        <v>23.625038413218299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5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23.884662187048399</v>
      </c>
      <c r="I354" s="35">
        <v>23.884662187048399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5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23.7479203984539</v>
      </c>
      <c r="I355" s="35">
        <v>23.7479203984539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5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24.132467954143799</v>
      </c>
      <c r="I356" s="35">
        <v>24.132467954143799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5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24.170352250557301</v>
      </c>
      <c r="I357" s="35">
        <v>24.170352250557301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5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24.050555379517199</v>
      </c>
      <c r="I358" s="35">
        <v>24.050555379517199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5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24.002168595582098</v>
      </c>
      <c r="I359" s="35">
        <v>24.002168595582098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5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23.789220063723398</v>
      </c>
      <c r="I360" s="35">
        <v>23.789220063723398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5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5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5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5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5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5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5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5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5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5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5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5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5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5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5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5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5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5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5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5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5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5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5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5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5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8"/>
  <sheetViews>
    <sheetView topLeftCell="A10" zoomScale="90" zoomScaleNormal="90" workbookViewId="0">
      <selection activeCell="H43" sqref="H43"/>
    </sheetView>
  </sheetViews>
  <sheetFormatPr defaultColWidth="11" defaultRowHeight="15.75" x14ac:dyDescent="0.25"/>
  <cols>
    <col min="1" max="1" width="14.625" bestFit="1" customWidth="1"/>
    <col min="2" max="3" width="11" customWidth="1"/>
    <col min="4" max="4" width="17.875" bestFit="1" customWidth="1"/>
    <col min="5" max="5" width="12" customWidth="1"/>
    <col min="6" max="6" width="15.375" bestFit="1" customWidth="1"/>
    <col min="7" max="8" width="14.5" bestFit="1" customWidth="1"/>
  </cols>
  <sheetData>
    <row r="1" spans="1:25" x14ac:dyDescent="0.25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5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5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5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5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5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5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5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5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5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5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5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5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5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5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5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5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5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5">
      <c r="A21" s="1" t="s">
        <v>402</v>
      </c>
      <c r="B21" s="13">
        <f>raw_data!$H2</f>
        <v>13.118484192746999</v>
      </c>
      <c r="C21" s="13">
        <f>raw_data!$H3</f>
        <v>15.979695398040301</v>
      </c>
      <c r="D21" s="13">
        <f>raw_data!$H4</f>
        <v>15.6651246524914</v>
      </c>
      <c r="E21" s="13">
        <f>raw_data!$H5</f>
        <v>15.2350124218432</v>
      </c>
      <c r="F21" s="13">
        <f>raw_data!$H6</f>
        <v>14.885366201771101</v>
      </c>
      <c r="G21" s="13">
        <f>raw_data!$H7</f>
        <v>16.062680871597902</v>
      </c>
      <c r="H21" s="13">
        <f>raw_data!$H8</f>
        <v>15.5629576339569</v>
      </c>
      <c r="I21" s="13">
        <f>raw_data!$H9</f>
        <v>14.573375562817899</v>
      </c>
      <c r="J21" s="13">
        <f>raw_data!$H10</f>
        <v>15.058661331062099</v>
      </c>
      <c r="K21" s="13">
        <f>raw_data!$H11</f>
        <v>14.820753817825</v>
      </c>
      <c r="L21" s="13">
        <f>raw_data!$H12</f>
        <v>15.898645500905401</v>
      </c>
      <c r="M21" s="20">
        <f>raw_data!$H13</f>
        <v>0</v>
      </c>
      <c r="N21" s="20">
        <f>raw_data!$H14</f>
        <v>0</v>
      </c>
      <c r="O21" s="14">
        <f>raw_data!$H15</f>
        <v>21.669487758552702</v>
      </c>
      <c r="P21" s="14">
        <f>raw_data!$H16</f>
        <v>24.1821752896834</v>
      </c>
      <c r="Q21" s="14">
        <f>raw_data!$H17</f>
        <v>24.098057993333899</v>
      </c>
      <c r="R21" s="14">
        <f>raw_data!$H18</f>
        <v>23.642939002991302</v>
      </c>
      <c r="S21" s="14">
        <f>raw_data!$H19</f>
        <v>23.922181998662801</v>
      </c>
      <c r="T21" s="14">
        <f>raw_data!$H20</f>
        <v>23.828739430762301</v>
      </c>
      <c r="U21" s="14">
        <f>raw_data!$H21</f>
        <v>24.098202529087299</v>
      </c>
      <c r="V21" s="14">
        <f>raw_data!$H22</f>
        <v>24.223186797508099</v>
      </c>
      <c r="W21" s="14">
        <f>raw_data!$H23</f>
        <v>24.481554435661799</v>
      </c>
      <c r="X21" s="14">
        <f>raw_data!$H24</f>
        <v>23.7960448867948</v>
      </c>
      <c r="Y21" s="14">
        <f>raw_data!$H25</f>
        <v>24.1309011056603</v>
      </c>
    </row>
    <row r="22" spans="1:25" x14ac:dyDescent="0.25">
      <c r="A22" s="1" t="s">
        <v>405</v>
      </c>
      <c r="B22" s="13">
        <f>raw_data!$H26</f>
        <v>13.0395425723397</v>
      </c>
      <c r="C22" s="13">
        <f>raw_data!$H27</f>
        <v>16.0175515036705</v>
      </c>
      <c r="D22" s="13">
        <f>raw_data!$H28</f>
        <v>15.569742100309901</v>
      </c>
      <c r="E22" s="13">
        <f>raw_data!$H29</f>
        <v>15.1547929268131</v>
      </c>
      <c r="F22" s="13">
        <f>raw_data!$H30</f>
        <v>15.1524463610656</v>
      </c>
      <c r="G22" s="13">
        <f>raw_data!$H31</f>
        <v>16.123426372589801</v>
      </c>
      <c r="H22" s="13">
        <f>raw_data!$H32</f>
        <v>15.9287886780936</v>
      </c>
      <c r="I22" s="13">
        <f>raw_data!$H33</f>
        <v>14.892480552847401</v>
      </c>
      <c r="J22" s="13">
        <f>raw_data!$H34</f>
        <v>15.1116669191046</v>
      </c>
      <c r="K22" s="13">
        <f>raw_data!$H35</f>
        <v>14.790560142819</v>
      </c>
      <c r="L22" s="13">
        <f>raw_data!$H36</f>
        <v>16.0310344086957</v>
      </c>
      <c r="M22" s="20">
        <f>raw_data!$H37</f>
        <v>0</v>
      </c>
      <c r="N22" s="20">
        <f>raw_data!$H38</f>
        <v>0</v>
      </c>
      <c r="O22" s="14">
        <f>raw_data!$H39</f>
        <v>21.861975537854601</v>
      </c>
      <c r="P22" s="14">
        <f>raw_data!$H40</f>
        <v>24.2611917958716</v>
      </c>
      <c r="Q22" s="14">
        <f>raw_data!$H41</f>
        <v>24.215719843139802</v>
      </c>
      <c r="R22" s="14">
        <f>raw_data!$H42</f>
        <v>23.853511575062701</v>
      </c>
      <c r="S22" s="14">
        <f>raw_data!$H43</f>
        <v>24.006986098232598</v>
      </c>
      <c r="T22" s="14">
        <f>raw_data!$H44</f>
        <v>23.9578941627455</v>
      </c>
      <c r="U22" s="14">
        <f>raw_data!$H45</f>
        <v>24.003810809190799</v>
      </c>
      <c r="V22" s="14">
        <f>raw_data!$H46</f>
        <v>24.152091170542501</v>
      </c>
      <c r="W22" s="14">
        <f>raw_data!$H47</f>
        <v>24.442142589798401</v>
      </c>
      <c r="X22" s="14">
        <f>raw_data!$H48</f>
        <v>23.718655927232099</v>
      </c>
      <c r="Y22" s="14">
        <f>raw_data!$H49</f>
        <v>24.130697475258401</v>
      </c>
    </row>
    <row r="23" spans="1:25" x14ac:dyDescent="0.25">
      <c r="A23" s="1" t="s">
        <v>407</v>
      </c>
      <c r="B23" s="13">
        <f>raw_data!$H50</f>
        <v>12.915165790219</v>
      </c>
      <c r="C23" s="13">
        <f>raw_data!$H51</f>
        <v>16.142572448640301</v>
      </c>
      <c r="D23" s="13">
        <f>raw_data!$H52</f>
        <v>15.6625094592333</v>
      </c>
      <c r="E23" s="13">
        <f>raw_data!$H53</f>
        <v>15.422001070072</v>
      </c>
      <c r="F23" s="13">
        <f>raw_data!$H54</f>
        <v>15.2373062660771</v>
      </c>
      <c r="G23" s="13">
        <f>raw_data!$H55</f>
        <v>16.1630614186118</v>
      </c>
      <c r="H23" s="13">
        <f>raw_data!$H56</f>
        <v>16.007591344631798</v>
      </c>
      <c r="I23" s="13">
        <f>raw_data!$H57</f>
        <v>14.4707981449043</v>
      </c>
      <c r="J23" s="13">
        <f>raw_data!$H58</f>
        <v>15.1519558900373</v>
      </c>
      <c r="K23" s="13">
        <f>raw_data!$H59</f>
        <v>14.9119394871495</v>
      </c>
      <c r="L23" s="13">
        <f>raw_data!$H60</f>
        <v>16.188833296492099</v>
      </c>
      <c r="M23" s="20">
        <f>raw_data!$H61</f>
        <v>0</v>
      </c>
      <c r="N23" s="20">
        <f>raw_data!$H62</f>
        <v>0</v>
      </c>
      <c r="O23" s="14">
        <f>raw_data!$H63</f>
        <v>21.496514988202101</v>
      </c>
      <c r="P23" s="14">
        <f>raw_data!$H64</f>
        <v>24.120975012360802</v>
      </c>
      <c r="Q23" s="14">
        <f>raw_data!$H65</f>
        <v>24.091853076963499</v>
      </c>
      <c r="R23" s="14">
        <f>raw_data!$H66</f>
        <v>23.7547134778724</v>
      </c>
      <c r="S23" s="14">
        <f>raw_data!$H67</f>
        <v>23.7273941363364</v>
      </c>
      <c r="T23" s="14">
        <f>raw_data!$H68</f>
        <v>23.932854747582301</v>
      </c>
      <c r="U23" s="14">
        <f>raw_data!$H69</f>
        <v>23.617577662767399</v>
      </c>
      <c r="V23" s="14">
        <f>raw_data!$H70</f>
        <v>23.925651422146998</v>
      </c>
      <c r="W23" s="14">
        <f>raw_data!$H71</f>
        <v>24.201031371206302</v>
      </c>
      <c r="X23" s="14">
        <f>raw_data!$H72</f>
        <v>23.331220682522599</v>
      </c>
      <c r="Y23" s="14">
        <f>raw_data!$H73</f>
        <v>24.097583112390499</v>
      </c>
    </row>
    <row r="24" spans="1:25" x14ac:dyDescent="0.25">
      <c r="A24" s="1" t="s">
        <v>409</v>
      </c>
      <c r="B24" s="13">
        <f>raw_data!$H74</f>
        <v>14.2736865040272</v>
      </c>
      <c r="C24" s="13">
        <f>raw_data!$H75</f>
        <v>16.2648464479647</v>
      </c>
      <c r="D24" s="13">
        <f>raw_data!$H76</f>
        <v>16.437068304706401</v>
      </c>
      <c r="E24" s="13">
        <f>raw_data!$H77</f>
        <v>16.259786427724698</v>
      </c>
      <c r="F24" s="13">
        <f>raw_data!$H78</f>
        <v>15.790947308123</v>
      </c>
      <c r="G24" s="13">
        <f>raw_data!$H79</f>
        <v>15.431715663801899</v>
      </c>
      <c r="H24" s="13">
        <f>raw_data!$H80</f>
        <v>15.8145390062997</v>
      </c>
      <c r="I24" s="13">
        <f>raw_data!$H81</f>
        <v>14.840220736202699</v>
      </c>
      <c r="J24" s="13">
        <f>raw_data!$H82</f>
        <v>15.2805219443034</v>
      </c>
      <c r="K24" s="13">
        <f>raw_data!$H83</f>
        <v>15.294832890943701</v>
      </c>
      <c r="L24" s="13">
        <f>raw_data!$H84</f>
        <v>15.597203264407099</v>
      </c>
      <c r="M24" s="20">
        <f>raw_data!$H85</f>
        <v>0</v>
      </c>
      <c r="N24" s="20">
        <f>raw_data!$H86</f>
        <v>0</v>
      </c>
      <c r="O24" s="14">
        <f>raw_data!$H87</f>
        <v>22.7918571777635</v>
      </c>
      <c r="P24" s="14">
        <f>raw_data!$H88</f>
        <v>24.740035450467801</v>
      </c>
      <c r="Q24" s="14">
        <f>raw_data!$H89</f>
        <v>25.272085379694499</v>
      </c>
      <c r="R24" s="14">
        <f>raw_data!$H90</f>
        <v>25.1681291229166</v>
      </c>
      <c r="S24" s="14">
        <f>raw_data!$H91</f>
        <v>24.066896653984202</v>
      </c>
      <c r="T24" s="14">
        <f>raw_data!$H92</f>
        <v>23.6488618833103</v>
      </c>
      <c r="U24" s="14">
        <f>raw_data!$H93</f>
        <v>24.814896056495499</v>
      </c>
      <c r="V24" s="14">
        <f>raw_data!$H94</f>
        <v>24.252429687950499</v>
      </c>
      <c r="W24" s="14">
        <f>raw_data!$H95</f>
        <v>24.074981242671701</v>
      </c>
      <c r="X24" s="14">
        <f>raw_data!$H96</f>
        <v>24.138024311124301</v>
      </c>
      <c r="Y24" s="14">
        <f>raw_data!$H97</f>
        <v>24.286549747131801</v>
      </c>
    </row>
    <row r="25" spans="1:25" x14ac:dyDescent="0.25">
      <c r="A25" s="1" t="s">
        <v>411</v>
      </c>
      <c r="B25" s="13">
        <f>raw_data!$H98</f>
        <v>14.139926578560299</v>
      </c>
      <c r="C25" s="13">
        <f>raw_data!$H99</f>
        <v>16.030743365087801</v>
      </c>
      <c r="D25" s="13">
        <f>raw_data!$H100</f>
        <v>16.3576094345417</v>
      </c>
      <c r="E25" s="13">
        <f>raw_data!$H101</f>
        <v>16.370176767316099</v>
      </c>
      <c r="F25" s="13">
        <f>raw_data!$H102</f>
        <v>15.6430656179006</v>
      </c>
      <c r="G25" s="13">
        <f>raw_data!$H103</f>
        <v>15.489013650056901</v>
      </c>
      <c r="H25" s="13">
        <f>raw_data!$H104</f>
        <v>15.5156983383922</v>
      </c>
      <c r="I25" s="13">
        <f>raw_data!$H105</f>
        <v>14.752698636663499</v>
      </c>
      <c r="J25" s="13">
        <f>raw_data!$H106</f>
        <v>15.264135236882</v>
      </c>
      <c r="K25" s="13">
        <f>raw_data!$H107</f>
        <v>15.166970631944899</v>
      </c>
      <c r="L25" s="13">
        <f>raw_data!$H108</f>
        <v>15.368731823285</v>
      </c>
      <c r="M25" s="20">
        <f>raw_data!$H109</f>
        <v>0</v>
      </c>
      <c r="N25" s="20">
        <f>raw_data!$H110</f>
        <v>0</v>
      </c>
      <c r="O25" s="14">
        <f>raw_data!$H111</f>
        <v>22.7450342692151</v>
      </c>
      <c r="P25" s="14">
        <f>raw_data!$H112</f>
        <v>24.384000955258902</v>
      </c>
      <c r="Q25" s="14">
        <f>raw_data!$H113</f>
        <v>25.1471515882318</v>
      </c>
      <c r="R25" s="14">
        <f>raw_data!$H114</f>
        <v>24.971524270479499</v>
      </c>
      <c r="S25" s="14">
        <f>raw_data!$H115</f>
        <v>23.922725149613701</v>
      </c>
      <c r="T25" s="14">
        <f>raw_data!$H116</f>
        <v>23.854716896125499</v>
      </c>
      <c r="U25" s="14">
        <f>raw_data!$H117</f>
        <v>24.692671308352999</v>
      </c>
      <c r="V25" s="14">
        <f>raw_data!$H118</f>
        <v>24.278376319520302</v>
      </c>
      <c r="W25" s="14">
        <f>raw_data!$H119</f>
        <v>23.878407278946401</v>
      </c>
      <c r="X25" s="14">
        <f>raw_data!$H120</f>
        <v>24.117646029029999</v>
      </c>
      <c r="Y25" s="14">
        <f>raw_data!$H121</f>
        <v>24.118204125777499</v>
      </c>
    </row>
    <row r="26" spans="1:25" x14ac:dyDescent="0.25">
      <c r="A26" s="1" t="s">
        <v>413</v>
      </c>
      <c r="B26" s="13">
        <f>raw_data!$H122</f>
        <v>14.2740688731771</v>
      </c>
      <c r="C26" s="13">
        <f>raw_data!$H123</f>
        <v>16.383735106133901</v>
      </c>
      <c r="D26" s="13">
        <f>raw_data!$H124</f>
        <v>16.453868112963601</v>
      </c>
      <c r="E26" s="13">
        <f>raw_data!$H125</f>
        <v>16.313929865800201</v>
      </c>
      <c r="F26" s="13">
        <f>raw_data!$H126</f>
        <v>15.748275928056</v>
      </c>
      <c r="G26" s="13">
        <f>raw_data!$H127</f>
        <v>15.4385959672683</v>
      </c>
      <c r="H26" s="13">
        <f>raw_data!$H128</f>
        <v>15.8668670406232</v>
      </c>
      <c r="I26" s="13">
        <f>raw_data!$H129</f>
        <v>14.8595660619052</v>
      </c>
      <c r="J26" s="13">
        <f>raw_data!$H130</f>
        <v>15.316573113692201</v>
      </c>
      <c r="K26" s="13">
        <f>raw_data!$H131</f>
        <v>15.3310102594585</v>
      </c>
      <c r="L26" s="13">
        <f>raw_data!$H132</f>
        <v>15.353176595528099</v>
      </c>
      <c r="M26" s="20">
        <f>raw_data!$H133</f>
        <v>0</v>
      </c>
      <c r="N26" s="20">
        <f>raw_data!$H134</f>
        <v>0</v>
      </c>
      <c r="O26" s="14">
        <f>raw_data!$H135</f>
        <v>22.7036606180131</v>
      </c>
      <c r="P26" s="14">
        <f>raw_data!$H136</f>
        <v>24.305578407597501</v>
      </c>
      <c r="Q26" s="14">
        <f>raw_data!$H137</f>
        <v>24.5307822220689</v>
      </c>
      <c r="R26" s="14">
        <f>raw_data!$H138</f>
        <v>24.762626862627101</v>
      </c>
      <c r="S26" s="14">
        <f>raw_data!$H139</f>
        <v>23.5370612265185</v>
      </c>
      <c r="T26" s="14">
        <f>raw_data!$H140</f>
        <v>23.366436957845199</v>
      </c>
      <c r="U26" s="14">
        <f>raw_data!$H141</f>
        <v>24.713172442381001</v>
      </c>
      <c r="V26" s="14">
        <f>raw_data!$H142</f>
        <v>24.295287080232502</v>
      </c>
      <c r="W26" s="14">
        <f>raw_data!$H143</f>
        <v>23.933407042212401</v>
      </c>
      <c r="X26" s="14">
        <f>raw_data!$H144</f>
        <v>23.908196783853001</v>
      </c>
      <c r="Y26" s="14">
        <f>raw_data!$H145</f>
        <v>23.950365400307401</v>
      </c>
    </row>
    <row r="27" spans="1:25" x14ac:dyDescent="0.25">
      <c r="A27" s="1" t="s">
        <v>415</v>
      </c>
      <c r="B27" s="13">
        <f>raw_data!$H146</f>
        <v>14.98125078146</v>
      </c>
      <c r="C27" s="13">
        <f>raw_data!$H147</f>
        <v>15.191294558584399</v>
      </c>
      <c r="D27" s="13">
        <f>raw_data!$H148</f>
        <v>15.0276247792542</v>
      </c>
      <c r="E27" s="13">
        <f>raw_data!$H149</f>
        <v>15.3402337005818</v>
      </c>
      <c r="F27" s="13">
        <f>raw_data!$H150</f>
        <v>15.494599900770501</v>
      </c>
      <c r="G27" s="13">
        <f>raw_data!$H151</f>
        <v>16.288606554408499</v>
      </c>
      <c r="H27" s="13">
        <f>raw_data!$H152</f>
        <v>15.549962391128</v>
      </c>
      <c r="I27" s="13">
        <f>raw_data!$H153</f>
        <v>15.4164445864625</v>
      </c>
      <c r="J27" s="13">
        <f>raw_data!$H154</f>
        <v>15.383403619703801</v>
      </c>
      <c r="K27" s="13">
        <f>raw_data!$H155</f>
        <v>15.0385553373759</v>
      </c>
      <c r="L27" s="13">
        <f>raw_data!$H156</f>
        <v>15.3127090443007</v>
      </c>
      <c r="M27" s="20">
        <f>raw_data!$H157</f>
        <v>0</v>
      </c>
      <c r="N27" s="20">
        <f>raw_data!$H158</f>
        <v>0</v>
      </c>
      <c r="O27" s="14">
        <f>raw_data!$H159</f>
        <v>23.734191136844501</v>
      </c>
      <c r="P27" s="14">
        <f>raw_data!$H160</f>
        <v>24.282473442363699</v>
      </c>
      <c r="Q27" s="14">
        <f>raw_data!$H161</f>
        <v>24.095043750217101</v>
      </c>
      <c r="R27" s="14">
        <f>raw_data!$H162</f>
        <v>24.018183960034399</v>
      </c>
      <c r="S27" s="14">
        <f>raw_data!$H163</f>
        <v>23.877641932115399</v>
      </c>
      <c r="T27" s="14">
        <f>raw_data!$H164</f>
        <v>24.6089010303834</v>
      </c>
      <c r="U27" s="14">
        <f>raw_data!$H165</f>
        <v>24.874210914284401</v>
      </c>
      <c r="V27" s="14">
        <f>raw_data!$H166</f>
        <v>23.9301402134512</v>
      </c>
      <c r="W27" s="14">
        <f>raw_data!$H167</f>
        <v>24.2666563873642</v>
      </c>
      <c r="X27" s="14">
        <f>raw_data!$H168</f>
        <v>24.297253115150198</v>
      </c>
      <c r="Y27" s="14">
        <f>raw_data!$H169</f>
        <v>24.466420112480499</v>
      </c>
    </row>
    <row r="28" spans="1:25" x14ac:dyDescent="0.25">
      <c r="A28" s="1" t="s">
        <v>417</v>
      </c>
      <c r="B28" s="13">
        <f>raw_data!$H170</f>
        <v>14.960224712759899</v>
      </c>
      <c r="C28" s="13">
        <f>raw_data!$H171</f>
        <v>16.135474504095299</v>
      </c>
      <c r="D28" s="13">
        <f>raw_data!$H172</f>
        <v>15.427457969914</v>
      </c>
      <c r="E28" s="13">
        <f>raw_data!$H173</f>
        <v>15.417606199844901</v>
      </c>
      <c r="F28" s="13">
        <f>raw_data!$H174</f>
        <v>15.822851422266</v>
      </c>
      <c r="G28" s="13">
        <f>raw_data!$H175</f>
        <v>16.2703312459758</v>
      </c>
      <c r="H28" s="13">
        <f>raw_data!$H176</f>
        <v>15.4263715214603</v>
      </c>
      <c r="I28" s="13">
        <f>raw_data!$H177</f>
        <v>15.5566410590878</v>
      </c>
      <c r="J28" s="13">
        <f>raw_data!$H178</f>
        <v>15.3800345198964</v>
      </c>
      <c r="K28" s="13">
        <f>raw_data!$H179</f>
        <v>15.005422381311</v>
      </c>
      <c r="L28" s="13">
        <f>raw_data!$H180</f>
        <v>15.3192888778874</v>
      </c>
      <c r="M28" s="20">
        <f>raw_data!$H181</f>
        <v>0</v>
      </c>
      <c r="N28" s="20">
        <f>raw_data!$H182</f>
        <v>0</v>
      </c>
      <c r="O28" s="14">
        <f>raw_data!$H183</f>
        <v>23.686002616961101</v>
      </c>
      <c r="P28" s="14">
        <f>raw_data!$H184</f>
        <v>24.3576888341866</v>
      </c>
      <c r="Q28" s="14">
        <f>raw_data!$H185</f>
        <v>24.223994462653501</v>
      </c>
      <c r="R28" s="14">
        <f>raw_data!$H186</f>
        <v>23.956251026210499</v>
      </c>
      <c r="S28" s="14">
        <f>raw_data!$H187</f>
        <v>23.5637963623324</v>
      </c>
      <c r="T28" s="14">
        <f>raw_data!$H188</f>
        <v>24.454124788109201</v>
      </c>
      <c r="U28" s="14">
        <f>raw_data!$H189</f>
        <v>24.917854346215002</v>
      </c>
      <c r="V28" s="14">
        <f>raw_data!$H190</f>
        <v>24.092974720288002</v>
      </c>
      <c r="W28" s="14">
        <f>raw_data!$H191</f>
        <v>24.351462421002399</v>
      </c>
      <c r="X28" s="14">
        <f>raw_data!$H192</f>
        <v>24.524820967993399</v>
      </c>
      <c r="Y28" s="14">
        <f>raw_data!$H193</f>
        <v>24.508278915274001</v>
      </c>
    </row>
    <row r="29" spans="1:25" x14ac:dyDescent="0.25">
      <c r="A29" s="1" t="s">
        <v>419</v>
      </c>
      <c r="B29" s="13">
        <f>raw_data!$H194</f>
        <v>14.9529629052745</v>
      </c>
      <c r="C29" s="13">
        <f>raw_data!$H195</f>
        <v>15.418500118704999</v>
      </c>
      <c r="D29" s="13">
        <f>raw_data!$H196</f>
        <v>15.152302450953</v>
      </c>
      <c r="E29" s="13">
        <f>raw_data!$H197</f>
        <v>15.5351924048868</v>
      </c>
      <c r="F29" s="13">
        <f>raw_data!$H198</f>
        <v>15.7648724684004</v>
      </c>
      <c r="G29" s="13">
        <f>raw_data!$H199</f>
        <v>16.302054607548701</v>
      </c>
      <c r="H29" s="13">
        <f>raw_data!$H200</f>
        <v>15.394844991483</v>
      </c>
      <c r="I29" s="13">
        <f>raw_data!$H201</f>
        <v>15.658089809507</v>
      </c>
      <c r="J29" s="13">
        <f>raw_data!$H202</f>
        <v>15.6909876205464</v>
      </c>
      <c r="K29" s="13">
        <f>raw_data!$H203</f>
        <v>14.7976945074195</v>
      </c>
      <c r="L29" s="13">
        <f>raw_data!$H204</f>
        <v>15.2615986265369</v>
      </c>
      <c r="M29" s="20">
        <f>raw_data!$H205</f>
        <v>0</v>
      </c>
      <c r="N29" s="20">
        <f>raw_data!$H206</f>
        <v>0</v>
      </c>
      <c r="O29" s="14">
        <f>raw_data!$H207</f>
        <v>23.461334295853302</v>
      </c>
      <c r="P29" s="14">
        <f>raw_data!$H208</f>
        <v>24.1251850244855</v>
      </c>
      <c r="Q29" s="14">
        <f>raw_data!$H209</f>
        <v>24.080997570910998</v>
      </c>
      <c r="R29" s="14">
        <f>raw_data!$H210</f>
        <v>23.888161541617102</v>
      </c>
      <c r="S29" s="14">
        <f>raw_data!$H211</f>
        <v>23.374925391841799</v>
      </c>
      <c r="T29" s="14">
        <f>raw_data!$H212</f>
        <v>24.383516746649299</v>
      </c>
      <c r="U29" s="14">
        <f>raw_data!$H213</f>
        <v>24.842860680843099</v>
      </c>
      <c r="V29" s="14">
        <f>raw_data!$H214</f>
        <v>23.792829028356799</v>
      </c>
      <c r="W29" s="14">
        <f>raw_data!$H215</f>
        <v>24.171551334334801</v>
      </c>
      <c r="X29" s="14">
        <f>raw_data!$H216</f>
        <v>24.4144948743104</v>
      </c>
      <c r="Y29" s="14">
        <f>raw_data!$H217</f>
        <v>24.052551097869799</v>
      </c>
    </row>
    <row r="30" spans="1:25" x14ac:dyDescent="0.25">
      <c r="A30" s="1" t="s">
        <v>421</v>
      </c>
      <c r="B30" s="13">
        <f>raw_data!$H218</f>
        <v>15.899550484433499</v>
      </c>
      <c r="C30" s="13">
        <f>raw_data!$H219</f>
        <v>15.742147258131199</v>
      </c>
      <c r="D30" s="13">
        <f>raw_data!$H220</f>
        <v>15.0688202173917</v>
      </c>
      <c r="E30" s="13">
        <f>raw_data!$H221</f>
        <v>15.2234027169717</v>
      </c>
      <c r="F30" s="13">
        <f>raw_data!$H222</f>
        <v>15.269285780474901</v>
      </c>
      <c r="G30" s="13">
        <f>raw_data!$H223</f>
        <v>15.7469536070152</v>
      </c>
      <c r="H30" s="13">
        <f>raw_data!$H224</f>
        <v>15.579980632863901</v>
      </c>
      <c r="I30" s="13">
        <f>raw_data!$H225</f>
        <v>15.572018605564899</v>
      </c>
      <c r="J30" s="13">
        <f>raw_data!$H226</f>
        <v>16.1276611528383</v>
      </c>
      <c r="K30" s="13">
        <f>raw_data!$H227</f>
        <v>14.969491424167799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24.857693794475399</v>
      </c>
      <c r="P30" s="14">
        <f>raw_data!$H232</f>
        <v>24.435349463711798</v>
      </c>
      <c r="Q30" s="14">
        <f>raw_data!$H233</f>
        <v>23.7829843697676</v>
      </c>
      <c r="R30" s="14">
        <f>raw_data!$H234</f>
        <v>23.453043533189302</v>
      </c>
      <c r="S30" s="14">
        <f>raw_data!$H235</f>
        <v>23.5803107629932</v>
      </c>
      <c r="T30" s="14">
        <f>raw_data!$H236</f>
        <v>24.299765672359001</v>
      </c>
      <c r="U30" s="14">
        <f>raw_data!$H237</f>
        <v>24.3116801025872</v>
      </c>
      <c r="V30" s="14">
        <f>raw_data!$H238</f>
        <v>24.331258024237499</v>
      </c>
      <c r="W30" s="14">
        <f>raw_data!$H239</f>
        <v>25.234722481599199</v>
      </c>
      <c r="X30" s="14">
        <f>raw_data!$H240</f>
        <v>24.130718298456301</v>
      </c>
      <c r="Y30" s="20">
        <f>raw_data!$H241</f>
        <v>0</v>
      </c>
    </row>
    <row r="31" spans="1:25" x14ac:dyDescent="0.25">
      <c r="A31" s="1" t="s">
        <v>423</v>
      </c>
      <c r="B31" s="13">
        <f>raw_data!$H242</f>
        <v>16.227744354971399</v>
      </c>
      <c r="C31" s="13">
        <f>raw_data!$H243</f>
        <v>15.6007851693132</v>
      </c>
      <c r="D31" s="13">
        <f>raw_data!$H244</f>
        <v>15.1509296599591</v>
      </c>
      <c r="E31" s="13">
        <f>raw_data!$H245</f>
        <v>15.242159006789899</v>
      </c>
      <c r="F31" s="13">
        <f>raw_data!$H246</f>
        <v>15.028218861877001</v>
      </c>
      <c r="G31" s="13">
        <f>raw_data!$H247</f>
        <v>15.7849526537687</v>
      </c>
      <c r="H31" s="13">
        <f>raw_data!$H248</f>
        <v>15.693901925508399</v>
      </c>
      <c r="I31" s="13">
        <f>raw_data!$H249</f>
        <v>15.520656975437801</v>
      </c>
      <c r="J31" s="13">
        <f>raw_data!$H250</f>
        <v>16.147147708724901</v>
      </c>
      <c r="K31" s="13">
        <f>raw_data!$H251</f>
        <v>14.8384202831576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24.8386417733076</v>
      </c>
      <c r="P31" s="14">
        <f>raw_data!$H256</f>
        <v>24.403900126018499</v>
      </c>
      <c r="Q31" s="14">
        <f>raw_data!$H257</f>
        <v>23.6928321713327</v>
      </c>
      <c r="R31" s="14">
        <f>raw_data!$H258</f>
        <v>23.625302079856102</v>
      </c>
      <c r="S31" s="14">
        <f>raw_data!$H259</f>
        <v>23.824252141637601</v>
      </c>
      <c r="T31" s="14">
        <f>raw_data!$H260</f>
        <v>24.214215963709599</v>
      </c>
      <c r="U31" s="14">
        <f>raw_data!$H261</f>
        <v>24.177219027224901</v>
      </c>
      <c r="V31" s="14">
        <f>raw_data!$H262</f>
        <v>24.421795877174201</v>
      </c>
      <c r="W31" s="14">
        <f>raw_data!$H263</f>
        <v>24.886505580152701</v>
      </c>
      <c r="X31" s="14">
        <f>raw_data!$H264</f>
        <v>24.1320355415729</v>
      </c>
      <c r="Y31" s="20">
        <f>raw_data!$H265</f>
        <v>0</v>
      </c>
    </row>
    <row r="32" spans="1:25" x14ac:dyDescent="0.25">
      <c r="A32" s="1" t="s">
        <v>425</v>
      </c>
      <c r="B32" s="13">
        <f>raw_data!$H266</f>
        <v>16.176847875409099</v>
      </c>
      <c r="C32" s="13">
        <f>raw_data!$H267</f>
        <v>15.7027586444364</v>
      </c>
      <c r="D32" s="13">
        <f>raw_data!$H268</f>
        <v>15.2189763049759</v>
      </c>
      <c r="E32" s="13">
        <f>raw_data!$H269</f>
        <v>15.3277688819794</v>
      </c>
      <c r="F32" s="13">
        <f>raw_data!$H270</f>
        <v>15.015184287527701</v>
      </c>
      <c r="G32" s="13">
        <f>raw_data!$H271</f>
        <v>16.0539855072604</v>
      </c>
      <c r="H32" s="13">
        <f>raw_data!$H272</f>
        <v>15.604683777517501</v>
      </c>
      <c r="I32" s="13">
        <f>raw_data!$H273</f>
        <v>15.647520781365801</v>
      </c>
      <c r="J32" s="13">
        <f>raw_data!$H274</f>
        <v>16.185712873576001</v>
      </c>
      <c r="K32" s="13">
        <f>raw_data!$H275</f>
        <v>14.810516880990299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24.690286442175399</v>
      </c>
      <c r="P32" s="14">
        <f>raw_data!$H280</f>
        <v>24.262238024014199</v>
      </c>
      <c r="Q32" s="14">
        <f>raw_data!$H281</f>
        <v>23.5430228850235</v>
      </c>
      <c r="R32" s="14">
        <f>raw_data!$H282</f>
        <v>23.5156282659275</v>
      </c>
      <c r="S32" s="14">
        <f>raw_data!$H283</f>
        <v>23.570088260680301</v>
      </c>
      <c r="T32" s="14">
        <f>raw_data!$H284</f>
        <v>24.102099065529899</v>
      </c>
      <c r="U32" s="14">
        <f>raw_data!$H285</f>
        <v>24.054263533213302</v>
      </c>
      <c r="V32" s="14">
        <f>raw_data!$H286</f>
        <v>24.164862495779499</v>
      </c>
      <c r="W32" s="14">
        <f>raw_data!$H287</f>
        <v>24.620679067665002</v>
      </c>
      <c r="X32" s="14">
        <f>raw_data!$H288</f>
        <v>23.9858210204827</v>
      </c>
      <c r="Y32" s="20">
        <f>raw_data!$H289</f>
        <v>0</v>
      </c>
    </row>
    <row r="33" spans="1:25" x14ac:dyDescent="0.25">
      <c r="A33" s="1" t="s">
        <v>427</v>
      </c>
      <c r="B33" s="13">
        <f>raw_data!$H290</f>
        <v>16.8424029285909</v>
      </c>
      <c r="C33" s="13">
        <f>raw_data!$H291</f>
        <v>15.887789047805301</v>
      </c>
      <c r="D33" s="13">
        <f>raw_data!$H292</f>
        <v>15.416389241823801</v>
      </c>
      <c r="E33" s="13">
        <f>raw_data!$H293</f>
        <v>15.467432670254199</v>
      </c>
      <c r="F33" s="13">
        <f>raw_data!$H294</f>
        <v>15.391209266559899</v>
      </c>
      <c r="G33" s="13">
        <f>raw_data!$H295</f>
        <v>15.8084098150879</v>
      </c>
      <c r="H33" s="13">
        <f>raw_data!$H296</f>
        <v>15.6176668090175</v>
      </c>
      <c r="I33" s="13">
        <f>raw_data!$H297</f>
        <v>15.877382302199299</v>
      </c>
      <c r="J33" s="13">
        <f>raw_data!$H298</f>
        <v>14.9962644682928</v>
      </c>
      <c r="K33" s="13">
        <f>raw_data!$H299</f>
        <v>15.5211391586451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25.6847720776546</v>
      </c>
      <c r="P33" s="14">
        <f>raw_data!$H304</f>
        <v>24.3543856976919</v>
      </c>
      <c r="Q33" s="14">
        <f>raw_data!$H305</f>
        <v>23.475328398703802</v>
      </c>
      <c r="R33" s="14">
        <f>raw_data!$H306</f>
        <v>24.405940349685199</v>
      </c>
      <c r="S33" s="14">
        <f>raw_data!$H307</f>
        <v>24.3953385244304</v>
      </c>
      <c r="T33" s="14">
        <f>raw_data!$H308</f>
        <v>24.394976196006802</v>
      </c>
      <c r="U33" s="14">
        <f>raw_data!$H309</f>
        <v>23.913961577122201</v>
      </c>
      <c r="V33" s="14">
        <f>raw_data!$H310</f>
        <v>24.4245999597468</v>
      </c>
      <c r="W33" s="14">
        <f>raw_data!$H311</f>
        <v>24.0250648070956</v>
      </c>
      <c r="X33" s="14">
        <f>raw_data!$H312</f>
        <v>23.9671163641144</v>
      </c>
      <c r="Y33" s="20">
        <f>raw_data!$H313</f>
        <v>0</v>
      </c>
    </row>
    <row r="34" spans="1:25" x14ac:dyDescent="0.25">
      <c r="A34" s="1" t="s">
        <v>429</v>
      </c>
      <c r="B34" s="13">
        <f>raw_data!$H314</f>
        <v>16.939164445194599</v>
      </c>
      <c r="C34" s="13">
        <f>raw_data!$H315</f>
        <v>15.9431019429462</v>
      </c>
      <c r="D34" s="13">
        <f>raw_data!$H316</f>
        <v>15.4581161081537</v>
      </c>
      <c r="E34" s="13">
        <f>raw_data!$H317</f>
        <v>15.5690479637104</v>
      </c>
      <c r="F34" s="13">
        <f>raw_data!$H318</f>
        <v>15.9583864045008</v>
      </c>
      <c r="G34" s="13">
        <f>raw_data!$H319</f>
        <v>15.8387216387162</v>
      </c>
      <c r="H34" s="13">
        <f>raw_data!$H320</f>
        <v>15.7336921794842</v>
      </c>
      <c r="I34" s="13">
        <f>raw_data!$H321</f>
        <v>15.9725987174505</v>
      </c>
      <c r="J34" s="13">
        <f>raw_data!$H322</f>
        <v>14.9535113462337</v>
      </c>
      <c r="K34" s="13">
        <f>raw_data!$H323</f>
        <v>15.5656354907444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25.5017010113209</v>
      </c>
      <c r="P34" s="14">
        <f>raw_data!$H328</f>
        <v>24.043492840359299</v>
      </c>
      <c r="Q34" s="14">
        <f>raw_data!$H329</f>
        <v>23.503136619671899</v>
      </c>
      <c r="R34" s="14">
        <f>raw_data!$H330</f>
        <v>24.288398873175002</v>
      </c>
      <c r="S34" s="14">
        <f>raw_data!$H331</f>
        <v>24.282609308718101</v>
      </c>
      <c r="T34" s="14">
        <f>raw_data!$H332</f>
        <v>24.228004895966901</v>
      </c>
      <c r="U34" s="14">
        <f>raw_data!$H333</f>
        <v>24.243470435899699</v>
      </c>
      <c r="V34" s="14">
        <f>raw_data!$H334</f>
        <v>24.411748339448</v>
      </c>
      <c r="W34" s="14">
        <f>raw_data!$H335</f>
        <v>24.136736173563399</v>
      </c>
      <c r="X34" s="14">
        <f>raw_data!$H336</f>
        <v>24.126267469791902</v>
      </c>
      <c r="Y34" s="20">
        <f>raw_data!$H337</f>
        <v>0</v>
      </c>
    </row>
    <row r="35" spans="1:25" x14ac:dyDescent="0.25">
      <c r="A35" s="1" t="s">
        <v>431</v>
      </c>
      <c r="B35" s="13">
        <f>raw_data!$H338</f>
        <v>16.818405348107401</v>
      </c>
      <c r="C35" s="13">
        <f>raw_data!$H339</f>
        <v>15.6487797463005</v>
      </c>
      <c r="D35" s="13">
        <f>raw_data!$H340</f>
        <v>15.322686806040499</v>
      </c>
      <c r="E35" s="13">
        <f>raw_data!$H341</f>
        <v>15.4249551589717</v>
      </c>
      <c r="F35" s="13">
        <f>raw_data!$H342</f>
        <v>15.710327909019099</v>
      </c>
      <c r="G35" s="13">
        <f>raw_data!$H343</f>
        <v>15.482291778066999</v>
      </c>
      <c r="H35" s="13">
        <f>raw_data!$H344</f>
        <v>15.5374862980497</v>
      </c>
      <c r="I35" s="13">
        <f>raw_data!$H345</f>
        <v>15.9579661268126</v>
      </c>
      <c r="J35" s="13">
        <f>raw_data!$H346</f>
        <v>15.0411716122361</v>
      </c>
      <c r="K35" s="13">
        <f>raw_data!$H347</f>
        <v>15.6889353266674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25.426714052530301</v>
      </c>
      <c r="P35" s="14">
        <f>raw_data!$H352</f>
        <v>24.439174755993299</v>
      </c>
      <c r="Q35" s="14">
        <f>raw_data!$H353</f>
        <v>23.625038413218299</v>
      </c>
      <c r="R35" s="14">
        <f>raw_data!$H354</f>
        <v>23.884662187048399</v>
      </c>
      <c r="S35" s="14">
        <f>raw_data!$H355</f>
        <v>23.7479203984539</v>
      </c>
      <c r="T35" s="14">
        <f>raw_data!$H356</f>
        <v>24.132467954143799</v>
      </c>
      <c r="U35" s="14">
        <f>raw_data!$H357</f>
        <v>24.170352250557301</v>
      </c>
      <c r="V35" s="14">
        <f>raw_data!$H358</f>
        <v>24.050555379517199</v>
      </c>
      <c r="W35" s="14">
        <f>raw_data!$H359</f>
        <v>24.002168595582098</v>
      </c>
      <c r="X35" s="14">
        <f>raw_data!$H360</f>
        <v>23.789220063723398</v>
      </c>
      <c r="Y35" s="20">
        <f>raw_data!$H361</f>
        <v>0</v>
      </c>
    </row>
    <row r="36" spans="1:25" x14ac:dyDescent="0.25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5">
      <c r="H38" s="16"/>
      <c r="I38" s="16"/>
      <c r="J38" s="16"/>
      <c r="K38" s="16"/>
    </row>
    <row r="39" spans="1:25" x14ac:dyDescent="0.25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5">
      <c r="A40" s="1" t="str">
        <f>F40</f>
        <v>MitCon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5">
      <c r="A41" s="1" t="str">
        <f>G40</f>
        <v>HPRT</v>
      </c>
      <c r="B41" s="14"/>
      <c r="D41" s="1" t="s">
        <v>440</v>
      </c>
      <c r="E41" s="1"/>
      <c r="F41" s="18" t="s">
        <v>633</v>
      </c>
      <c r="G41" s="19" t="s">
        <v>441</v>
      </c>
      <c r="H41" s="17"/>
      <c r="I41" s="17"/>
      <c r="J41" s="17"/>
      <c r="K41" s="17"/>
    </row>
    <row r="42" spans="1:25" x14ac:dyDescent="0.25">
      <c r="D42" s="1" t="s">
        <v>442</v>
      </c>
      <c r="E42" s="1"/>
      <c r="F42" s="18" t="s">
        <v>634</v>
      </c>
      <c r="G42" s="19" t="s">
        <v>443</v>
      </c>
      <c r="H42" s="17"/>
      <c r="I42" s="17"/>
      <c r="J42" s="17"/>
      <c r="K42" s="17"/>
    </row>
    <row r="43" spans="1:25" x14ac:dyDescent="0.25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5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5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5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5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5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opLeftCell="A16" zoomScale="150" zoomScaleNormal="150" workbookViewId="0">
      <selection activeCell="H25" sqref="H25"/>
    </sheetView>
  </sheetViews>
  <sheetFormatPr defaultColWidth="11" defaultRowHeight="15.75" x14ac:dyDescent="0.25"/>
  <cols>
    <col min="1" max="1" width="7.375" bestFit="1" customWidth="1"/>
    <col min="2" max="2" width="8.375" bestFit="1" customWidth="1"/>
    <col min="3" max="3" width="11.375" bestFit="1" customWidth="1"/>
    <col min="4" max="6" width="12.125" bestFit="1" customWidth="1"/>
    <col min="7" max="7" width="11.5" bestFit="1" customWidth="1"/>
    <col min="8" max="8" width="14.5" customWidth="1"/>
    <col min="9" max="9" width="7.375" bestFit="1" customWidth="1"/>
    <col min="10" max="10" width="8.375" bestFit="1" customWidth="1"/>
    <col min="11" max="11" width="11.375" bestFit="1" customWidth="1"/>
    <col min="12" max="14" width="12.125" bestFit="1" customWidth="1"/>
    <col min="15" max="16" width="11.5" bestFit="1" customWidth="1"/>
    <col min="17" max="17" width="11" customWidth="1"/>
    <col min="18" max="18" width="30.875" bestFit="1" customWidth="1"/>
    <col min="19" max="19" width="14.875" bestFit="1" customWidth="1"/>
    <col min="20" max="20" width="13" bestFit="1" customWidth="1"/>
    <col min="21" max="21" width="15.5" bestFit="1" customWidth="1"/>
  </cols>
  <sheetData>
    <row r="1" spans="1:24" x14ac:dyDescent="0.25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5">
      <c r="J2" s="16"/>
      <c r="K2" s="16"/>
      <c r="L2" s="16"/>
      <c r="M2" s="16"/>
      <c r="N2" s="16"/>
      <c r="O2" s="16"/>
      <c r="P2" s="16"/>
      <c r="R2" s="11"/>
      <c r="S2" s="11" t="str">
        <f>D3</f>
        <v>MitCon</v>
      </c>
      <c r="T2" s="11">
        <f>D20</f>
        <v>13.125960483669852</v>
      </c>
      <c r="U2" s="11"/>
      <c r="V2" s="11"/>
    </row>
    <row r="3" spans="1:24" x14ac:dyDescent="0.25">
      <c r="A3" s="1" t="s">
        <v>4</v>
      </c>
      <c r="B3" s="1" t="s">
        <v>455</v>
      </c>
      <c r="C3" s="1" t="s">
        <v>456</v>
      </c>
      <c r="D3" s="2" t="str">
        <f>Plate!A40</f>
        <v>MitCon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5">
      <c r="A4" s="1" t="s">
        <v>403</v>
      </c>
      <c r="B4" s="6">
        <v>1</v>
      </c>
      <c r="C4" s="1">
        <f>LOG(B4,2)</f>
        <v>0</v>
      </c>
      <c r="D4" s="2">
        <f>Plate!$B21</f>
        <v>13.118484192746999</v>
      </c>
      <c r="E4" s="1">
        <f>AVERAGE(D4:D6)</f>
        <v>13.024397518435231</v>
      </c>
      <c r="F4" s="7">
        <f>STDEV(D4:D6)</f>
        <v>0.10250181800807895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21.669487758552702</v>
      </c>
      <c r="M4" s="1">
        <f>AVERAGE(L4:L6)</f>
        <v>21.675992761536467</v>
      </c>
      <c r="N4" s="1">
        <f>STDEV(L4:L6)</f>
        <v>0.18281709339102012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5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13.0395425723397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21.861975537854601</v>
      </c>
      <c r="O5" s="8"/>
      <c r="P5" s="16"/>
    </row>
    <row r="6" spans="1:24" x14ac:dyDescent="0.25">
      <c r="A6" s="1" t="s">
        <v>416</v>
      </c>
      <c r="B6" s="6">
        <v>1</v>
      </c>
      <c r="C6" s="1">
        <f t="shared" si="0"/>
        <v>0</v>
      </c>
      <c r="D6" s="2">
        <f>Plate!$B23</f>
        <v>12.915165790219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21.496514988202101</v>
      </c>
      <c r="O6" s="8"/>
      <c r="P6" s="16"/>
    </row>
    <row r="7" spans="1:24" x14ac:dyDescent="0.25">
      <c r="A7" s="1" t="s">
        <v>410</v>
      </c>
      <c r="B7" s="6">
        <v>0.5</v>
      </c>
      <c r="C7" s="1">
        <f t="shared" si="0"/>
        <v>-1</v>
      </c>
      <c r="D7" s="2">
        <f>Plate!$B24</f>
        <v>14.2736865040272</v>
      </c>
      <c r="E7" s="1">
        <f>AVERAGE(D7:D9)</f>
        <v>14.229227318588201</v>
      </c>
      <c r="F7" s="7">
        <f>STDEV(D7:D9)</f>
        <v>7.7336945754857125E-2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22.7918571777635</v>
      </c>
      <c r="M7" s="1">
        <f>AVERAGE(L7:L9)</f>
        <v>22.746850688330568</v>
      </c>
      <c r="N7" s="1">
        <f>STDEV(L7:L9)</f>
        <v>4.4126327988557701E-2</v>
      </c>
      <c r="O7" s="8"/>
      <c r="P7" s="16"/>
    </row>
    <row r="8" spans="1:24" x14ac:dyDescent="0.25">
      <c r="A8" s="1" t="s">
        <v>412</v>
      </c>
      <c r="B8" s="6">
        <v>0.5</v>
      </c>
      <c r="C8" s="1">
        <f t="shared" si="0"/>
        <v>-1</v>
      </c>
      <c r="D8" s="2">
        <f>Plate!$B25</f>
        <v>14.139926578560299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22.7450342692151</v>
      </c>
      <c r="O8" s="8"/>
      <c r="P8" s="16"/>
    </row>
    <row r="9" spans="1:24" x14ac:dyDescent="0.25">
      <c r="A9" s="1" t="s">
        <v>414</v>
      </c>
      <c r="B9" s="6">
        <v>0.5</v>
      </c>
      <c r="C9" s="1">
        <f t="shared" si="0"/>
        <v>-1</v>
      </c>
      <c r="D9" s="2">
        <f>Plate!$B26</f>
        <v>14.2740688731771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22.7036606180131</v>
      </c>
      <c r="O9" s="8"/>
      <c r="P9" s="16"/>
    </row>
    <row r="10" spans="1:24" x14ac:dyDescent="0.25">
      <c r="A10" s="1" t="s">
        <v>416</v>
      </c>
      <c r="B10" s="6">
        <v>0.25</v>
      </c>
      <c r="C10" s="1">
        <f t="shared" si="0"/>
        <v>-2</v>
      </c>
      <c r="D10" s="2">
        <f>Plate!$B27</f>
        <v>14.98125078146</v>
      </c>
      <c r="E10" s="1">
        <f>AVERAGE(D10,D12)</f>
        <v>14.967106843367251</v>
      </c>
      <c r="F10" s="1">
        <f>STDEV(D10,D12)</f>
        <v>2.0002549076132414E-2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23.734191136844501</v>
      </c>
      <c r="M10" s="1">
        <f>AVERAGE(L10:L12)</f>
        <v>23.627176016552969</v>
      </c>
      <c r="N10" s="1">
        <f>STDEV(L10:L12)</f>
        <v>0.14563015005694316</v>
      </c>
      <c r="O10" s="8"/>
      <c r="P10" s="16"/>
    </row>
    <row r="11" spans="1:24" x14ac:dyDescent="0.25">
      <c r="A11" s="1" t="s">
        <v>418</v>
      </c>
      <c r="B11" s="6">
        <v>0.25</v>
      </c>
      <c r="C11" s="1">
        <f t="shared" si="0"/>
        <v>-2</v>
      </c>
      <c r="D11" s="2">
        <f>Plate!$B28</f>
        <v>14.960224712759899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23.686002616961101</v>
      </c>
      <c r="O11" s="8"/>
      <c r="P11" s="16"/>
    </row>
    <row r="12" spans="1:24" x14ac:dyDescent="0.25">
      <c r="A12" s="1" t="s">
        <v>420</v>
      </c>
      <c r="B12" s="6">
        <v>0.25</v>
      </c>
      <c r="C12" s="1">
        <f t="shared" si="0"/>
        <v>-2</v>
      </c>
      <c r="D12" s="2">
        <f>Plate!$B29</f>
        <v>14.9529629052745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23.461334295853302</v>
      </c>
      <c r="O12" s="8"/>
      <c r="P12" s="16"/>
    </row>
    <row r="13" spans="1:24" x14ac:dyDescent="0.25">
      <c r="A13" s="1" t="s">
        <v>422</v>
      </c>
      <c r="B13" s="6">
        <v>0.125</v>
      </c>
      <c r="C13" s="1">
        <f t="shared" si="0"/>
        <v>-3</v>
      </c>
      <c r="D13" s="2">
        <f>Plate!$B30</f>
        <v>15.899550484433499</v>
      </c>
      <c r="E13" s="1">
        <f>AVERAGE(D13:D15)</f>
        <v>16.101380904937997</v>
      </c>
      <c r="F13" s="7">
        <f>STDEV(D13:D15)</f>
        <v>0.17663309964082707</v>
      </c>
      <c r="G13" s="8"/>
      <c r="I13" s="1" t="s">
        <v>422</v>
      </c>
      <c r="J13" s="6">
        <v>0.125</v>
      </c>
      <c r="K13" s="1">
        <f t="shared" si="1"/>
        <v>-3</v>
      </c>
      <c r="L13" s="3"/>
      <c r="M13" s="1">
        <f>AVERAGE(L13:L15)</f>
        <v>24.7644641077415</v>
      </c>
      <c r="N13" s="1">
        <f>STDEV(L13:L15)</f>
        <v>0.10490306066875521</v>
      </c>
      <c r="O13" s="8"/>
      <c r="P13" s="16"/>
    </row>
    <row r="14" spans="1:24" x14ac:dyDescent="0.25">
      <c r="A14" s="1" t="s">
        <v>424</v>
      </c>
      <c r="B14" s="6">
        <v>0.125</v>
      </c>
      <c r="C14" s="1">
        <f t="shared" si="0"/>
        <v>-3</v>
      </c>
      <c r="D14" s="2">
        <f>Plate!$B31</f>
        <v>16.227744354971399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24.8386417733076</v>
      </c>
      <c r="O14" s="8"/>
      <c r="P14" s="16"/>
    </row>
    <row r="15" spans="1:24" x14ac:dyDescent="0.25">
      <c r="A15" s="1" t="s">
        <v>426</v>
      </c>
      <c r="B15" s="6">
        <v>0.125</v>
      </c>
      <c r="C15" s="1">
        <f t="shared" si="0"/>
        <v>-3</v>
      </c>
      <c r="D15" s="2">
        <f>Plate!$B32</f>
        <v>16.176847875409099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24.690286442175399</v>
      </c>
      <c r="O15" s="8"/>
      <c r="P15" s="16"/>
    </row>
    <row r="16" spans="1:24" x14ac:dyDescent="0.25">
      <c r="A16" s="1" t="s">
        <v>428</v>
      </c>
      <c r="B16" s="6">
        <v>6.25E-2</v>
      </c>
      <c r="C16" s="1">
        <f t="shared" si="0"/>
        <v>-4</v>
      </c>
      <c r="D16" s="2">
        <f>Plate!$B33</f>
        <v>16.8424029285909</v>
      </c>
      <c r="E16" s="1">
        <f>AVERAGE(D16:D18)</f>
        <v>16.8666575739643</v>
      </c>
      <c r="F16" s="7">
        <f>STDEV(D16:D18)</f>
        <v>6.3928911682984993E-2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25.6847720776546</v>
      </c>
      <c r="M16" s="1">
        <f>AVERAGE(L16:L18)</f>
        <v>25.5377290471686</v>
      </c>
      <c r="N16" s="1">
        <f>STDEV(L16:L18)</f>
        <v>0.13274788362925308</v>
      </c>
      <c r="O16" s="8"/>
      <c r="P16" s="16"/>
    </row>
    <row r="17" spans="1:16" x14ac:dyDescent="0.25">
      <c r="A17" s="1" t="s">
        <v>430</v>
      </c>
      <c r="B17" s="6">
        <v>6.25E-2</v>
      </c>
      <c r="C17" s="1">
        <f t="shared" si="0"/>
        <v>-4</v>
      </c>
      <c r="D17" s="2">
        <f>Plate!$B34</f>
        <v>16.939164445194599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25.5017010113209</v>
      </c>
      <c r="O17" s="8"/>
      <c r="P17" s="16"/>
    </row>
    <row r="18" spans="1:16" x14ac:dyDescent="0.25">
      <c r="A18" s="1" t="s">
        <v>432</v>
      </c>
      <c r="B18" s="6">
        <v>6.25E-2</v>
      </c>
      <c r="C18" s="1">
        <f t="shared" si="0"/>
        <v>-4</v>
      </c>
      <c r="D18" s="2">
        <f>Plate!$B35</f>
        <v>16.818405348107401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25.426714052530301</v>
      </c>
      <c r="O18" s="8"/>
      <c r="P18" s="16"/>
    </row>
    <row r="19" spans="1:16" x14ac:dyDescent="0.25">
      <c r="C19" t="s">
        <v>460</v>
      </c>
      <c r="D19" s="23">
        <f>SLOPE(D4:D18,C4:C18)</f>
        <v>-0.95566736974079336</v>
      </c>
      <c r="J19" s="16"/>
      <c r="K19" s="16" t="s">
        <v>460</v>
      </c>
      <c r="L19" s="21">
        <f>SLOPE(L4:L18,K4:K18)</f>
        <v>-0.96966737742278064</v>
      </c>
      <c r="M19" s="16"/>
      <c r="N19" s="16"/>
      <c r="O19" s="16"/>
      <c r="P19" s="16"/>
    </row>
    <row r="20" spans="1:16" x14ac:dyDescent="0.25">
      <c r="A20" s="16"/>
      <c r="B20" s="16" t="str">
        <f>D3</f>
        <v>MitCon</v>
      </c>
      <c r="C20" s="16" t="s">
        <v>461</v>
      </c>
      <c r="D20" s="21">
        <f>INTERCEPT(D4:D18,C4:C18)</f>
        <v>13.125960483669852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21.722225326130982</v>
      </c>
      <c r="M20" s="16"/>
      <c r="N20" s="16"/>
      <c r="O20" s="16"/>
      <c r="P20" s="16"/>
    </row>
    <row r="21" spans="1:16" x14ac:dyDescent="0.25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5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5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5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5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5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5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5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5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5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5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5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5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5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5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5">
      <c r="J36" s="16"/>
      <c r="K36" s="16"/>
      <c r="L36" s="16"/>
      <c r="M36" s="16"/>
      <c r="N36" s="16"/>
      <c r="O36" s="16"/>
      <c r="P36" s="16"/>
    </row>
    <row r="37" spans="1:16" x14ac:dyDescent="0.25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5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5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5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5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5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5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5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5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5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5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5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5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5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5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5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5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5"/>
  <sheetViews>
    <sheetView tabSelected="1" topLeftCell="W4" zoomScale="110" zoomScaleNormal="110" workbookViewId="0">
      <selection activeCell="AC5" sqref="AC5:AC17"/>
    </sheetView>
  </sheetViews>
  <sheetFormatPr defaultColWidth="11" defaultRowHeight="15.75" x14ac:dyDescent="0.25"/>
  <cols>
    <col min="1" max="1" width="9.375" bestFit="1" customWidth="1"/>
    <col min="2" max="2" width="14.125" bestFit="1" customWidth="1"/>
    <col min="3" max="4" width="14.5" bestFit="1" customWidth="1"/>
    <col min="5" max="5" width="9.87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25" bestFit="1" customWidth="1"/>
    <col min="18" max="18" width="11" customWidth="1"/>
    <col min="19" max="19" width="20.125" bestFit="1" customWidth="1"/>
    <col min="20" max="20" width="18.625" customWidth="1"/>
    <col min="21" max="21" width="13.625" customWidth="1"/>
    <col min="22" max="22" width="14.875" bestFit="1" customWidth="1"/>
    <col min="23" max="23" width="13.625" customWidth="1"/>
    <col min="24" max="24" width="13.375" bestFit="1" customWidth="1"/>
    <col min="25" max="26" width="12.625" bestFit="1" customWidth="1"/>
    <col min="27" max="27" width="22.875" bestFit="1" customWidth="1"/>
    <col min="28" max="28" width="13" bestFit="1" customWidth="1"/>
    <col min="30" max="30" width="13.125" bestFit="1" customWidth="1"/>
    <col min="31" max="32" width="12.5" bestFit="1" customWidth="1"/>
    <col min="36" max="37" width="14" bestFit="1" customWidth="1"/>
    <col min="38" max="38" width="13.375" bestFit="1" customWidth="1"/>
    <col min="40" max="40" width="10.5" bestFit="1" customWidth="1"/>
    <col min="41" max="41" width="13.125" bestFit="1" customWidth="1"/>
    <col min="42" max="43" width="11.625" bestFit="1" customWidth="1"/>
  </cols>
  <sheetData>
    <row r="1" spans="1:38" x14ac:dyDescent="0.25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5">
      <c r="A2" s="11"/>
      <c r="B2" s="11" t="str">
        <f>SDGraphs!D3</f>
        <v>MitCon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MitCon</v>
      </c>
      <c r="K2" s="11" t="str">
        <f t="shared" si="0"/>
        <v>HPRT</v>
      </c>
      <c r="M2" t="str">
        <f>B2</f>
        <v>MitCon</v>
      </c>
      <c r="N2" t="str">
        <f>C2</f>
        <v>HPRT</v>
      </c>
      <c r="P2" t="str">
        <f>M2</f>
        <v>MitCon</v>
      </c>
      <c r="Q2" t="str">
        <f>N2</f>
        <v>HPRT</v>
      </c>
      <c r="S2" t="s">
        <v>439</v>
      </c>
      <c r="T2" t="str">
        <f>J2</f>
        <v>MitCon</v>
      </c>
    </row>
    <row r="3" spans="1:38" x14ac:dyDescent="0.25">
      <c r="A3" t="s">
        <v>460</v>
      </c>
      <c r="B3">
        <f>SDGraphs!D19</f>
        <v>-0.95566736974079336</v>
      </c>
      <c r="C3">
        <f>SDGraphs!L19</f>
        <v>-0.96966737742278064</v>
      </c>
      <c r="I3" s="25" t="str">
        <f>Plate!C2</f>
        <v>9300-A1.1</v>
      </c>
      <c r="J3" s="15">
        <f>Plate!$C21</f>
        <v>15.979695398040301</v>
      </c>
      <c r="K3">
        <f>Plate!$P21</f>
        <v>24.1821752896834</v>
      </c>
      <c r="L3" s="12" t="str">
        <f t="shared" ref="L3:L52" si="1">I3</f>
        <v>9300-A1.1</v>
      </c>
      <c r="M3">
        <f>(J3-$B$4)/$B$3</f>
        <v>-2.9861173507937919</v>
      </c>
      <c r="N3">
        <f>(K3-$C$4)/$C$3</f>
        <v>-2.5369008185988151</v>
      </c>
      <c r="O3" s="12" t="str">
        <f>I3</f>
        <v>9300-A1.1</v>
      </c>
      <c r="P3">
        <f>2^M3</f>
        <v>0.12620864579766083</v>
      </c>
      <c r="Q3" s="26">
        <f>2^N3</f>
        <v>0.1723124897346788</v>
      </c>
      <c r="R3" s="24" t="str">
        <f>I3</f>
        <v>9300-A1.1</v>
      </c>
      <c r="S3">
        <f>AVERAGE(Q3:Q5)</f>
        <v>0.17172668706976102</v>
      </c>
      <c r="T3">
        <f>P3/$S$3</f>
        <v>0.7349390356921679</v>
      </c>
      <c r="V3" t="s">
        <v>610</v>
      </c>
      <c r="W3" t="s">
        <v>611</v>
      </c>
      <c r="X3" s="15"/>
    </row>
    <row r="4" spans="1:38" x14ac:dyDescent="0.25">
      <c r="A4" t="s">
        <v>461</v>
      </c>
      <c r="B4">
        <f>SDGraphs!D20</f>
        <v>13.125960483669852</v>
      </c>
      <c r="C4">
        <f>SDGraphs!L20</f>
        <v>21.722225326130982</v>
      </c>
      <c r="I4" s="25" t="str">
        <f>Plate!C3</f>
        <v>9300-A1.2</v>
      </c>
      <c r="J4" s="15">
        <f>Plate!$C22</f>
        <v>16.0175515036705</v>
      </c>
      <c r="K4">
        <f>Plate!$P22</f>
        <v>24.2611917958716</v>
      </c>
      <c r="L4" s="12" t="str">
        <f t="shared" si="1"/>
        <v>9300-A1.2</v>
      </c>
      <c r="M4">
        <f t="shared" ref="M4:M67" si="2">(J4-$B$4)/$B$3</f>
        <v>-3.0257295703053431</v>
      </c>
      <c r="N4">
        <f t="shared" ref="N4:N67" si="3">(K4-$C$4)/$C$3</f>
        <v>-2.6183890773852587</v>
      </c>
      <c r="O4" s="12" t="str">
        <f t="shared" ref="O4:O67" si="4">I4</f>
        <v>9300-A1.2</v>
      </c>
      <c r="P4">
        <f t="shared" ref="P4:P67" si="5">2^M4</f>
        <v>0.1227904640262161</v>
      </c>
      <c r="Q4" s="26">
        <f t="shared" ref="Q4:Q67" si="6">2^N4</f>
        <v>0.16284946921756521</v>
      </c>
      <c r="R4" s="24" t="str">
        <f t="shared" ref="R4:R67" si="7">I4</f>
        <v>9300-A1.2</v>
      </c>
      <c r="T4">
        <f>P4/$S$3</f>
        <v>0.71503425659364517</v>
      </c>
      <c r="V4">
        <v>9300</v>
      </c>
      <c r="W4" t="s">
        <v>612</v>
      </c>
      <c r="X4" s="15">
        <f>AVERAGE(T3:T5)</f>
        <v>0.70100751403498351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5">
      <c r="G5" s="15"/>
      <c r="H5" s="15"/>
      <c r="I5" s="25" t="str">
        <f>Plate!C4</f>
        <v>9300-A1.3</v>
      </c>
      <c r="J5" s="15">
        <f>Plate!$C23</f>
        <v>16.142572448640301</v>
      </c>
      <c r="K5">
        <f>Plate!$P23</f>
        <v>24.120975012360802</v>
      </c>
      <c r="L5" s="12" t="str">
        <f t="shared" si="1"/>
        <v>9300-A1.3</v>
      </c>
      <c r="M5">
        <f t="shared" si="2"/>
        <v>-3.1565501350000558</v>
      </c>
      <c r="N5">
        <f t="shared" si="3"/>
        <v>-2.4737861065361502</v>
      </c>
      <c r="O5" s="12" t="str">
        <f t="shared" si="4"/>
        <v>9300-A1.3</v>
      </c>
      <c r="P5">
        <f t="shared" si="5"/>
        <v>0.11214598416483319</v>
      </c>
      <c r="Q5" s="26">
        <f t="shared" si="6"/>
        <v>0.1800181022570391</v>
      </c>
      <c r="R5" s="24" t="str">
        <f t="shared" si="7"/>
        <v>9300-A1.3</v>
      </c>
      <c r="T5">
        <f>P5/$S$3</f>
        <v>0.65304924981913737</v>
      </c>
      <c r="W5" t="s">
        <v>613</v>
      </c>
      <c r="X5" s="15">
        <f>AVERAGE(T6:T8)</f>
        <v>0.75347877366715732</v>
      </c>
      <c r="Y5">
        <v>9300</v>
      </c>
      <c r="Z5" t="s">
        <v>624</v>
      </c>
      <c r="AA5">
        <f>X4</f>
        <v>0.70100751403498351</v>
      </c>
      <c r="AB5">
        <f>X5</f>
        <v>0.75347877366715732</v>
      </c>
      <c r="AC5">
        <f>X6</f>
        <v>1.0692295971962504</v>
      </c>
      <c r="AD5">
        <f>X7</f>
        <v>1.0369985112635594</v>
      </c>
      <c r="AF5" t="s">
        <v>612</v>
      </c>
      <c r="AG5">
        <f>AVERAGE(AA5:AA10)</f>
        <v>0.77647568796707256</v>
      </c>
      <c r="AH5">
        <f>STDEV(AA5:AA10)</f>
        <v>0.15780092314165306</v>
      </c>
      <c r="AJ5" t="s">
        <v>612</v>
      </c>
      <c r="AK5">
        <f>_xlfn.T.TEST(AA5:AA10,AA12:AA17,2,2)</f>
        <v>2.1480667313689372E-2</v>
      </c>
      <c r="AL5" t="str">
        <f>IF(AK5&lt;0.05,"Significant","Not Significant")</f>
        <v>Significant</v>
      </c>
    </row>
    <row r="6" spans="1:38" x14ac:dyDescent="0.25">
      <c r="I6" s="25" t="str">
        <f>Plate!C5</f>
        <v>9300-B1.1</v>
      </c>
      <c r="J6" s="15">
        <f>Plate!$C24</f>
        <v>16.2648464479647</v>
      </c>
      <c r="K6">
        <f>Plate!$P24</f>
        <v>24.740035450467801</v>
      </c>
      <c r="L6" s="12" t="str">
        <f t="shared" si="1"/>
        <v>9300-B1.1</v>
      </c>
      <c r="M6">
        <f t="shared" si="2"/>
        <v>-3.2844963254800796</v>
      </c>
      <c r="N6">
        <f t="shared" si="3"/>
        <v>-3.1122116661877097</v>
      </c>
      <c r="O6" s="12" t="str">
        <f t="shared" si="4"/>
        <v>9300-B1.1</v>
      </c>
      <c r="P6">
        <f t="shared" si="5"/>
        <v>0.10262852457694005</v>
      </c>
      <c r="Q6">
        <f t="shared" si="6"/>
        <v>0.11564608514964402</v>
      </c>
      <c r="R6" s="12" t="str">
        <f t="shared" si="7"/>
        <v>9300-B1.1</v>
      </c>
      <c r="S6">
        <f>AVERAGE(Q6:Q8)</f>
        <v>0.14085749319562155</v>
      </c>
      <c r="T6">
        <f>P6/$S$6</f>
        <v>0.72859826089912394</v>
      </c>
      <c r="W6" t="s">
        <v>614</v>
      </c>
      <c r="X6" s="15">
        <f>AVERAGE(T9:T11)</f>
        <v>1.0692295971962504</v>
      </c>
      <c r="Y6">
        <v>9301</v>
      </c>
      <c r="Z6" t="s">
        <v>619</v>
      </c>
      <c r="AA6">
        <f>X8</f>
        <v>0.87436259567638419</v>
      </c>
      <c r="AB6">
        <f>X9</f>
        <v>0.91083460650415959</v>
      </c>
      <c r="AC6">
        <f>X10</f>
        <v>0.92060733572748665</v>
      </c>
      <c r="AD6">
        <f>X11</f>
        <v>1.2505766621546155</v>
      </c>
      <c r="AF6" t="s">
        <v>613</v>
      </c>
      <c r="AG6">
        <f>AVERAGE(AB5:AB10)</f>
        <v>0.7407704242772879</v>
      </c>
      <c r="AH6">
        <f>STDEV(AB5:AB10)</f>
        <v>0.1039749539032373</v>
      </c>
      <c r="AJ6" t="s">
        <v>613</v>
      </c>
      <c r="AK6">
        <f>_xlfn.T.TEST(AB5:AB10,AB12:AB17,2,2)</f>
        <v>8.7023036474016671E-2</v>
      </c>
      <c r="AL6" t="str">
        <f t="shared" ref="AL6:AL8" si="8">IF(AK6&lt;0.05,"Significant","Not Significant")</f>
        <v>Not Significant</v>
      </c>
    </row>
    <row r="7" spans="1:38" x14ac:dyDescent="0.25">
      <c r="I7" s="25" t="str">
        <f>Plate!C6</f>
        <v>9300-B1.2</v>
      </c>
      <c r="J7" s="15">
        <f>Plate!$C25</f>
        <v>16.030743365087801</v>
      </c>
      <c r="K7">
        <f>Plate!$P25</f>
        <v>24.384000955258902</v>
      </c>
      <c r="L7" s="12" t="str">
        <f t="shared" si="1"/>
        <v>9300-B1.2</v>
      </c>
      <c r="M7">
        <f t="shared" si="2"/>
        <v>-3.0395333914202975</v>
      </c>
      <c r="N7">
        <f t="shared" si="3"/>
        <v>-2.7450398880103504</v>
      </c>
      <c r="O7" s="12" t="str">
        <f t="shared" si="4"/>
        <v>9300-B1.2</v>
      </c>
      <c r="P7">
        <f t="shared" si="5"/>
        <v>0.12162119781809597</v>
      </c>
      <c r="Q7">
        <f t="shared" si="6"/>
        <v>0.14916284372858168</v>
      </c>
      <c r="R7" s="12" t="str">
        <f t="shared" si="7"/>
        <v>9300-B1.2</v>
      </c>
      <c r="T7">
        <f>P7/$S$6</f>
        <v>0.86343434814070985</v>
      </c>
      <c r="W7" t="s">
        <v>615</v>
      </c>
      <c r="X7" s="15">
        <f>AVERAGE(T12:T14)</f>
        <v>1.0369985112635594</v>
      </c>
      <c r="Y7">
        <v>9302</v>
      </c>
      <c r="Z7" t="s">
        <v>620</v>
      </c>
      <c r="AA7">
        <f>X12</f>
        <v>0.93015373301356663</v>
      </c>
      <c r="AB7">
        <f>X13</f>
        <v>0.7022693176443634</v>
      </c>
      <c r="AC7">
        <f>X14</f>
        <v>0.90090163179179006</v>
      </c>
      <c r="AD7">
        <f>X15</f>
        <v>1.0005509211037926</v>
      </c>
      <c r="AF7" t="s">
        <v>614</v>
      </c>
      <c r="AG7">
        <f>AVERAGE(AC5:AC10)</f>
        <v>0.93470022019178878</v>
      </c>
      <c r="AH7">
        <f>STDEV(AC5:AC10)</f>
        <v>0.12278444384412558</v>
      </c>
      <c r="AJ7" t="s">
        <v>614</v>
      </c>
      <c r="AK7">
        <f>_xlfn.T.TEST(AC5:AC10,AC12:AC17,2,2)</f>
        <v>6.2869538999100152E-2</v>
      </c>
      <c r="AL7" t="str">
        <f t="shared" si="8"/>
        <v>Not Significant</v>
      </c>
    </row>
    <row r="8" spans="1:38" x14ac:dyDescent="0.25">
      <c r="I8" s="25" t="str">
        <f>Plate!C7</f>
        <v>9300-B1.3</v>
      </c>
      <c r="J8" s="15">
        <f>Plate!$C26</f>
        <v>16.383735106133901</v>
      </c>
      <c r="K8">
        <f>Plate!$P26</f>
        <v>24.305578407597501</v>
      </c>
      <c r="L8" s="12" t="str">
        <f t="shared" si="1"/>
        <v>9300-B1.3</v>
      </c>
      <c r="M8">
        <f t="shared" si="2"/>
        <v>-3.4089001315883154</v>
      </c>
      <c r="N8">
        <f t="shared" si="3"/>
        <v>-2.6641641676475238</v>
      </c>
      <c r="O8" s="12" t="str">
        <f t="shared" si="4"/>
        <v>9300-B1.3</v>
      </c>
      <c r="P8">
        <f t="shared" si="5"/>
        <v>9.4149671309564656E-2</v>
      </c>
      <c r="Q8">
        <f t="shared" si="6"/>
        <v>0.15776355070863896</v>
      </c>
      <c r="R8" s="12" t="str">
        <f t="shared" si="7"/>
        <v>9300-B1.3</v>
      </c>
      <c r="T8">
        <f>P8/$S$6</f>
        <v>0.66840371196163828</v>
      </c>
      <c r="V8">
        <v>9301</v>
      </c>
      <c r="W8" t="s">
        <v>612</v>
      </c>
      <c r="X8" s="15">
        <f>AVERAGE(T15:T17)</f>
        <v>0.87436259567638419</v>
      </c>
      <c r="Y8">
        <v>9305</v>
      </c>
      <c r="Z8" t="s">
        <v>621</v>
      </c>
      <c r="AA8">
        <f>X16</f>
        <v>0.92735824221820662</v>
      </c>
      <c r="AB8">
        <f>X17</f>
        <v>0.77213509289038162</v>
      </c>
      <c r="AC8">
        <f>X18</f>
        <v>1.0423694432285899</v>
      </c>
      <c r="AD8">
        <f>X19</f>
        <v>1.1310101657052456</v>
      </c>
      <c r="AF8" t="s">
        <v>615</v>
      </c>
      <c r="AG8">
        <f>AVERAGE(AD5:AD10)</f>
        <v>1.0178235040531478</v>
      </c>
      <c r="AH8">
        <f>STDEV(AD5:AD10)</f>
        <v>0.16123589473067187</v>
      </c>
      <c r="AJ8" t="s">
        <v>615</v>
      </c>
      <c r="AK8">
        <f>_xlfn.T.TEST(AD5:AD10,AD12:AD17,2,2)</f>
        <v>4.0645599448808066E-4</v>
      </c>
      <c r="AL8" t="str">
        <f t="shared" si="8"/>
        <v>Significant</v>
      </c>
    </row>
    <row r="9" spans="1:38" x14ac:dyDescent="0.25">
      <c r="I9" s="25" t="str">
        <f>Plate!C8</f>
        <v>9300-C1.1</v>
      </c>
      <c r="J9">
        <f>Plate!$C27</f>
        <v>15.191294558584399</v>
      </c>
      <c r="K9">
        <f>Plate!$P27</f>
        <v>24.282473442363699</v>
      </c>
      <c r="L9" s="12" t="str">
        <f t="shared" si="1"/>
        <v>9300-C1.1</v>
      </c>
      <c r="M9">
        <f t="shared" si="2"/>
        <v>-2.161143239069395</v>
      </c>
      <c r="N9">
        <f t="shared" si="3"/>
        <v>-2.6403364450987756</v>
      </c>
      <c r="O9" s="12" t="str">
        <f t="shared" si="4"/>
        <v>9300-C1.1</v>
      </c>
      <c r="P9">
        <f t="shared" si="5"/>
        <v>0.22357902613075134</v>
      </c>
      <c r="Q9" s="26">
        <f t="shared" si="6"/>
        <v>0.16039082873453886</v>
      </c>
      <c r="R9" s="24" t="str">
        <f t="shared" si="7"/>
        <v>9300-C1.1</v>
      </c>
      <c r="S9">
        <f>AVERAGE(Q9:Q11)</f>
        <v>0.16395431440933261</v>
      </c>
      <c r="T9">
        <f>P9/$S$9</f>
        <v>1.363666622230862</v>
      </c>
      <c r="W9" t="s">
        <v>613</v>
      </c>
      <c r="X9" s="15">
        <f>AVERAGE(T18:T20)</f>
        <v>0.91083460650415959</v>
      </c>
      <c r="Y9">
        <v>9306</v>
      </c>
      <c r="Z9" t="s">
        <v>622</v>
      </c>
      <c r="AA9">
        <f>X20</f>
        <v>0.68149928988386399</v>
      </c>
      <c r="AB9">
        <f>X21</f>
        <v>0.5934522487435413</v>
      </c>
      <c r="AC9">
        <f>X22</f>
        <v>0.95039766363860334</v>
      </c>
      <c r="AD9">
        <f>X23</f>
        <v>0.87420650207945305</v>
      </c>
      <c r="AG9" t="s">
        <v>617</v>
      </c>
    </row>
    <row r="10" spans="1:38" x14ac:dyDescent="0.25">
      <c r="I10" s="25" t="str">
        <f>Plate!C9</f>
        <v>9300-C1.2</v>
      </c>
      <c r="J10">
        <f>Plate!$C28</f>
        <v>16.135474504095299</v>
      </c>
      <c r="K10">
        <f>Plate!$P28</f>
        <v>24.3576888341866</v>
      </c>
      <c r="L10" s="12" t="str">
        <f t="shared" si="1"/>
        <v>9300-C1.2</v>
      </c>
      <c r="M10">
        <f t="shared" si="2"/>
        <v>-3.1491229225935808</v>
      </c>
      <c r="N10">
        <f t="shared" si="3"/>
        <v>-2.7179046850686626</v>
      </c>
      <c r="O10" s="12" t="str">
        <f t="shared" si="4"/>
        <v>9300-C1.2</v>
      </c>
      <c r="P10">
        <f t="shared" si="5"/>
        <v>0.11272481734535486</v>
      </c>
      <c r="Q10" s="26">
        <f t="shared" si="6"/>
        <v>0.15199495195860399</v>
      </c>
      <c r="R10" s="24" t="str">
        <f t="shared" si="7"/>
        <v>9300-C1.2</v>
      </c>
      <c r="T10">
        <f>P10/$S$9</f>
        <v>0.68753797514546122</v>
      </c>
      <c r="W10" t="s">
        <v>614</v>
      </c>
      <c r="X10" s="15">
        <f>AVERAGE(T21:T23)</f>
        <v>0.92060733572748665</v>
      </c>
      <c r="Y10">
        <v>9307</v>
      </c>
      <c r="Z10" t="s">
        <v>623</v>
      </c>
      <c r="AA10">
        <f>X24</f>
        <v>0.54447275297542985</v>
      </c>
      <c r="AB10">
        <f>X25</f>
        <v>0.71245250621412348</v>
      </c>
      <c r="AC10">
        <f>X26</f>
        <v>0.72469564956801202</v>
      </c>
      <c r="AD10">
        <f>X27</f>
        <v>0.81359826201222152</v>
      </c>
      <c r="AF10" t="s">
        <v>612</v>
      </c>
      <c r="AG10">
        <f>AVERAGE(AA12:AA17)</f>
        <v>0.98549421596457976</v>
      </c>
      <c r="AH10">
        <f>STDEV(AA12:AA17)</f>
        <v>0.10234120148728157</v>
      </c>
    </row>
    <row r="11" spans="1:38" x14ac:dyDescent="0.25">
      <c r="I11" s="25" t="str">
        <f>Plate!C10</f>
        <v>9300-C1.3</v>
      </c>
      <c r="J11">
        <f>Plate!$C29</f>
        <v>15.418500118704999</v>
      </c>
      <c r="K11">
        <f>Plate!$P29</f>
        <v>24.1251850244855</v>
      </c>
      <c r="L11" s="12" t="str">
        <f t="shared" si="1"/>
        <v>9300-C1.3</v>
      </c>
      <c r="M11">
        <f t="shared" si="2"/>
        <v>-2.398888679914807</v>
      </c>
      <c r="N11">
        <f t="shared" si="3"/>
        <v>-2.478127814035775</v>
      </c>
      <c r="O11" s="12" t="str">
        <f t="shared" si="4"/>
        <v>9300-C1.3</v>
      </c>
      <c r="P11">
        <f t="shared" si="5"/>
        <v>0.18961057318732813</v>
      </c>
      <c r="Q11" s="26">
        <f t="shared" si="6"/>
        <v>0.17947716253485502</v>
      </c>
      <c r="R11" s="24" t="str">
        <f t="shared" si="7"/>
        <v>9300-C1.3</v>
      </c>
      <c r="T11">
        <f>P11/$S$9</f>
        <v>1.1564841942124282</v>
      </c>
      <c r="W11" t="s">
        <v>615</v>
      </c>
      <c r="X11" s="15">
        <f>AVERAGE(T24:T26)</f>
        <v>1.2505766621546155</v>
      </c>
      <c r="AF11" t="s">
        <v>613</v>
      </c>
      <c r="AG11">
        <f>AVERAGE(AB12:AB17)</f>
        <v>0.92766427525682682</v>
      </c>
      <c r="AH11">
        <f>STDEV(AB12:AB17)</f>
        <v>0.21774948972873595</v>
      </c>
    </row>
    <row r="12" spans="1:38" x14ac:dyDescent="0.25">
      <c r="I12" s="25" t="str">
        <f>Plate!C11</f>
        <v>9300-D1.1</v>
      </c>
      <c r="J12">
        <f>Plate!$C30</f>
        <v>15.742147258131199</v>
      </c>
      <c r="K12">
        <f>Plate!$P30</f>
        <v>24.435349463711798</v>
      </c>
      <c r="L12" s="12" t="str">
        <f t="shared" si="1"/>
        <v>9300-D1.1</v>
      </c>
      <c r="M12">
        <f t="shared" si="2"/>
        <v>-2.7375495463143609</v>
      </c>
      <c r="N12">
        <f t="shared" si="3"/>
        <v>-2.7979946533747095</v>
      </c>
      <c r="O12" s="12" t="str">
        <f t="shared" si="4"/>
        <v>9300-D1.1</v>
      </c>
      <c r="P12">
        <f t="shared" si="5"/>
        <v>0.14993929756817084</v>
      </c>
      <c r="Q12">
        <f t="shared" si="6"/>
        <v>0.14378701954228043</v>
      </c>
      <c r="R12" s="12" t="str">
        <f t="shared" si="7"/>
        <v>9300-D1.1</v>
      </c>
      <c r="S12">
        <f>AVERAGE(Q12:Q14)</f>
        <v>0.15119027873846272</v>
      </c>
      <c r="T12">
        <f>P12/$S$12</f>
        <v>0.99172578302831305</v>
      </c>
      <c r="V12">
        <v>9302</v>
      </c>
      <c r="W12" s="29" t="s">
        <v>612</v>
      </c>
      <c r="X12" s="15">
        <f>AVERAGE(T27:T29)</f>
        <v>0.93015373301356663</v>
      </c>
      <c r="Y12">
        <v>9309</v>
      </c>
      <c r="Z12" t="s">
        <v>625</v>
      </c>
      <c r="AA12">
        <f>X28</f>
        <v>0.94006878639859226</v>
      </c>
      <c r="AB12">
        <f>X29</f>
        <v>0.6681084750359837</v>
      </c>
      <c r="AC12">
        <f>X30</f>
        <v>1.313442813235949</v>
      </c>
      <c r="AD12">
        <f>X31</f>
        <v>1.7616275655376004</v>
      </c>
      <c r="AF12" t="s">
        <v>614</v>
      </c>
      <c r="AG12">
        <f>AVERAGE(AC12:AC17)</f>
        <v>1.3143184752296</v>
      </c>
      <c r="AH12">
        <f>STDEV(AC12:AC17)</f>
        <v>0.42709371929187534</v>
      </c>
    </row>
    <row r="13" spans="1:38" x14ac:dyDescent="0.25">
      <c r="I13" s="25" t="str">
        <f>Plate!C12</f>
        <v>9300-D1.2</v>
      </c>
      <c r="J13">
        <f>Plate!$C31</f>
        <v>15.6007851693132</v>
      </c>
      <c r="K13">
        <f>Plate!$P31</f>
        <v>24.403900126018499</v>
      </c>
      <c r="L13" s="12" t="str">
        <f t="shared" si="1"/>
        <v>9300-D1.2</v>
      </c>
      <c r="M13">
        <f t="shared" si="2"/>
        <v>-2.5896297854290009</v>
      </c>
      <c r="N13">
        <f t="shared" si="3"/>
        <v>-2.7655615341159314</v>
      </c>
      <c r="O13" s="12" t="str">
        <f t="shared" si="4"/>
        <v>9300-D1.2</v>
      </c>
      <c r="P13">
        <f t="shared" si="5"/>
        <v>0.16612835201843998</v>
      </c>
      <c r="Q13">
        <f t="shared" si="6"/>
        <v>0.14705609298778646</v>
      </c>
      <c r="R13" s="12" t="str">
        <f t="shared" si="7"/>
        <v>9300-D1.2</v>
      </c>
      <c r="T13">
        <f>P13/$S$12</f>
        <v>1.0988031334065993</v>
      </c>
      <c r="W13" s="29" t="s">
        <v>613</v>
      </c>
      <c r="X13" s="15">
        <f>AVERAGE(T30:T32)</f>
        <v>0.7022693176443634</v>
      </c>
      <c r="Y13">
        <v>9310</v>
      </c>
      <c r="Z13" t="s">
        <v>626</v>
      </c>
      <c r="AA13">
        <f>X32</f>
        <v>0.94368029086161442</v>
      </c>
      <c r="AB13">
        <f>X33</f>
        <v>0.89308576158988384</v>
      </c>
      <c r="AC13">
        <f>X34</f>
        <v>1.8255001664273027</v>
      </c>
      <c r="AD13">
        <f>X35</f>
        <v>1.8197151579418012</v>
      </c>
      <c r="AF13" t="s">
        <v>615</v>
      </c>
      <c r="AG13">
        <f>AVERAGE(AD12:AD17)</f>
        <v>1.5626688196446512</v>
      </c>
      <c r="AH13">
        <f>STDEV(AD12:AD17)</f>
        <v>0.200244624881596</v>
      </c>
    </row>
    <row r="14" spans="1:38" x14ac:dyDescent="0.25">
      <c r="I14" s="25" t="str">
        <f>Plate!C13</f>
        <v>9300-D1.3</v>
      </c>
      <c r="J14">
        <f>Plate!$C32</f>
        <v>15.7027586444364</v>
      </c>
      <c r="K14">
        <f>Plate!$P32</f>
        <v>24.262238024014199</v>
      </c>
      <c r="L14" s="12" t="str">
        <f t="shared" si="1"/>
        <v>9300-D1.3</v>
      </c>
      <c r="M14">
        <f t="shared" si="2"/>
        <v>-2.6963337269383345</v>
      </c>
      <c r="N14">
        <f t="shared" si="3"/>
        <v>-2.61946803308384</v>
      </c>
      <c r="O14" s="12" t="str">
        <f t="shared" si="4"/>
        <v>9300-D1.3</v>
      </c>
      <c r="P14">
        <f t="shared" si="5"/>
        <v>0.15428463232131437</v>
      </c>
      <c r="Q14">
        <f t="shared" si="6"/>
        <v>0.16272772368532126</v>
      </c>
      <c r="R14" s="12" t="str">
        <f t="shared" si="7"/>
        <v>9300-D1.3</v>
      </c>
      <c r="T14">
        <f>P14/$S$12</f>
        <v>1.0204666173557655</v>
      </c>
      <c r="W14" s="29" t="s">
        <v>614</v>
      </c>
      <c r="X14" s="15">
        <f>AVERAGE(T33:T35)</f>
        <v>0.90090163179179006</v>
      </c>
      <c r="Y14">
        <v>9311</v>
      </c>
      <c r="Z14" t="s">
        <v>627</v>
      </c>
      <c r="AA14">
        <f>X36</f>
        <v>1.0669124997040311</v>
      </c>
      <c r="AB14">
        <f>X37</f>
        <v>1.0669124997040311</v>
      </c>
      <c r="AC14">
        <f>X38</f>
        <v>0.81384336941829238</v>
      </c>
      <c r="AD14">
        <f>X39</f>
        <v>1.5768674995881398</v>
      </c>
    </row>
    <row r="15" spans="1:38" x14ac:dyDescent="0.25">
      <c r="I15" s="25" t="str">
        <f>Plate!C14</f>
        <v>9301-A1.1</v>
      </c>
      <c r="J15">
        <f>Plate!$C33</f>
        <v>15.887789047805301</v>
      </c>
      <c r="K15">
        <f>Plate!$P33</f>
        <v>24.3543856976919</v>
      </c>
      <c r="L15" s="12" t="str">
        <f t="shared" si="1"/>
        <v>9301-A1.1</v>
      </c>
      <c r="M15">
        <f t="shared" si="2"/>
        <v>-2.8899475398898913</v>
      </c>
      <c r="N15">
        <f t="shared" si="3"/>
        <v>-2.7144982216033453</v>
      </c>
      <c r="O15" s="12" t="str">
        <f t="shared" si="4"/>
        <v>9301-A1.1</v>
      </c>
      <c r="P15">
        <f t="shared" si="5"/>
        <v>0.13490843509227882</v>
      </c>
      <c r="Q15" s="26">
        <f t="shared" si="6"/>
        <v>0.15235426351515333</v>
      </c>
      <c r="R15" s="24" t="str">
        <f t="shared" si="7"/>
        <v>9301-A1.1</v>
      </c>
      <c r="S15">
        <f>AVERAGE(Q15:Q17)</f>
        <v>0.16200620626782034</v>
      </c>
      <c r="T15">
        <f>P15/$S$15</f>
        <v>0.83273621548334464</v>
      </c>
      <c r="W15" s="29" t="s">
        <v>615</v>
      </c>
      <c r="X15" s="15">
        <f>AVERAGE(T36:T38)</f>
        <v>1.0005509211037926</v>
      </c>
      <c r="Y15">
        <v>9312</v>
      </c>
      <c r="Z15" t="s">
        <v>628</v>
      </c>
      <c r="AA15">
        <f>X40</f>
        <v>1.0327007533186696</v>
      </c>
      <c r="AB15">
        <f>X41</f>
        <v>1.1157963227454888</v>
      </c>
      <c r="AC15">
        <f>X42</f>
        <v>1.0723901135081839</v>
      </c>
      <c r="AD15">
        <f>X43</f>
        <v>1.363013141831076</v>
      </c>
      <c r="AG15" t="s">
        <v>612</v>
      </c>
      <c r="AH15" t="s">
        <v>618</v>
      </c>
    </row>
    <row r="16" spans="1:38" x14ac:dyDescent="0.25">
      <c r="I16" s="25" t="str">
        <f>Plate!C15</f>
        <v>9301-A1.2</v>
      </c>
      <c r="J16">
        <f>Plate!$C34</f>
        <v>15.9431019429462</v>
      </c>
      <c r="K16">
        <f>Plate!$P34</f>
        <v>24.043492840359299</v>
      </c>
      <c r="L16" s="12" t="str">
        <f t="shared" si="1"/>
        <v>9301-A1.2</v>
      </c>
      <c r="M16">
        <f t="shared" si="2"/>
        <v>-2.9478263551474444</v>
      </c>
      <c r="N16">
        <f t="shared" si="3"/>
        <v>-2.393880178167767</v>
      </c>
      <c r="O16" s="12" t="str">
        <f t="shared" si="4"/>
        <v>9301-A1.2</v>
      </c>
      <c r="P16">
        <f t="shared" si="5"/>
        <v>0.12960323592082962</v>
      </c>
      <c r="Q16" s="26">
        <f t="shared" si="6"/>
        <v>0.19026997466260209</v>
      </c>
      <c r="R16" s="24" t="str">
        <f t="shared" si="7"/>
        <v>9301-A1.2</v>
      </c>
      <c r="T16">
        <f>P16/$S$15</f>
        <v>0.79998932699267222</v>
      </c>
      <c r="V16">
        <v>9305</v>
      </c>
      <c r="W16" s="29" t="s">
        <v>612</v>
      </c>
      <c r="X16" s="15">
        <f>AVERAGE(T39:T41)</f>
        <v>0.92735824221820662</v>
      </c>
      <c r="Y16">
        <v>9313</v>
      </c>
      <c r="Z16" t="s">
        <v>629</v>
      </c>
      <c r="AA16">
        <f>X44</f>
        <v>1.1041624548963902</v>
      </c>
      <c r="AB16">
        <f>X45</f>
        <v>1.1489203959690659</v>
      </c>
      <c r="AC16">
        <f>X46</f>
        <v>1.8271029143081829</v>
      </c>
      <c r="AD16">
        <f>X47</f>
        <v>1.5227100970515359</v>
      </c>
      <c r="AF16" t="s">
        <v>616</v>
      </c>
      <c r="AG16">
        <f>AG5</f>
        <v>0.77647568796707256</v>
      </c>
      <c r="AH16">
        <f>AH5</f>
        <v>0.15780092314165306</v>
      </c>
    </row>
    <row r="17" spans="9:34" x14ac:dyDescent="0.25">
      <c r="I17" s="25" t="str">
        <f>Plate!C16</f>
        <v>9301-A1.3</v>
      </c>
      <c r="J17">
        <f>Plate!$C35</f>
        <v>15.6487797463005</v>
      </c>
      <c r="K17">
        <f>Plate!$P35</f>
        <v>24.439174755993299</v>
      </c>
      <c r="L17" s="12" t="str">
        <f t="shared" si="1"/>
        <v>9301-A1.3</v>
      </c>
      <c r="M17">
        <f t="shared" si="2"/>
        <v>-2.6398507917194189</v>
      </c>
      <c r="N17">
        <f t="shared" si="3"/>
        <v>-2.8019396064282689</v>
      </c>
      <c r="O17" s="12" t="str">
        <f t="shared" si="4"/>
        <v>9301-A1.3</v>
      </c>
      <c r="P17">
        <f t="shared" si="5"/>
        <v>0.16044483007093685</v>
      </c>
      <c r="Q17" s="26">
        <f t="shared" si="6"/>
        <v>0.14339438062570556</v>
      </c>
      <c r="R17" s="24" t="str">
        <f t="shared" si="7"/>
        <v>9301-A1.3</v>
      </c>
      <c r="T17">
        <f>P17/$S$15</f>
        <v>0.99036224455313582</v>
      </c>
      <c r="W17" s="29" t="s">
        <v>613</v>
      </c>
      <c r="X17" s="15">
        <f>AVERAGE(T42:T44)</f>
        <v>0.77213509289038162</v>
      </c>
      <c r="Y17">
        <v>9135</v>
      </c>
      <c r="Z17" t="s">
        <v>630</v>
      </c>
      <c r="AA17">
        <f>X48</f>
        <v>0.82544051060818135</v>
      </c>
      <c r="AB17">
        <f>X49</f>
        <v>0.67316219649650755</v>
      </c>
      <c r="AC17">
        <f>X50</f>
        <v>1.0336314744796888</v>
      </c>
      <c r="AD17">
        <f>X51</f>
        <v>1.3320794559177545</v>
      </c>
      <c r="AF17" t="s">
        <v>617</v>
      </c>
      <c r="AG17">
        <f>AG10</f>
        <v>0.98549421596457976</v>
      </c>
      <c r="AH17">
        <f>AH10</f>
        <v>0.10234120148728157</v>
      </c>
    </row>
    <row r="18" spans="9:34" x14ac:dyDescent="0.25">
      <c r="I18" s="24" t="str">
        <f>Plate!D2</f>
        <v>9301-B1.1</v>
      </c>
      <c r="J18">
        <f>Plate!$D21</f>
        <v>15.6651246524914</v>
      </c>
      <c r="K18">
        <f>Plate!$Q21</f>
        <v>24.098057993333899</v>
      </c>
      <c r="L18" s="12" t="str">
        <f t="shared" si="1"/>
        <v>9301-B1.1</v>
      </c>
      <c r="M18">
        <f t="shared" si="2"/>
        <v>-2.65695392478478</v>
      </c>
      <c r="N18">
        <f t="shared" si="3"/>
        <v>-2.4501522094282446</v>
      </c>
      <c r="O18" s="12" t="str">
        <f t="shared" si="4"/>
        <v>9301-B1.1</v>
      </c>
      <c r="P18">
        <f t="shared" si="5"/>
        <v>0.15855398855862737</v>
      </c>
      <c r="Q18">
        <f t="shared" si="6"/>
        <v>0.18299140473446421</v>
      </c>
      <c r="R18" s="12" t="str">
        <f t="shared" si="7"/>
        <v>9301-B1.1</v>
      </c>
      <c r="S18">
        <f>AVERAGE(Q18:Q20)</f>
        <v>0.17834202548663139</v>
      </c>
      <c r="T18">
        <f>P18/$S$18</f>
        <v>0.88904445335299087</v>
      </c>
      <c r="W18" s="29" t="s">
        <v>614</v>
      </c>
      <c r="X18" s="15">
        <f>AVERAGE(T45:T47)</f>
        <v>1.0423694432285899</v>
      </c>
      <c r="AG18" t="s">
        <v>613</v>
      </c>
      <c r="AH18" t="s">
        <v>618</v>
      </c>
    </row>
    <row r="19" spans="9:34" x14ac:dyDescent="0.25">
      <c r="I19" s="24" t="str">
        <f>Plate!D3</f>
        <v>9301-B1.2</v>
      </c>
      <c r="J19">
        <f>Plate!$D22</f>
        <v>15.569742100309901</v>
      </c>
      <c r="K19">
        <f>Plate!$Q22</f>
        <v>24.215719843139802</v>
      </c>
      <c r="L19" s="12" t="str">
        <f t="shared" si="1"/>
        <v>9301-B1.2</v>
      </c>
      <c r="M19">
        <f t="shared" si="2"/>
        <v>-2.5571466537597471</v>
      </c>
      <c r="N19">
        <f t="shared" si="3"/>
        <v>-2.5714946950531901</v>
      </c>
      <c r="O19" s="12" t="str">
        <f t="shared" si="4"/>
        <v>9301-B1.2</v>
      </c>
      <c r="P19">
        <f t="shared" si="5"/>
        <v>0.16991125743254551</v>
      </c>
      <c r="Q19">
        <f t="shared" si="6"/>
        <v>0.16822981335734569</v>
      </c>
      <c r="R19" s="12" t="str">
        <f t="shared" si="7"/>
        <v>9301-B1.2</v>
      </c>
      <c r="T19">
        <f>P19/$S$18</f>
        <v>0.9527269692542667</v>
      </c>
      <c r="W19" s="29" t="s">
        <v>615</v>
      </c>
      <c r="X19" s="15">
        <f>AVERAGE(T48:T50)</f>
        <v>1.1310101657052456</v>
      </c>
      <c r="AF19" t="s">
        <v>616</v>
      </c>
      <c r="AG19">
        <f>AG6</f>
        <v>0.7407704242772879</v>
      </c>
      <c r="AH19">
        <f>AH6</f>
        <v>0.1039749539032373</v>
      </c>
    </row>
    <row r="20" spans="9:34" x14ac:dyDescent="0.25">
      <c r="I20" s="24" t="str">
        <f>Plate!D4</f>
        <v>9301-B1.3</v>
      </c>
      <c r="J20">
        <f>Plate!$D23</f>
        <v>15.6625094592333</v>
      </c>
      <c r="K20">
        <f>Plate!$Q23</f>
        <v>24.091853076963499</v>
      </c>
      <c r="L20" s="12" t="str">
        <f t="shared" si="1"/>
        <v>9301-B1.3</v>
      </c>
      <c r="M20">
        <f t="shared" si="2"/>
        <v>-2.6542174148432411</v>
      </c>
      <c r="N20">
        <f t="shared" si="3"/>
        <v>-2.4437531941423103</v>
      </c>
      <c r="O20" s="12" t="str">
        <f t="shared" si="4"/>
        <v>9301-B1.3</v>
      </c>
      <c r="P20">
        <f t="shared" si="5"/>
        <v>0.15885501983063921</v>
      </c>
      <c r="Q20">
        <f t="shared" si="6"/>
        <v>0.1838048583680843</v>
      </c>
      <c r="R20" s="12" t="str">
        <f t="shared" si="7"/>
        <v>9301-B1.3</v>
      </c>
      <c r="T20">
        <f>P20/$S$18</f>
        <v>0.8907323969052211</v>
      </c>
      <c r="V20">
        <v>9306</v>
      </c>
      <c r="W20" s="29" t="s">
        <v>612</v>
      </c>
      <c r="X20" s="15">
        <f>AVERAGE(T51:T53)</f>
        <v>0.68149928988386399</v>
      </c>
      <c r="AF20" t="s">
        <v>617</v>
      </c>
      <c r="AG20">
        <f>AG11</f>
        <v>0.92766427525682682</v>
      </c>
      <c r="AH20">
        <f>AH11</f>
        <v>0.21774948972873595</v>
      </c>
    </row>
    <row r="21" spans="9:34" x14ac:dyDescent="0.25">
      <c r="I21" s="24" t="str">
        <f>Plate!D5</f>
        <v>9301-C1.1</v>
      </c>
      <c r="J21">
        <f>Plate!$D24</f>
        <v>16.437068304706401</v>
      </c>
      <c r="K21">
        <f>Plate!$Q24</f>
        <v>25.272085379694499</v>
      </c>
      <c r="L21" s="12" t="str">
        <f t="shared" si="1"/>
        <v>9301-C1.1</v>
      </c>
      <c r="M21">
        <f t="shared" si="2"/>
        <v>-3.4647074137674325</v>
      </c>
      <c r="N21">
        <f t="shared" si="3"/>
        <v>-3.6609049001921381</v>
      </c>
      <c r="O21" s="12" t="str">
        <f t="shared" si="4"/>
        <v>9301-C1.1</v>
      </c>
      <c r="P21">
        <f t="shared" si="5"/>
        <v>9.0577252345928422E-2</v>
      </c>
      <c r="Q21" s="26">
        <f t="shared" si="6"/>
        <v>7.9060182727425016E-2</v>
      </c>
      <c r="R21" s="24" t="str">
        <f t="shared" si="7"/>
        <v>9301-C1.1</v>
      </c>
      <c r="S21">
        <f>AVERAGE(Q21:Q23)</f>
        <v>9.9937014941103297E-2</v>
      </c>
      <c r="T21">
        <f>P21/$S$21</f>
        <v>0.9063433843737384</v>
      </c>
      <c r="W21" s="29" t="s">
        <v>613</v>
      </c>
      <c r="X21" s="15">
        <f>AVERAGE(T54:T56)</f>
        <v>0.5934522487435413</v>
      </c>
      <c r="AG21" t="s">
        <v>614</v>
      </c>
      <c r="AH21" t="s">
        <v>618</v>
      </c>
    </row>
    <row r="22" spans="9:34" x14ac:dyDescent="0.25">
      <c r="I22" s="24" t="str">
        <f>Plate!D6</f>
        <v>9301-C1.2</v>
      </c>
      <c r="J22">
        <f>Plate!$D25</f>
        <v>16.3576094345417</v>
      </c>
      <c r="K22">
        <f>Plate!$Q25</f>
        <v>25.1471515882318</v>
      </c>
      <c r="L22" s="12" t="str">
        <f t="shared" si="1"/>
        <v>9301-C1.2</v>
      </c>
      <c r="M22">
        <f t="shared" si="2"/>
        <v>-3.3815625113875889</v>
      </c>
      <c r="N22">
        <f t="shared" si="3"/>
        <v>-3.5320629958736154</v>
      </c>
      <c r="O22" s="12" t="str">
        <f t="shared" si="4"/>
        <v>9301-C1.2</v>
      </c>
      <c r="P22">
        <f t="shared" si="5"/>
        <v>9.5950723069730501E-2</v>
      </c>
      <c r="Q22" s="26">
        <f t="shared" si="6"/>
        <v>8.6445639546290295E-2</v>
      </c>
      <c r="R22" s="24" t="str">
        <f t="shared" si="7"/>
        <v>9301-C1.2</v>
      </c>
      <c r="T22">
        <f>P22/$S$21</f>
        <v>0.96011195777938663</v>
      </c>
      <c r="W22" s="29" t="s">
        <v>614</v>
      </c>
      <c r="X22" s="15">
        <f>AVERAGE(T57:T59)</f>
        <v>0.95039766363860334</v>
      </c>
      <c r="AF22" t="s">
        <v>616</v>
      </c>
      <c r="AG22">
        <f>AG7</f>
        <v>0.93470022019178878</v>
      </c>
      <c r="AH22">
        <f>AH7</f>
        <v>0.12278444384412558</v>
      </c>
    </row>
    <row r="23" spans="9:34" x14ac:dyDescent="0.25">
      <c r="I23" s="24" t="str">
        <f>Plate!D7</f>
        <v>9301-C1.3</v>
      </c>
      <c r="J23">
        <f>Plate!$D26</f>
        <v>16.453868112963601</v>
      </c>
      <c r="K23">
        <f>Plate!$Q26</f>
        <v>24.5307822220689</v>
      </c>
      <c r="L23" s="12" t="str">
        <f t="shared" si="1"/>
        <v>9301-C1.3</v>
      </c>
      <c r="M23">
        <f t="shared" si="2"/>
        <v>-3.4822865514351307</v>
      </c>
      <c r="N23">
        <f t="shared" si="3"/>
        <v>-2.8964126888568837</v>
      </c>
      <c r="O23" s="12" t="str">
        <f t="shared" si="4"/>
        <v>9301-C1.3</v>
      </c>
      <c r="P23">
        <f t="shared" si="5"/>
        <v>8.9480271780802451E-2</v>
      </c>
      <c r="Q23" s="26">
        <f t="shared" si="6"/>
        <v>0.13430522254959459</v>
      </c>
      <c r="R23" s="24" t="str">
        <f t="shared" si="7"/>
        <v>9301-C1.3</v>
      </c>
      <c r="T23">
        <f>P23/$S$21</f>
        <v>0.89536666502933471</v>
      </c>
      <c r="W23" s="29" t="s">
        <v>615</v>
      </c>
      <c r="X23" s="15">
        <f>AVERAGE(T60:T62)</f>
        <v>0.87420650207945305</v>
      </c>
      <c r="AF23" t="s">
        <v>617</v>
      </c>
      <c r="AG23">
        <f>AG12</f>
        <v>1.3143184752296</v>
      </c>
      <c r="AH23">
        <f>AH12</f>
        <v>0.42709371929187534</v>
      </c>
    </row>
    <row r="24" spans="9:34" x14ac:dyDescent="0.25">
      <c r="I24" s="24" t="str">
        <f>Plate!D8</f>
        <v>9301-D1.1</v>
      </c>
      <c r="J24">
        <f>Plate!$D27</f>
        <v>15.0276247792542</v>
      </c>
      <c r="K24">
        <f>Plate!$Q27</f>
        <v>24.095043750217101</v>
      </c>
      <c r="L24" s="12" t="str">
        <f t="shared" si="1"/>
        <v>9301-D1.1</v>
      </c>
      <c r="M24">
        <f t="shared" si="2"/>
        <v>-1.9898809520933405</v>
      </c>
      <c r="N24">
        <f t="shared" si="3"/>
        <v>-2.447043676350841</v>
      </c>
      <c r="O24" s="12" t="str">
        <f t="shared" si="4"/>
        <v>9301-D1.1</v>
      </c>
      <c r="P24">
        <f t="shared" si="5"/>
        <v>0.25175966129051791</v>
      </c>
      <c r="Q24">
        <f t="shared" si="6"/>
        <v>0.18338611608002575</v>
      </c>
      <c r="R24" s="12" t="str">
        <f t="shared" si="7"/>
        <v>9301-D1.1</v>
      </c>
      <c r="S24">
        <f>AVERAGE(Q24:Q26)</f>
        <v>0.17862016643621947</v>
      </c>
      <c r="T24">
        <f>P24/$S$24</f>
        <v>1.4094694138604702</v>
      </c>
      <c r="V24">
        <v>9307</v>
      </c>
      <c r="W24" s="29" t="s">
        <v>612</v>
      </c>
      <c r="X24">
        <f>AVERAGE(T63:T65)</f>
        <v>0.54447275297542985</v>
      </c>
      <c r="AG24" t="s">
        <v>615</v>
      </c>
      <c r="AH24" t="s">
        <v>618</v>
      </c>
    </row>
    <row r="25" spans="9:34" x14ac:dyDescent="0.25">
      <c r="I25" s="24" t="str">
        <f>Plate!D9</f>
        <v>9301-D1.2</v>
      </c>
      <c r="J25">
        <f>Plate!$D28</f>
        <v>15.427457969914</v>
      </c>
      <c r="K25">
        <f>Plate!$Q28</f>
        <v>24.223994462653501</v>
      </c>
      <c r="L25" s="12" t="str">
        <f t="shared" si="1"/>
        <v>9301-D1.2</v>
      </c>
      <c r="M25">
        <f t="shared" si="2"/>
        <v>-2.4082620785392996</v>
      </c>
      <c r="N25">
        <f t="shared" si="3"/>
        <v>-2.5800281568426251</v>
      </c>
      <c r="O25" s="12" t="str">
        <f t="shared" si="4"/>
        <v>9301-D1.2</v>
      </c>
      <c r="P25">
        <f t="shared" si="5"/>
        <v>0.18838263918433179</v>
      </c>
      <c r="Q25">
        <f t="shared" si="6"/>
        <v>0.16723768036601888</v>
      </c>
      <c r="R25" s="12" t="str">
        <f t="shared" si="7"/>
        <v>9301-D1.2</v>
      </c>
      <c r="T25">
        <f t="shared" ref="T25:T26" si="9">P25/$S$24</f>
        <v>1.0546549303076493</v>
      </c>
      <c r="W25" s="29" t="s">
        <v>613</v>
      </c>
      <c r="X25">
        <f>AVERAGE(T66:T68)</f>
        <v>0.71245250621412348</v>
      </c>
      <c r="AF25" t="s">
        <v>616</v>
      </c>
      <c r="AG25">
        <f>AG8</f>
        <v>1.0178235040531478</v>
      </c>
      <c r="AH25">
        <f>AH8</f>
        <v>0.16123589473067187</v>
      </c>
    </row>
    <row r="26" spans="9:34" x14ac:dyDescent="0.25">
      <c r="I26" s="24" t="str">
        <f>Plate!D10</f>
        <v>9301-D1.3</v>
      </c>
      <c r="J26">
        <f>Plate!$D29</f>
        <v>15.152302450953</v>
      </c>
      <c r="K26">
        <f>Plate!$Q29</f>
        <v>24.080997570910998</v>
      </c>
      <c r="L26" s="12" t="str">
        <f t="shared" si="1"/>
        <v>9301-D1.3</v>
      </c>
      <c r="M26">
        <f t="shared" si="2"/>
        <v>-2.1203423193498332</v>
      </c>
      <c r="N26">
        <f t="shared" si="3"/>
        <v>-2.4325581118849771</v>
      </c>
      <c r="O26" s="12" t="str">
        <f t="shared" si="4"/>
        <v>9301-D1.3</v>
      </c>
      <c r="P26">
        <f t="shared" si="5"/>
        <v>0.22999233413107803</v>
      </c>
      <c r="Q26">
        <f t="shared" si="6"/>
        <v>0.18523670286261376</v>
      </c>
      <c r="R26" s="12" t="str">
        <f t="shared" si="7"/>
        <v>9301-D1.3</v>
      </c>
      <c r="T26">
        <f t="shared" si="9"/>
        <v>1.2876056422957269</v>
      </c>
      <c r="W26" s="29" t="s">
        <v>614</v>
      </c>
      <c r="X26">
        <f>AVERAGE(T69:T71)</f>
        <v>0.72469564956801202</v>
      </c>
      <c r="AF26" t="s">
        <v>617</v>
      </c>
      <c r="AG26">
        <f>AG13</f>
        <v>1.5626688196446512</v>
      </c>
      <c r="AH26">
        <f>AH13</f>
        <v>0.200244624881596</v>
      </c>
    </row>
    <row r="27" spans="9:34" x14ac:dyDescent="0.25">
      <c r="I27" s="24" t="str">
        <f>Plate!D11</f>
        <v>9302-A1.1</v>
      </c>
      <c r="J27">
        <f>Plate!$D30</f>
        <v>15.0688202173917</v>
      </c>
      <c r="K27">
        <f>Plate!$Q30</f>
        <v>23.7829843697676</v>
      </c>
      <c r="L27" s="12" t="str">
        <f t="shared" si="1"/>
        <v>9302-A1.1</v>
      </c>
      <c r="M27">
        <f t="shared" si="2"/>
        <v>-2.0329874130251113</v>
      </c>
      <c r="N27">
        <f t="shared" si="3"/>
        <v>-2.1252226192385515</v>
      </c>
      <c r="O27" s="12" t="str">
        <f t="shared" si="4"/>
        <v>9302-A1.1</v>
      </c>
      <c r="P27">
        <f t="shared" si="5"/>
        <v>0.24434857344335659</v>
      </c>
      <c r="Q27" s="26">
        <f t="shared" si="6"/>
        <v>0.22921563828888125</v>
      </c>
      <c r="R27" s="24" t="str">
        <f t="shared" si="7"/>
        <v>9302-A1.1</v>
      </c>
      <c r="S27">
        <f>AVERAGE(Q27:Q29)</f>
        <v>0.24859864659334333</v>
      </c>
      <c r="T27">
        <f>P27/$S$27</f>
        <v>0.98290387655674172</v>
      </c>
      <c r="W27" s="29" t="s">
        <v>615</v>
      </c>
      <c r="X27">
        <f>AVERAGE(T72:T74)</f>
        <v>0.81359826201222152</v>
      </c>
    </row>
    <row r="28" spans="9:34" x14ac:dyDescent="0.25">
      <c r="I28" s="24" t="str">
        <f>Plate!D12</f>
        <v>9302-A1.2</v>
      </c>
      <c r="J28">
        <f>Plate!$D31</f>
        <v>15.1509296599591</v>
      </c>
      <c r="K28">
        <f>Plate!$Q31</f>
        <v>23.6928321713327</v>
      </c>
      <c r="L28" s="12" t="str">
        <f t="shared" si="1"/>
        <v>9302-A1.2</v>
      </c>
      <c r="M28">
        <f t="shared" si="2"/>
        <v>-2.1189058457007723</v>
      </c>
      <c r="N28">
        <f t="shared" si="3"/>
        <v>-2.0322503273640837</v>
      </c>
      <c r="O28" s="12" t="str">
        <f t="shared" si="4"/>
        <v>9302-A1.2</v>
      </c>
      <c r="P28">
        <f t="shared" si="5"/>
        <v>0.23022144870436792</v>
      </c>
      <c r="Q28" s="26">
        <f t="shared" si="6"/>
        <v>0.24447344518779263</v>
      </c>
      <c r="R28" s="24" t="str">
        <f t="shared" si="7"/>
        <v>9302-A1.2</v>
      </c>
      <c r="T28">
        <f>P28/$S$27</f>
        <v>0.92607683854756961</v>
      </c>
      <c r="V28">
        <v>9309</v>
      </c>
      <c r="W28" s="29" t="s">
        <v>612</v>
      </c>
      <c r="X28">
        <f>AVERAGE(T75:T77)</f>
        <v>0.94006878639859226</v>
      </c>
    </row>
    <row r="29" spans="9:34" x14ac:dyDescent="0.25">
      <c r="I29" s="24" t="str">
        <f>Plate!D13</f>
        <v>9302-A1.3</v>
      </c>
      <c r="J29">
        <f>Plate!$D32</f>
        <v>15.2189763049759</v>
      </c>
      <c r="K29">
        <f>Plate!$Q32</f>
        <v>23.5430228850235</v>
      </c>
      <c r="L29" s="12" t="str">
        <f t="shared" si="1"/>
        <v>9302-A1.3</v>
      </c>
      <c r="M29">
        <f t="shared" si="2"/>
        <v>-2.1901091191109092</v>
      </c>
      <c r="N29">
        <f t="shared" si="3"/>
        <v>-1.8777547861122281</v>
      </c>
      <c r="O29" s="12" t="str">
        <f t="shared" si="4"/>
        <v>9302-A1.3</v>
      </c>
      <c r="P29">
        <f t="shared" si="5"/>
        <v>0.21913485530503152</v>
      </c>
      <c r="Q29" s="26">
        <f t="shared" si="6"/>
        <v>0.27210685630335613</v>
      </c>
      <c r="R29" s="24" t="str">
        <f t="shared" si="7"/>
        <v>9302-A1.3</v>
      </c>
      <c r="T29">
        <f>P29/$S$27</f>
        <v>0.88148048393638856</v>
      </c>
      <c r="W29" s="29" t="s">
        <v>613</v>
      </c>
      <c r="X29">
        <f>AVERAGE(T78:T80)</f>
        <v>0.6681084750359837</v>
      </c>
    </row>
    <row r="30" spans="9:34" x14ac:dyDescent="0.25">
      <c r="I30" s="24" t="str">
        <f>Plate!D14</f>
        <v>9302-B1.1</v>
      </c>
      <c r="J30">
        <f>Plate!$D33</f>
        <v>15.416389241823801</v>
      </c>
      <c r="K30">
        <f>Plate!$Q33</f>
        <v>23.475328398703802</v>
      </c>
      <c r="L30" s="12" t="str">
        <f t="shared" si="1"/>
        <v>9302-B1.1</v>
      </c>
      <c r="M30">
        <f t="shared" si="2"/>
        <v>-2.3966798811757948</v>
      </c>
      <c r="N30">
        <f t="shared" si="3"/>
        <v>-1.8079427166378279</v>
      </c>
      <c r="O30" s="12" t="str">
        <f t="shared" si="4"/>
        <v>9302-B1.1</v>
      </c>
      <c r="P30">
        <f t="shared" si="5"/>
        <v>0.18990109360347518</v>
      </c>
      <c r="Q30">
        <f t="shared" si="6"/>
        <v>0.28559790138044278</v>
      </c>
      <c r="R30" s="12" t="str">
        <f t="shared" si="7"/>
        <v>9302-B1.1</v>
      </c>
      <c r="S30">
        <f>AVERAGE(Q30:Q32)</f>
        <v>0.27406244527082158</v>
      </c>
      <c r="T30">
        <f>P30/$S$30</f>
        <v>0.69291176839577462</v>
      </c>
      <c r="W30" s="29" t="s">
        <v>614</v>
      </c>
      <c r="X30">
        <f>AVERAGE(T81:T83)</f>
        <v>1.313442813235949</v>
      </c>
    </row>
    <row r="31" spans="9:34" x14ac:dyDescent="0.25">
      <c r="I31" s="24" t="str">
        <f>Plate!D15</f>
        <v>9302-B1.2</v>
      </c>
      <c r="J31">
        <f>Plate!$D34</f>
        <v>15.4581161081537</v>
      </c>
      <c r="K31">
        <f>Plate!$Q34</f>
        <v>23.503136619671899</v>
      </c>
      <c r="L31" s="12" t="str">
        <f t="shared" si="1"/>
        <v>9302-B1.2</v>
      </c>
      <c r="M31">
        <f t="shared" si="2"/>
        <v>-2.4403424228206108</v>
      </c>
      <c r="N31">
        <f t="shared" si="3"/>
        <v>-1.8366208196817884</v>
      </c>
      <c r="O31" s="12" t="str">
        <f t="shared" si="4"/>
        <v>9302-B1.2</v>
      </c>
      <c r="P31">
        <f t="shared" si="5"/>
        <v>0.18423991773515874</v>
      </c>
      <c r="Q31">
        <f t="shared" si="6"/>
        <v>0.27997679817132032</v>
      </c>
      <c r="R31" s="12" t="str">
        <f t="shared" si="7"/>
        <v>9302-B1.2</v>
      </c>
      <c r="T31">
        <f>P31/$S$30</f>
        <v>0.67225525027005262</v>
      </c>
      <c r="W31" s="29" t="s">
        <v>615</v>
      </c>
      <c r="X31">
        <f>AVERAGE(T84:T86)</f>
        <v>1.7616275655376004</v>
      </c>
    </row>
    <row r="32" spans="9:34" x14ac:dyDescent="0.25">
      <c r="I32" s="24" t="str">
        <f>Plate!D16</f>
        <v>9302-B1.3</v>
      </c>
      <c r="J32">
        <f>Plate!$D35</f>
        <v>15.322686806040499</v>
      </c>
      <c r="K32">
        <f>Plate!$Q35</f>
        <v>23.625038413218299</v>
      </c>
      <c r="L32" s="12" t="str">
        <f t="shared" si="1"/>
        <v>9302-B1.3</v>
      </c>
      <c r="M32">
        <f t="shared" si="2"/>
        <v>-2.2986306657791067</v>
      </c>
      <c r="N32">
        <f t="shared" si="3"/>
        <v>-1.9623358807271489</v>
      </c>
      <c r="O32" s="12" t="str">
        <f t="shared" si="4"/>
        <v>9302-B1.3</v>
      </c>
      <c r="P32">
        <f t="shared" si="5"/>
        <v>0.20325592795822273</v>
      </c>
      <c r="Q32">
        <f t="shared" si="6"/>
        <v>0.25661263626070163</v>
      </c>
      <c r="R32" s="12" t="str">
        <f t="shared" si="7"/>
        <v>9302-B1.3</v>
      </c>
      <c r="T32">
        <f>P32/$S$30</f>
        <v>0.74164093426726296</v>
      </c>
      <c r="V32">
        <v>9310</v>
      </c>
      <c r="W32" s="29" t="s">
        <v>612</v>
      </c>
      <c r="X32">
        <f>AVERAGE(T87:T89)</f>
        <v>0.94368029086161442</v>
      </c>
    </row>
    <row r="33" spans="9:24" x14ac:dyDescent="0.25">
      <c r="I33" s="25" t="str">
        <f>Plate!E2</f>
        <v>9302-C1.1</v>
      </c>
      <c r="J33">
        <f>Plate!$E21</f>
        <v>15.2350124218432</v>
      </c>
      <c r="K33">
        <f>Plate!$R21</f>
        <v>23.642939002991302</v>
      </c>
      <c r="L33" s="12" t="str">
        <f t="shared" si="1"/>
        <v>9302-C1.1</v>
      </c>
      <c r="M33">
        <f t="shared" si="2"/>
        <v>-2.2068891383676603</v>
      </c>
      <c r="N33">
        <f t="shared" si="3"/>
        <v>-1.9807964272916625</v>
      </c>
      <c r="O33" s="12" t="str">
        <f t="shared" si="4"/>
        <v>9302-C1.1</v>
      </c>
      <c r="P33">
        <f t="shared" si="5"/>
        <v>0.21660085781293162</v>
      </c>
      <c r="Q33" s="26">
        <f t="shared" si="6"/>
        <v>0.25334997168048529</v>
      </c>
      <c r="R33" s="24" t="str">
        <f t="shared" si="7"/>
        <v>9302-C1.1</v>
      </c>
      <c r="S33">
        <f>AVERAGE(Q33:Q35)</f>
        <v>0.23506370904828408</v>
      </c>
      <c r="T33">
        <f>P33/$S$33</f>
        <v>0.92145596906428451</v>
      </c>
      <c r="W33" s="29" t="s">
        <v>613</v>
      </c>
      <c r="X33">
        <f>AVERAGE(T90:T92)</f>
        <v>0.89308576158988384</v>
      </c>
    </row>
    <row r="34" spans="9:24" x14ac:dyDescent="0.25">
      <c r="I34" s="25" t="str">
        <f>Plate!E3</f>
        <v>9302-C1.2</v>
      </c>
      <c r="J34">
        <f>Plate!$E22</f>
        <v>15.1547929268131</v>
      </c>
      <c r="K34">
        <f>Plate!$R22</f>
        <v>23.853511575062701</v>
      </c>
      <c r="L34" s="12" t="str">
        <f t="shared" si="1"/>
        <v>9302-C1.2</v>
      </c>
      <c r="M34">
        <f t="shared" si="2"/>
        <v>-2.1229483263549431</v>
      </c>
      <c r="N34">
        <f t="shared" si="3"/>
        <v>-2.1979560193066758</v>
      </c>
      <c r="O34" s="12" t="str">
        <f t="shared" si="4"/>
        <v>9302-C1.2</v>
      </c>
      <c r="P34">
        <f t="shared" si="5"/>
        <v>0.2295772632981421</v>
      </c>
      <c r="Q34" s="26">
        <f t="shared" si="6"/>
        <v>0.21794620389341379</v>
      </c>
      <c r="R34" s="24" t="str">
        <f t="shared" si="7"/>
        <v>9302-C1.2</v>
      </c>
      <c r="T34">
        <f>P34/$S$33</f>
        <v>0.97665974993606941</v>
      </c>
      <c r="W34" s="29" t="s">
        <v>614</v>
      </c>
      <c r="X34">
        <f>AVERAGE(T93:T95)</f>
        <v>1.8255001664273027</v>
      </c>
    </row>
    <row r="35" spans="9:24" x14ac:dyDescent="0.25">
      <c r="I35" s="25" t="str">
        <f>Plate!E4</f>
        <v>9302-C1.3</v>
      </c>
      <c r="J35">
        <f>Plate!$E23</f>
        <v>15.422001070072</v>
      </c>
      <c r="K35">
        <f>Plate!$R23</f>
        <v>23.7547134778724</v>
      </c>
      <c r="L35" s="12" t="str">
        <f t="shared" si="1"/>
        <v>9302-C1.3</v>
      </c>
      <c r="M35">
        <f t="shared" si="2"/>
        <v>-2.4025520375618821</v>
      </c>
      <c r="N35">
        <f t="shared" si="3"/>
        <v>-2.0960673722399981</v>
      </c>
      <c r="O35" s="12" t="str">
        <f t="shared" si="4"/>
        <v>9302-C1.3</v>
      </c>
      <c r="P35">
        <f t="shared" si="5"/>
        <v>0.18912971605881532</v>
      </c>
      <c r="Q35" s="26">
        <f t="shared" si="6"/>
        <v>0.23389495157095311</v>
      </c>
      <c r="R35" s="24" t="str">
        <f t="shared" si="7"/>
        <v>9302-C1.3</v>
      </c>
      <c r="T35">
        <f>P35/$S$33</f>
        <v>0.80458917637501615</v>
      </c>
      <c r="W35" s="29" t="s">
        <v>615</v>
      </c>
      <c r="X35">
        <f>AVERAGE(T96:T98)</f>
        <v>1.8197151579418012</v>
      </c>
    </row>
    <row r="36" spans="9:24" x14ac:dyDescent="0.25">
      <c r="I36" s="25" t="str">
        <f>Plate!E5</f>
        <v>9302-D1.1</v>
      </c>
      <c r="J36">
        <f>Plate!$E24</f>
        <v>16.259786427724698</v>
      </c>
      <c r="K36">
        <f>Plate!$R24</f>
        <v>25.1681291229166</v>
      </c>
      <c r="L36" s="12" t="str">
        <f t="shared" si="1"/>
        <v>9302-D1.1</v>
      </c>
      <c r="M36">
        <f t="shared" si="2"/>
        <v>-3.2792015750258767</v>
      </c>
      <c r="N36">
        <f t="shared" si="3"/>
        <v>-3.5536967387149545</v>
      </c>
      <c r="O36" s="12" t="str">
        <f t="shared" si="4"/>
        <v>9302-D1.1</v>
      </c>
      <c r="P36">
        <f t="shared" si="5"/>
        <v>0.10300586751428359</v>
      </c>
      <c r="Q36">
        <f t="shared" si="6"/>
        <v>8.5159026111679748E-2</v>
      </c>
      <c r="R36" s="12" t="str">
        <f t="shared" si="7"/>
        <v>9302-D1.1</v>
      </c>
      <c r="S36">
        <f>AVERAGE(Q36:Q38)</f>
        <v>9.89871834528675E-2</v>
      </c>
      <c r="T36">
        <f>P36/$S$36</f>
        <v>1.0405980241202597</v>
      </c>
      <c r="V36">
        <v>9311</v>
      </c>
      <c r="W36" s="29" t="s">
        <v>612</v>
      </c>
      <c r="X36">
        <f>AVERAGE(T102:T104)</f>
        <v>1.0669124997040311</v>
      </c>
    </row>
    <row r="37" spans="9:24" x14ac:dyDescent="0.25">
      <c r="I37" s="25" t="str">
        <f>Plate!E6</f>
        <v>9302-D1.2</v>
      </c>
      <c r="J37">
        <f>Plate!$E25</f>
        <v>16.370176767316099</v>
      </c>
      <c r="K37">
        <f>Plate!$R25</f>
        <v>24.971524270479499</v>
      </c>
      <c r="L37" s="12" t="str">
        <f t="shared" si="1"/>
        <v>9302-D1.2</v>
      </c>
      <c r="M37">
        <f t="shared" si="2"/>
        <v>-3.3947128324849887</v>
      </c>
      <c r="N37">
        <f t="shared" si="3"/>
        <v>-3.3509417971600008</v>
      </c>
      <c r="O37" s="12" t="str">
        <f t="shared" si="4"/>
        <v>9302-D1.2</v>
      </c>
      <c r="P37">
        <f t="shared" si="5"/>
        <v>9.5080095825713931E-2</v>
      </c>
      <c r="Q37">
        <f t="shared" si="6"/>
        <v>9.8009010670404587E-2</v>
      </c>
      <c r="R37" s="12" t="str">
        <f t="shared" si="7"/>
        <v>9302-D1.2</v>
      </c>
      <c r="T37">
        <f>P37/$S$36</f>
        <v>0.96052935854050314</v>
      </c>
      <c r="W37" s="29" t="s">
        <v>613</v>
      </c>
      <c r="X37">
        <f>AVERAGE(T102:T104)</f>
        <v>1.0669124997040311</v>
      </c>
    </row>
    <row r="38" spans="9:24" x14ac:dyDescent="0.25">
      <c r="I38" s="25" t="str">
        <f>Plate!E7</f>
        <v>9302-D1.3</v>
      </c>
      <c r="J38">
        <f>Plate!$E26</f>
        <v>16.313929865800201</v>
      </c>
      <c r="K38">
        <f>Plate!$R26</f>
        <v>24.762626862627101</v>
      </c>
      <c r="L38" s="12" t="str">
        <f t="shared" si="1"/>
        <v>9302-D1.3</v>
      </c>
      <c r="M38">
        <f t="shared" si="2"/>
        <v>-3.3358566830580663</v>
      </c>
      <c r="N38">
        <f t="shared" si="3"/>
        <v>-3.1355097709660154</v>
      </c>
      <c r="O38" s="12" t="str">
        <f t="shared" si="4"/>
        <v>9302-D1.3</v>
      </c>
      <c r="P38">
        <f t="shared" si="5"/>
        <v>9.9039189403712508E-2</v>
      </c>
      <c r="Q38">
        <f t="shared" si="6"/>
        <v>0.11379351357651817</v>
      </c>
      <c r="R38" s="12" t="str">
        <f t="shared" si="7"/>
        <v>9302-D1.3</v>
      </c>
      <c r="T38">
        <f>P38/$S$36</f>
        <v>1.0005253806506149</v>
      </c>
      <c r="W38" s="29" t="s">
        <v>614</v>
      </c>
      <c r="X38">
        <f>AVERAGE(T105:T107)</f>
        <v>0.81384336941829238</v>
      </c>
    </row>
    <row r="39" spans="9:24" x14ac:dyDescent="0.25">
      <c r="I39" s="25" t="str">
        <f>Plate!E8</f>
        <v>9305-A1.1</v>
      </c>
      <c r="J39">
        <f>Plate!$E27</f>
        <v>15.3402337005818</v>
      </c>
      <c r="K39">
        <f>Plate!$R27</f>
        <v>24.018183960034399</v>
      </c>
      <c r="L39" s="12" t="str">
        <f t="shared" si="1"/>
        <v>9305-A1.1</v>
      </c>
      <c r="M39">
        <f t="shared" si="2"/>
        <v>-2.3169915464546289</v>
      </c>
      <c r="N39">
        <f t="shared" si="3"/>
        <v>-2.3677795988204791</v>
      </c>
      <c r="O39" s="12" t="str">
        <f t="shared" si="4"/>
        <v>9305-A1.1</v>
      </c>
      <c r="P39">
        <f t="shared" si="5"/>
        <v>0.2006855231026288</v>
      </c>
      <c r="Q39" s="26">
        <f t="shared" si="6"/>
        <v>0.19374357877394618</v>
      </c>
      <c r="R39" s="24" t="str">
        <f t="shared" si="7"/>
        <v>9305-A1.1</v>
      </c>
      <c r="S39">
        <f>AVERAGE(Q39:Q41)</f>
        <v>0.20295713803790452</v>
      </c>
      <c r="T39">
        <f>P39/$S$39</f>
        <v>0.98880741541176309</v>
      </c>
      <c r="W39" s="29" t="s">
        <v>615</v>
      </c>
      <c r="X39">
        <f>AVERAGE(T108:T110)</f>
        <v>1.5768674995881398</v>
      </c>
    </row>
    <row r="40" spans="9:24" x14ac:dyDescent="0.25">
      <c r="I40" s="25" t="str">
        <f>Plate!E9</f>
        <v>9305-A1.2</v>
      </c>
      <c r="J40">
        <f>Plate!$E28</f>
        <v>15.417606199844901</v>
      </c>
      <c r="K40">
        <f>Plate!$R28</f>
        <v>23.956251026210499</v>
      </c>
      <c r="L40" s="12" t="str">
        <f t="shared" si="1"/>
        <v>9305-A1.2</v>
      </c>
      <c r="M40">
        <f t="shared" si="2"/>
        <v>-2.3979532928874767</v>
      </c>
      <c r="N40">
        <f t="shared" si="3"/>
        <v>-2.3039093116829368</v>
      </c>
      <c r="O40" s="12" t="str">
        <f t="shared" si="4"/>
        <v>9305-A1.2</v>
      </c>
      <c r="P40">
        <f t="shared" si="5"/>
        <v>0.1897335491276414</v>
      </c>
      <c r="Q40" s="26">
        <f t="shared" si="6"/>
        <v>0.2025135980838263</v>
      </c>
      <c r="R40" s="24" t="str">
        <f t="shared" si="7"/>
        <v>9305-A1.2</v>
      </c>
      <c r="T40">
        <f>P40/$S$39</f>
        <v>0.93484541101582996</v>
      </c>
      <c r="V40">
        <v>9312</v>
      </c>
      <c r="W40" s="29" t="s">
        <v>612</v>
      </c>
      <c r="X40">
        <f>AVERAGE(T111:T113)</f>
        <v>1.0327007533186696</v>
      </c>
    </row>
    <row r="41" spans="9:24" x14ac:dyDescent="0.25">
      <c r="I41" s="25" t="str">
        <f>Plate!E10</f>
        <v>9305-A1.3</v>
      </c>
      <c r="J41">
        <f>Plate!$E29</f>
        <v>15.5351924048868</v>
      </c>
      <c r="K41">
        <f>Plate!$R29</f>
        <v>23.888161541617102</v>
      </c>
      <c r="L41" s="12" t="str">
        <f t="shared" si="1"/>
        <v>9305-A1.3</v>
      </c>
      <c r="M41">
        <f t="shared" si="2"/>
        <v>-2.5209942261295439</v>
      </c>
      <c r="N41">
        <f t="shared" si="3"/>
        <v>-2.2336898878075373</v>
      </c>
      <c r="O41" s="12" t="str">
        <f t="shared" si="4"/>
        <v>9305-A1.3</v>
      </c>
      <c r="P41">
        <f t="shared" si="5"/>
        <v>0.17422285209913693</v>
      </c>
      <c r="Q41" s="26">
        <f t="shared" si="6"/>
        <v>0.21261423725594111</v>
      </c>
      <c r="R41" s="24" t="str">
        <f t="shared" si="7"/>
        <v>9305-A1.3</v>
      </c>
      <c r="T41">
        <f>P41/$S$39</f>
        <v>0.85842190022702658</v>
      </c>
      <c r="W41" s="29" t="s">
        <v>613</v>
      </c>
      <c r="X41">
        <f>AVERAGE(T114:T116)</f>
        <v>1.1157963227454888</v>
      </c>
    </row>
    <row r="42" spans="9:24" x14ac:dyDescent="0.25">
      <c r="I42" s="25" t="str">
        <f>Plate!E11</f>
        <v>9305-B1.1</v>
      </c>
      <c r="J42">
        <f>Plate!$E30</f>
        <v>15.2234027169717</v>
      </c>
      <c r="K42">
        <f>Plate!$R30</f>
        <v>23.453043533189302</v>
      </c>
      <c r="L42" s="12" t="str">
        <f t="shared" si="1"/>
        <v>9305-B1.1</v>
      </c>
      <c r="M42">
        <f t="shared" si="2"/>
        <v>-2.1947408687509542</v>
      </c>
      <c r="N42">
        <f t="shared" si="3"/>
        <v>-1.784960747734502</v>
      </c>
      <c r="O42" s="12" t="str">
        <f t="shared" si="4"/>
        <v>9305-B1.1</v>
      </c>
      <c r="P42">
        <f t="shared" si="5"/>
        <v>0.21843245444027298</v>
      </c>
      <c r="Q42">
        <f t="shared" si="6"/>
        <v>0.29018387369446419</v>
      </c>
      <c r="R42" s="12" t="str">
        <f t="shared" si="7"/>
        <v>9305-B1.1</v>
      </c>
      <c r="S42">
        <f>AVERAGE(Q42:Q44)</f>
        <v>0.27474535020686969</v>
      </c>
      <c r="T42">
        <f>P42/$S$42</f>
        <v>0.79503603710055193</v>
      </c>
      <c r="W42" s="29" t="s">
        <v>614</v>
      </c>
      <c r="X42">
        <f>AVERAGE(T117:T119)</f>
        <v>1.0723901135081839</v>
      </c>
    </row>
    <row r="43" spans="9:24" x14ac:dyDescent="0.25">
      <c r="I43" s="25" t="str">
        <f>Plate!E12</f>
        <v>9305-B1.2</v>
      </c>
      <c r="J43">
        <f>Plate!$E31</f>
        <v>15.242159006789899</v>
      </c>
      <c r="K43">
        <f>Plate!$R31</f>
        <v>23.625302079856102</v>
      </c>
      <c r="L43" s="12" t="str">
        <f t="shared" si="1"/>
        <v>9305-B1.2</v>
      </c>
      <c r="M43">
        <f t="shared" si="2"/>
        <v>-2.2143672475644181</v>
      </c>
      <c r="N43">
        <f t="shared" si="3"/>
        <v>-1.9626077952454077</v>
      </c>
      <c r="O43" s="12" t="str">
        <f t="shared" si="4"/>
        <v>9305-B1.2</v>
      </c>
      <c r="P43">
        <f t="shared" si="5"/>
        <v>0.2154810271517022</v>
      </c>
      <c r="Q43">
        <f t="shared" si="6"/>
        <v>0.25656427529448245</v>
      </c>
      <c r="R43" s="12" t="str">
        <f t="shared" si="7"/>
        <v>9305-B1.2</v>
      </c>
      <c r="T43">
        <f>P43/$S$42</f>
        <v>0.78429362676913594</v>
      </c>
      <c r="W43" s="29" t="s">
        <v>615</v>
      </c>
      <c r="X43">
        <f>AVERAGE(T120:T122)</f>
        <v>1.363013141831076</v>
      </c>
    </row>
    <row r="44" spans="9:24" x14ac:dyDescent="0.25">
      <c r="I44" s="25" t="str">
        <f>Plate!E13</f>
        <v>9305-B1.3</v>
      </c>
      <c r="J44">
        <f>Plate!$E32</f>
        <v>15.3277688819794</v>
      </c>
      <c r="K44">
        <f>Plate!$R32</f>
        <v>23.5156282659275</v>
      </c>
      <c r="L44" s="12" t="str">
        <f t="shared" si="1"/>
        <v>9305-B1.3</v>
      </c>
      <c r="M44">
        <f t="shared" si="2"/>
        <v>-2.3039484950781017</v>
      </c>
      <c r="N44">
        <f t="shared" si="3"/>
        <v>-1.8495032230156012</v>
      </c>
      <c r="O44" s="12" t="str">
        <f t="shared" si="4"/>
        <v>9305-B1.3</v>
      </c>
      <c r="P44">
        <f t="shared" si="5"/>
        <v>0.2025080979175701</v>
      </c>
      <c r="Q44">
        <f t="shared" si="6"/>
        <v>0.27748790163166231</v>
      </c>
      <c r="R44" s="12" t="str">
        <f t="shared" si="7"/>
        <v>9305-B1.3</v>
      </c>
      <c r="T44">
        <f>P44/$S$42</f>
        <v>0.737075614801457</v>
      </c>
      <c r="V44">
        <v>9313</v>
      </c>
      <c r="W44" s="29" t="s">
        <v>612</v>
      </c>
      <c r="X44">
        <f>AVERAGE(T123:T125)</f>
        <v>1.1041624548963902</v>
      </c>
    </row>
    <row r="45" spans="9:24" x14ac:dyDescent="0.25">
      <c r="I45" s="25" t="str">
        <f>Plate!E14</f>
        <v>9305-C1.1</v>
      </c>
      <c r="J45">
        <f>Plate!$E33</f>
        <v>15.467432670254199</v>
      </c>
      <c r="K45">
        <f>Plate!$R33</f>
        <v>24.405940349685199</v>
      </c>
      <c r="L45" s="12" t="str">
        <f t="shared" si="1"/>
        <v>9305-C1.1</v>
      </c>
      <c r="M45">
        <f t="shared" si="2"/>
        <v>-2.4500911726424515</v>
      </c>
      <c r="N45">
        <f t="shared" si="3"/>
        <v>-2.7676655789814224</v>
      </c>
      <c r="O45" s="12" t="str">
        <f t="shared" si="4"/>
        <v>9305-C1.1</v>
      </c>
      <c r="P45">
        <f t="shared" si="5"/>
        <v>0.1829991468026976</v>
      </c>
      <c r="Q45" s="26">
        <f t="shared" si="6"/>
        <v>0.14684178082019964</v>
      </c>
      <c r="R45" s="24" t="str">
        <f t="shared" si="7"/>
        <v>9305-C1.1</v>
      </c>
      <c r="S45">
        <f>AVERAGE(Q45:Q47)</f>
        <v>0.1732338094427508</v>
      </c>
      <c r="T45">
        <f>P45/$S$45</f>
        <v>1.0563708515754484</v>
      </c>
      <c r="W45" s="29" t="s">
        <v>613</v>
      </c>
      <c r="X45">
        <f>AVERAGE(T126:T127)</f>
        <v>1.1489203959690659</v>
      </c>
    </row>
    <row r="46" spans="9:24" x14ac:dyDescent="0.25">
      <c r="I46" s="25" t="str">
        <f>Plate!E15</f>
        <v>9305-C1.2</v>
      </c>
      <c r="J46">
        <f>Plate!$E34</f>
        <v>15.5690479637104</v>
      </c>
      <c r="K46">
        <f>Plate!$R34</f>
        <v>24.288398873175002</v>
      </c>
      <c r="L46" s="12" t="str">
        <f t="shared" si="1"/>
        <v>9305-C1.2</v>
      </c>
      <c r="M46">
        <f t="shared" si="2"/>
        <v>-2.5564203167292288</v>
      </c>
      <c r="N46">
        <f t="shared" si="3"/>
        <v>-2.6464472321060186</v>
      </c>
      <c r="O46" s="12" t="str">
        <f t="shared" si="4"/>
        <v>9305-C1.2</v>
      </c>
      <c r="P46">
        <f t="shared" si="5"/>
        <v>0.16999682223072518</v>
      </c>
      <c r="Q46" s="26">
        <f t="shared" si="6"/>
        <v>0.15971290209744562</v>
      </c>
      <c r="R46" s="24" t="str">
        <f t="shared" si="7"/>
        <v>9305-C1.2</v>
      </c>
      <c r="T46">
        <f>P46/$S$45</f>
        <v>0.98131434491662928</v>
      </c>
      <c r="W46" s="29" t="s">
        <v>614</v>
      </c>
      <c r="X46">
        <f>AVERAGE(T129:T131)</f>
        <v>1.8271029143081829</v>
      </c>
    </row>
    <row r="47" spans="9:24" x14ac:dyDescent="0.25">
      <c r="I47" s="25" t="str">
        <f>Plate!E16</f>
        <v>9305-C1.3</v>
      </c>
      <c r="J47">
        <f>Plate!$E35</f>
        <v>15.4249551589717</v>
      </c>
      <c r="K47">
        <f>Plate!$R35</f>
        <v>23.884662187048399</v>
      </c>
      <c r="L47" s="12" t="str">
        <f t="shared" si="1"/>
        <v>9305-C1.3</v>
      </c>
      <c r="M47">
        <f t="shared" si="2"/>
        <v>-2.4056431642375813</v>
      </c>
      <c r="N47">
        <f t="shared" si="3"/>
        <v>-2.2300810682780985</v>
      </c>
      <c r="O47" s="12" t="str">
        <f t="shared" si="4"/>
        <v>9305-C1.3</v>
      </c>
      <c r="P47">
        <f t="shared" si="5"/>
        <v>0.18872491945820064</v>
      </c>
      <c r="Q47" s="26">
        <f t="shared" si="6"/>
        <v>0.21314674541060707</v>
      </c>
      <c r="R47" s="24" t="str">
        <f t="shared" si="7"/>
        <v>9305-C1.3</v>
      </c>
      <c r="T47">
        <f>P47/$S$45</f>
        <v>1.0894231331936923</v>
      </c>
      <c r="W47" s="29" t="s">
        <v>615</v>
      </c>
      <c r="X47">
        <f>AVERAGE(T132:T134)</f>
        <v>1.5227100970515359</v>
      </c>
    </row>
    <row r="48" spans="9:24" x14ac:dyDescent="0.25">
      <c r="I48" s="24" t="str">
        <f>Plate!F2</f>
        <v>9305-D1.1</v>
      </c>
      <c r="J48">
        <f>Plate!$F21</f>
        <v>14.885366201771101</v>
      </c>
      <c r="K48">
        <f>Plate!$S21</f>
        <v>23.922181998662801</v>
      </c>
      <c r="L48" s="12" t="str">
        <f t="shared" si="1"/>
        <v>9305-D1.1</v>
      </c>
      <c r="M48">
        <f t="shared" si="2"/>
        <v>-1.8410231151644889</v>
      </c>
      <c r="N48">
        <f t="shared" si="3"/>
        <v>-2.2687745548158467</v>
      </c>
      <c r="O48" s="12" t="str">
        <f t="shared" si="4"/>
        <v>9305-D1.1</v>
      </c>
      <c r="P48">
        <f t="shared" si="5"/>
        <v>0.27912376827987917</v>
      </c>
      <c r="Q48">
        <f t="shared" si="6"/>
        <v>0.20750607015157232</v>
      </c>
      <c r="R48" s="12" t="str">
        <f t="shared" si="7"/>
        <v>9305-D1.1</v>
      </c>
      <c r="S48">
        <f>AVERAGE(Q48:Q50)</f>
        <v>0.2137714029811488</v>
      </c>
      <c r="T48">
        <f>P48/$S$48</f>
        <v>1.3057114487127794</v>
      </c>
      <c r="V48">
        <v>9315</v>
      </c>
      <c r="W48" s="29" t="s">
        <v>612</v>
      </c>
      <c r="X48">
        <f>AVERAGE(T135:T137)</f>
        <v>0.82544051060818135</v>
      </c>
    </row>
    <row r="49" spans="9:24" x14ac:dyDescent="0.25">
      <c r="I49" s="24" t="str">
        <f>Plate!F3</f>
        <v>9305-D1.2</v>
      </c>
      <c r="J49">
        <f>Plate!$F22</f>
        <v>15.1524463610656</v>
      </c>
      <c r="K49">
        <f>Plate!$S22</f>
        <v>24.006986098232598</v>
      </c>
      <c r="L49" s="12" t="str">
        <f t="shared" si="1"/>
        <v>9305-D1.2</v>
      </c>
      <c r="M49">
        <f t="shared" si="2"/>
        <v>-2.1204929053352464</v>
      </c>
      <c r="N49">
        <f t="shared" si="3"/>
        <v>-2.3562314514221794</v>
      </c>
      <c r="O49" s="12" t="str">
        <f t="shared" si="4"/>
        <v>9305-D1.2</v>
      </c>
      <c r="P49">
        <f t="shared" si="5"/>
        <v>0.22996832918626608</v>
      </c>
      <c r="Q49">
        <f t="shared" si="6"/>
        <v>0.19530063546808643</v>
      </c>
      <c r="R49" s="12" t="str">
        <f t="shared" si="7"/>
        <v>9305-D1.2</v>
      </c>
      <c r="T49">
        <f>P49/$S$48</f>
        <v>1.0757675066881869</v>
      </c>
      <c r="W49" s="29" t="s">
        <v>613</v>
      </c>
      <c r="X49">
        <f>AVERAGE(T138:T140)</f>
        <v>0.67316219649650755</v>
      </c>
    </row>
    <row r="50" spans="9:24" x14ac:dyDescent="0.25">
      <c r="I50" s="24" t="str">
        <f>Plate!F4</f>
        <v>9305-D1.3</v>
      </c>
      <c r="J50">
        <f>Plate!$F23</f>
        <v>15.2373062660771</v>
      </c>
      <c r="K50">
        <f>Plate!$S23</f>
        <v>23.7273941363364</v>
      </c>
      <c r="L50" s="12" t="str">
        <f t="shared" si="1"/>
        <v>9305-D1.3</v>
      </c>
      <c r="M50">
        <f t="shared" si="2"/>
        <v>-2.2092893921657186</v>
      </c>
      <c r="N50">
        <f t="shared" si="3"/>
        <v>-2.0678934414962309</v>
      </c>
      <c r="O50" s="12" t="str">
        <f t="shared" si="4"/>
        <v>9305-D1.3</v>
      </c>
      <c r="P50">
        <f t="shared" si="5"/>
        <v>0.21624079226011061</v>
      </c>
      <c r="Q50">
        <f t="shared" si="6"/>
        <v>0.23850750332378762</v>
      </c>
      <c r="R50" s="12" t="str">
        <f t="shared" si="7"/>
        <v>9305-D1.3</v>
      </c>
      <c r="T50">
        <f>P50/$S$48</f>
        <v>1.0115515417147707</v>
      </c>
      <c r="W50" s="29" t="s">
        <v>614</v>
      </c>
      <c r="X50">
        <f>AVERAGE(T141:T143)</f>
        <v>1.0336314744796888</v>
      </c>
    </row>
    <row r="51" spans="9:24" x14ac:dyDescent="0.25">
      <c r="I51" s="24" t="str">
        <f>Plate!F5</f>
        <v>9306-A1.1</v>
      </c>
      <c r="J51">
        <f>Plate!$F24</f>
        <v>15.790947308123</v>
      </c>
      <c r="K51">
        <f>Plate!$S24</f>
        <v>24.066896653984202</v>
      </c>
      <c r="L51" s="12" t="str">
        <f t="shared" si="1"/>
        <v>9306-A1.1</v>
      </c>
      <c r="M51">
        <f t="shared" si="2"/>
        <v>-2.7886133908453683</v>
      </c>
      <c r="N51">
        <f t="shared" si="3"/>
        <v>-2.4180160975250895</v>
      </c>
      <c r="O51" s="12" t="str">
        <f t="shared" si="4"/>
        <v>9306-A1.1</v>
      </c>
      <c r="P51">
        <f t="shared" si="5"/>
        <v>0.14472505492038265</v>
      </c>
      <c r="Q51" s="26">
        <f t="shared" si="6"/>
        <v>0.1871132855359815</v>
      </c>
      <c r="R51" s="24" t="str">
        <f t="shared" si="7"/>
        <v>9306-A1.1</v>
      </c>
      <c r="S51">
        <f>AVERAGE(Q51:Q53)</f>
        <v>0.22260257946597259</v>
      </c>
      <c r="T51">
        <f>P51/$S$51</f>
        <v>0.65014994555579964</v>
      </c>
      <c r="W51" s="29" t="s">
        <v>615</v>
      </c>
      <c r="X51">
        <f>AVERAGE(T144:T146)</f>
        <v>1.3320794559177545</v>
      </c>
    </row>
    <row r="52" spans="9:24" x14ac:dyDescent="0.25">
      <c r="I52" s="24" t="str">
        <f>Plate!F6</f>
        <v>9306-A1.2</v>
      </c>
      <c r="J52">
        <f>Plate!$F25</f>
        <v>15.6430656179006</v>
      </c>
      <c r="K52">
        <f>Plate!$S25</f>
        <v>23.922725149613701</v>
      </c>
      <c r="L52" s="12" t="str">
        <f t="shared" si="1"/>
        <v>9306-A1.2</v>
      </c>
      <c r="M52">
        <f t="shared" si="2"/>
        <v>-2.6338715895609841</v>
      </c>
      <c r="N52">
        <f t="shared" si="3"/>
        <v>-2.2693346963278196</v>
      </c>
      <c r="O52" s="12" t="str">
        <f t="shared" si="4"/>
        <v>9306-A1.2</v>
      </c>
      <c r="P52">
        <f t="shared" si="5"/>
        <v>0.16111116824798438</v>
      </c>
      <c r="Q52" s="26">
        <f t="shared" si="6"/>
        <v>0.20742551937735568</v>
      </c>
      <c r="R52" s="24" t="str">
        <f t="shared" si="7"/>
        <v>9306-A1.2</v>
      </c>
      <c r="T52">
        <f>P52/$S$51</f>
        <v>0.72376146150009957</v>
      </c>
    </row>
    <row r="53" spans="9:24" x14ac:dyDescent="0.25">
      <c r="I53" s="24" t="str">
        <f>Plate!F7</f>
        <v>9306-A1.3</v>
      </c>
      <c r="J53">
        <f>Plate!$F26</f>
        <v>15.748275928056</v>
      </c>
      <c r="K53">
        <f>Plate!$S26</f>
        <v>23.5370612265185</v>
      </c>
      <c r="L53" s="12" t="str">
        <f t="shared" ref="L53:L116" si="10">I53</f>
        <v>9306-A1.3</v>
      </c>
      <c r="M53">
        <f t="shared" si="2"/>
        <v>-2.743962520241118</v>
      </c>
      <c r="N53">
        <f t="shared" si="3"/>
        <v>-1.8716066381557135</v>
      </c>
      <c r="O53" s="12" t="str">
        <f t="shared" si="4"/>
        <v>9306-A1.3</v>
      </c>
      <c r="P53">
        <f t="shared" si="5"/>
        <v>0.14927427632876308</v>
      </c>
      <c r="Q53" s="26">
        <f t="shared" si="6"/>
        <v>0.27326893348458059</v>
      </c>
      <c r="R53" s="24" t="str">
        <f t="shared" si="7"/>
        <v>9306-A1.3</v>
      </c>
      <c r="T53">
        <f>P53/$S$51</f>
        <v>0.67058646259569243</v>
      </c>
    </row>
    <row r="54" spans="9:24" x14ac:dyDescent="0.25">
      <c r="I54" s="24" t="str">
        <f>Plate!F8</f>
        <v>9306-B1.1</v>
      </c>
      <c r="J54">
        <f>Plate!$F27</f>
        <v>15.494599900770501</v>
      </c>
      <c r="K54">
        <f>Plate!$S27</f>
        <v>23.877641932115399</v>
      </c>
      <c r="L54" s="12" t="str">
        <f t="shared" si="10"/>
        <v>9306-B1.1</v>
      </c>
      <c r="M54">
        <f t="shared" si="2"/>
        <v>-2.4785186688367289</v>
      </c>
      <c r="N54">
        <f t="shared" si="3"/>
        <v>-2.2228412094394332</v>
      </c>
      <c r="O54" s="12" t="str">
        <f t="shared" si="4"/>
        <v>9306-B1.1</v>
      </c>
      <c r="P54">
        <f t="shared" si="5"/>
        <v>0.17942854518533957</v>
      </c>
      <c r="Q54">
        <f t="shared" si="6"/>
        <v>0.21421906546520011</v>
      </c>
      <c r="R54" s="12" t="str">
        <f t="shared" si="7"/>
        <v>9306-B1.1</v>
      </c>
      <c r="S54">
        <f>AVERAGE(Q54:Q56)</f>
        <v>0.26305472604728791</v>
      </c>
      <c r="T54">
        <f>P54/$S$54</f>
        <v>0.6820958812695298</v>
      </c>
    </row>
    <row r="55" spans="9:24" x14ac:dyDescent="0.25">
      <c r="I55" s="24" t="str">
        <f>Plate!F9</f>
        <v>9306-B1.2</v>
      </c>
      <c r="J55">
        <f>Plate!$F28</f>
        <v>15.822851422266</v>
      </c>
      <c r="K55">
        <f>Plate!$S28</f>
        <v>23.5637963623324</v>
      </c>
      <c r="L55" s="12" t="str">
        <f t="shared" si="10"/>
        <v>9306-B1.2</v>
      </c>
      <c r="M55">
        <f t="shared" si="2"/>
        <v>-2.8219975108364626</v>
      </c>
      <c r="N55">
        <f t="shared" si="3"/>
        <v>-1.8991780883626479</v>
      </c>
      <c r="O55" s="12" t="str">
        <f t="shared" si="4"/>
        <v>9306-B1.2</v>
      </c>
      <c r="P55">
        <f t="shared" si="5"/>
        <v>0.14141455184606985</v>
      </c>
      <c r="Q55">
        <f t="shared" si="6"/>
        <v>0.26809605799661651</v>
      </c>
      <c r="R55" s="12" t="str">
        <f t="shared" si="7"/>
        <v>9306-B1.2</v>
      </c>
      <c r="T55">
        <f>P55/$S$54</f>
        <v>0.53758605279970728</v>
      </c>
    </row>
    <row r="56" spans="9:24" x14ac:dyDescent="0.25">
      <c r="I56" s="24" t="str">
        <f>Plate!F10</f>
        <v>9306-B1.3</v>
      </c>
      <c r="J56">
        <f>Plate!$F29</f>
        <v>15.7648724684004</v>
      </c>
      <c r="K56">
        <f>Plate!$S29</f>
        <v>23.374925391841799</v>
      </c>
      <c r="L56" s="12" t="str">
        <f t="shared" si="10"/>
        <v>9306-B1.3</v>
      </c>
      <c r="M56">
        <f t="shared" si="2"/>
        <v>-2.7613289605632372</v>
      </c>
      <c r="N56">
        <f t="shared" si="3"/>
        <v>-1.7043989559630515</v>
      </c>
      <c r="O56" s="12" t="str">
        <f t="shared" si="4"/>
        <v>9306-B1.3</v>
      </c>
      <c r="P56">
        <f t="shared" si="5"/>
        <v>0.14748815911472818</v>
      </c>
      <c r="Q56">
        <f t="shared" si="6"/>
        <v>0.30684905468004714</v>
      </c>
      <c r="R56" s="12" t="str">
        <f t="shared" si="7"/>
        <v>9306-B1.3</v>
      </c>
      <c r="T56">
        <f>P56/$S$54</f>
        <v>0.5606748121613867</v>
      </c>
    </row>
    <row r="57" spans="9:24" x14ac:dyDescent="0.25">
      <c r="I57" s="24" t="str">
        <f>Plate!F11</f>
        <v>9306-C1.1</v>
      </c>
      <c r="J57">
        <f>Plate!$F30</f>
        <v>15.269285780474901</v>
      </c>
      <c r="K57">
        <f>Plate!$S30</f>
        <v>23.5803107629932</v>
      </c>
      <c r="L57" s="12" t="str">
        <f t="shared" si="10"/>
        <v>9306-C1.1</v>
      </c>
      <c r="M57">
        <f t="shared" si="2"/>
        <v>-2.2427524101679701</v>
      </c>
      <c r="N57">
        <f t="shared" si="3"/>
        <v>-1.9162090837795425</v>
      </c>
      <c r="O57" s="12" t="str">
        <f t="shared" si="4"/>
        <v>9306-C1.1</v>
      </c>
      <c r="P57">
        <f t="shared" si="5"/>
        <v>0.21128285255095633</v>
      </c>
      <c r="Q57" s="26">
        <f t="shared" si="6"/>
        <v>0.26494979499719468</v>
      </c>
      <c r="R57" s="24" t="str">
        <f t="shared" si="7"/>
        <v>9306-C1.1</v>
      </c>
      <c r="S57">
        <f>AVERAGE(Q57:Q59)</f>
        <v>0.25146514282939914</v>
      </c>
      <c r="T57">
        <f>P57/$S$57</f>
        <v>0.84020731531087955</v>
      </c>
    </row>
    <row r="58" spans="9:24" x14ac:dyDescent="0.25">
      <c r="I58" s="24" t="str">
        <f>Plate!F12</f>
        <v>9306-C1.2</v>
      </c>
      <c r="J58">
        <f>Plate!$F31</f>
        <v>15.028218861877001</v>
      </c>
      <c r="K58">
        <f>Plate!$S31</f>
        <v>23.824252141637601</v>
      </c>
      <c r="L58" s="12" t="str">
        <f t="shared" si="10"/>
        <v>9306-C1.2</v>
      </c>
      <c r="M58">
        <f t="shared" si="2"/>
        <v>-1.9905025937247396</v>
      </c>
      <c r="N58">
        <f t="shared" si="3"/>
        <v>-2.1677813077443804</v>
      </c>
      <c r="O58" s="12" t="str">
        <f t="shared" si="4"/>
        <v>9306-C1.2</v>
      </c>
      <c r="P58">
        <f t="shared" si="5"/>
        <v>0.25165120415371922</v>
      </c>
      <c r="Q58" s="26">
        <f t="shared" si="6"/>
        <v>0.22255266660711689</v>
      </c>
      <c r="R58" s="24" t="str">
        <f t="shared" si="7"/>
        <v>9306-C1.2</v>
      </c>
      <c r="T58">
        <f>P58/$S$57</f>
        <v>1.0007399090077718</v>
      </c>
    </row>
    <row r="59" spans="9:24" x14ac:dyDescent="0.25">
      <c r="I59" s="24" t="str">
        <f>Plate!F13</f>
        <v>9306-C1.3</v>
      </c>
      <c r="J59">
        <f>Plate!$F32</f>
        <v>15.015184287527701</v>
      </c>
      <c r="K59">
        <f>Plate!$S32</f>
        <v>23.570088260680301</v>
      </c>
      <c r="L59" s="12" t="str">
        <f t="shared" si="10"/>
        <v>9306-C1.3</v>
      </c>
      <c r="M59">
        <f t="shared" si="2"/>
        <v>-1.9768633560966564</v>
      </c>
      <c r="N59">
        <f t="shared" si="3"/>
        <v>-1.9056668065503455</v>
      </c>
      <c r="O59" s="12" t="str">
        <f t="shared" si="4"/>
        <v>9306-C1.3</v>
      </c>
      <c r="P59">
        <f t="shared" si="5"/>
        <v>0.25404159599015036</v>
      </c>
      <c r="Q59" s="26">
        <f t="shared" si="6"/>
        <v>0.26689296688388586</v>
      </c>
      <c r="R59" s="24" t="str">
        <f t="shared" si="7"/>
        <v>9306-C1.3</v>
      </c>
      <c r="T59">
        <f>P59/$S$57</f>
        <v>1.0102457665971587</v>
      </c>
    </row>
    <row r="60" spans="9:24" x14ac:dyDescent="0.25">
      <c r="I60" s="24" t="str">
        <f>Plate!F14</f>
        <v>9306-D1.1</v>
      </c>
      <c r="J60">
        <f>Plate!$F33</f>
        <v>15.391209266559899</v>
      </c>
      <c r="K60">
        <f>Plate!$S33</f>
        <v>24.3953385244304</v>
      </c>
      <c r="L60" s="12" t="str">
        <f t="shared" si="10"/>
        <v>9306-D1.1</v>
      </c>
      <c r="M60">
        <f t="shared" si="2"/>
        <v>-2.3703318273851428</v>
      </c>
      <c r="N60">
        <f t="shared" si="3"/>
        <v>-2.7567321130304721</v>
      </c>
      <c r="O60" s="12" t="str">
        <f t="shared" si="4"/>
        <v>9306-D1.1</v>
      </c>
      <c r="P60">
        <f t="shared" si="5"/>
        <v>0.19340113580661267</v>
      </c>
      <c r="Q60">
        <f t="shared" si="6"/>
        <v>0.1479588489218043</v>
      </c>
      <c r="R60" s="12" t="str">
        <f t="shared" si="7"/>
        <v>9306-D1.1</v>
      </c>
      <c r="S60">
        <f>AVERAGE(Q60:Q62)</f>
        <v>0.18112252806982712</v>
      </c>
      <c r="T60">
        <f>P60/$S$60</f>
        <v>1.0677917201556055</v>
      </c>
    </row>
    <row r="61" spans="9:24" x14ac:dyDescent="0.25">
      <c r="I61" s="24" t="str">
        <f>Plate!F15</f>
        <v>9306-D1.2</v>
      </c>
      <c r="J61">
        <f>Plate!$F34</f>
        <v>15.9583864045008</v>
      </c>
      <c r="K61">
        <f>Plate!$S34</f>
        <v>24.282609308718101</v>
      </c>
      <c r="L61" s="12" t="str">
        <f t="shared" si="10"/>
        <v>9306-D1.2</v>
      </c>
      <c r="M61">
        <f t="shared" si="2"/>
        <v>-2.9638198504142608</v>
      </c>
      <c r="N61">
        <f t="shared" si="3"/>
        <v>-2.6404765615526906</v>
      </c>
      <c r="O61" s="12" t="str">
        <f t="shared" si="4"/>
        <v>9306-D1.2</v>
      </c>
      <c r="P61">
        <f t="shared" si="5"/>
        <v>0.12817440889801379</v>
      </c>
      <c r="Q61">
        <f t="shared" si="6"/>
        <v>0.16037525212116022</v>
      </c>
      <c r="R61" s="12" t="str">
        <f t="shared" si="7"/>
        <v>9306-D1.2</v>
      </c>
      <c r="T61">
        <f>P61/$S$60</f>
        <v>0.7076668499713048</v>
      </c>
    </row>
    <row r="62" spans="9:24" x14ac:dyDescent="0.25">
      <c r="I62" s="24" t="str">
        <f>Plate!F16</f>
        <v>9306-D1.3</v>
      </c>
      <c r="J62">
        <f>Plate!$F35</f>
        <v>15.710327909019099</v>
      </c>
      <c r="K62">
        <f>Plate!$S35</f>
        <v>23.7479203984539</v>
      </c>
      <c r="L62" s="12" t="str">
        <f t="shared" si="10"/>
        <v>9306-D1.3</v>
      </c>
      <c r="M62">
        <f t="shared" si="2"/>
        <v>-2.7042541235348532</v>
      </c>
      <c r="N62">
        <f t="shared" si="3"/>
        <v>-2.0890617953002488</v>
      </c>
      <c r="O62" s="12" t="str">
        <f t="shared" si="4"/>
        <v>9306-D1.3</v>
      </c>
      <c r="P62">
        <f t="shared" si="5"/>
        <v>0.15343993043050688</v>
      </c>
      <c r="Q62">
        <f t="shared" si="6"/>
        <v>0.2350334831665169</v>
      </c>
      <c r="R62" s="12" t="str">
        <f t="shared" si="7"/>
        <v>9306-D1.3</v>
      </c>
      <c r="T62">
        <f>P62/$S$60</f>
        <v>0.84716093611144871</v>
      </c>
    </row>
    <row r="63" spans="9:24" x14ac:dyDescent="0.25">
      <c r="I63" s="25" t="str">
        <f>Plate!G2</f>
        <v>9307-A1.1</v>
      </c>
      <c r="J63">
        <f>Plate!$G21</f>
        <v>16.062680871597902</v>
      </c>
      <c r="K63">
        <f>Plate!$T21</f>
        <v>23.828739430762301</v>
      </c>
      <c r="L63" s="12" t="str">
        <f t="shared" si="10"/>
        <v>9307-A1.1</v>
      </c>
      <c r="M63">
        <f t="shared" si="2"/>
        <v>-3.072952452823182</v>
      </c>
      <c r="N63">
        <f t="shared" si="3"/>
        <v>-2.1724089658766226</v>
      </c>
      <c r="O63" s="12" t="str">
        <f t="shared" si="4"/>
        <v>9307-A1.1</v>
      </c>
      <c r="P63">
        <f t="shared" si="5"/>
        <v>0.1188363041000273</v>
      </c>
      <c r="Q63" s="26">
        <f t="shared" si="6"/>
        <v>0.22183993964934287</v>
      </c>
      <c r="R63" s="24" t="str">
        <f t="shared" si="7"/>
        <v>9307-A1.1</v>
      </c>
      <c r="S63">
        <f>AVERAGE(Q63:Q65)</f>
        <v>0.2100149336419789</v>
      </c>
      <c r="T63">
        <f>P63/$S$63</f>
        <v>0.56584692354598187</v>
      </c>
    </row>
    <row r="64" spans="9:24" x14ac:dyDescent="0.25">
      <c r="I64" s="25" t="str">
        <f>Plate!G3</f>
        <v>9307-A1.2</v>
      </c>
      <c r="J64">
        <f>Plate!$G22</f>
        <v>16.123426372589801</v>
      </c>
      <c r="K64">
        <f>Plate!$T22</f>
        <v>23.9578941627455</v>
      </c>
      <c r="L64" s="12" t="str">
        <f t="shared" si="10"/>
        <v>9307-A1.2</v>
      </c>
      <c r="M64">
        <f t="shared" si="2"/>
        <v>-3.1365158880887134</v>
      </c>
      <c r="N64">
        <f t="shared" si="3"/>
        <v>-2.3056038479468759</v>
      </c>
      <c r="O64" s="12" t="str">
        <f t="shared" si="4"/>
        <v>9307-A1.2</v>
      </c>
      <c r="P64">
        <f t="shared" si="5"/>
        <v>0.11371418309661638</v>
      </c>
      <c r="Q64" s="26">
        <f t="shared" si="6"/>
        <v>0.20227587273672712</v>
      </c>
      <c r="R64" s="24" t="str">
        <f t="shared" si="7"/>
        <v>9307-A1.2</v>
      </c>
      <c r="T64">
        <f>P64/$S$63</f>
        <v>0.54145760553613598</v>
      </c>
    </row>
    <row r="65" spans="9:20" x14ac:dyDescent="0.25">
      <c r="I65" s="25" t="str">
        <f>Plate!G4</f>
        <v>9307-A1.3</v>
      </c>
      <c r="J65">
        <f>Plate!$G23</f>
        <v>16.1630614186118</v>
      </c>
      <c r="K65">
        <f>Plate!$T23</f>
        <v>23.932854747582301</v>
      </c>
      <c r="L65" s="12" t="str">
        <f t="shared" si="10"/>
        <v>9307-A1.3</v>
      </c>
      <c r="M65">
        <f t="shared" si="2"/>
        <v>-3.1779895715867168</v>
      </c>
      <c r="N65">
        <f t="shared" si="3"/>
        <v>-2.2797811630281046</v>
      </c>
      <c r="O65" s="12" t="str">
        <f t="shared" si="4"/>
        <v>9307-A1.3</v>
      </c>
      <c r="P65">
        <f t="shared" si="5"/>
        <v>0.11049174006135774</v>
      </c>
      <c r="Q65" s="26">
        <f t="shared" si="6"/>
        <v>0.20592898853986669</v>
      </c>
      <c r="R65" s="24" t="str">
        <f t="shared" si="7"/>
        <v>9307-A1.3</v>
      </c>
      <c r="T65">
        <f>P65/$S$63</f>
        <v>0.52611372984417171</v>
      </c>
    </row>
    <row r="66" spans="9:20" x14ac:dyDescent="0.25">
      <c r="I66" s="25" t="str">
        <f>Plate!G5</f>
        <v>9307-B1.1</v>
      </c>
      <c r="J66">
        <f>Plate!$G24</f>
        <v>15.431715663801899</v>
      </c>
      <c r="K66">
        <f>Plate!$T24</f>
        <v>23.6488618833103</v>
      </c>
      <c r="L66" s="12" t="str">
        <f t="shared" si="10"/>
        <v>9307-B1.1</v>
      </c>
      <c r="M66">
        <f t="shared" si="2"/>
        <v>-2.4127172833759509</v>
      </c>
      <c r="N66">
        <f t="shared" si="3"/>
        <v>-1.9869045840234483</v>
      </c>
      <c r="O66" s="12" t="str">
        <f t="shared" si="4"/>
        <v>9307-B1.1</v>
      </c>
      <c r="P66">
        <f t="shared" si="5"/>
        <v>0.18780178969514263</v>
      </c>
      <c r="Q66">
        <f t="shared" si="6"/>
        <v>0.25227959300437147</v>
      </c>
      <c r="R66" s="12" t="str">
        <f t="shared" si="7"/>
        <v>9307-B1.1</v>
      </c>
      <c r="S66">
        <f>AVERAGE(Q66:Q68)</f>
        <v>0.25958490157751007</v>
      </c>
      <c r="T66">
        <f>P66/$S$66</f>
        <v>0.72346961843258994</v>
      </c>
    </row>
    <row r="67" spans="9:20" x14ac:dyDescent="0.25">
      <c r="I67" s="25" t="str">
        <f>Plate!G6</f>
        <v>9307-B1.2</v>
      </c>
      <c r="J67">
        <f>Plate!$G25</f>
        <v>15.489013650056901</v>
      </c>
      <c r="K67">
        <f>Plate!$T25</f>
        <v>23.854716896125499</v>
      </c>
      <c r="L67" s="12" t="str">
        <f t="shared" si="10"/>
        <v>9307-B1.2</v>
      </c>
      <c r="M67">
        <f t="shared" si="2"/>
        <v>-2.47267327650622</v>
      </c>
      <c r="N67">
        <f t="shared" si="3"/>
        <v>-2.1991990445861296</v>
      </c>
      <c r="O67" s="12" t="str">
        <f t="shared" si="4"/>
        <v>9307-B1.2</v>
      </c>
      <c r="P67">
        <f t="shared" si="5"/>
        <v>0.18015701368801515</v>
      </c>
      <c r="Q67">
        <f t="shared" si="6"/>
        <v>0.217758502433477</v>
      </c>
      <c r="R67" s="12" t="str">
        <f t="shared" si="7"/>
        <v>9307-B1.2</v>
      </c>
      <c r="T67">
        <f>P67/$S$66</f>
        <v>0.69401961590675043</v>
      </c>
    </row>
    <row r="68" spans="9:20" x14ac:dyDescent="0.25">
      <c r="I68" s="25" t="str">
        <f>Plate!G7</f>
        <v>9307-B1.3</v>
      </c>
      <c r="J68">
        <f>Plate!$G26</f>
        <v>15.4385959672683</v>
      </c>
      <c r="K68">
        <f>Plate!$T26</f>
        <v>23.366436957845199</v>
      </c>
      <c r="L68" s="12" t="str">
        <f t="shared" si="10"/>
        <v>9307-B1.3</v>
      </c>
      <c r="M68">
        <f t="shared" ref="M68:M131" si="11">(J68-$B$4)/$B$3</f>
        <v>-2.4199167585116013</v>
      </c>
      <c r="N68">
        <f t="shared" ref="N68:N131" si="12">(K68-$C$4)/$C$3</f>
        <v>-1.6956449912590299</v>
      </c>
      <c r="O68" s="12" t="str">
        <f t="shared" ref="O68:O131" si="13">I68</f>
        <v>9307-B1.3</v>
      </c>
      <c r="P68">
        <f t="shared" ref="P68:P131" si="14">2^M68</f>
        <v>0.18686693772957311</v>
      </c>
      <c r="Q68" s="15">
        <f t="shared" ref="Q68:Q131" si="15">2^N68</f>
        <v>0.30871660929468181</v>
      </c>
      <c r="R68" s="28" t="str">
        <f t="shared" ref="R68:R131" si="16">I68</f>
        <v>9307-B1.3</v>
      </c>
      <c r="T68">
        <f>P68/$S$66</f>
        <v>0.71986828430303007</v>
      </c>
    </row>
    <row r="69" spans="9:20" x14ac:dyDescent="0.25">
      <c r="I69" s="25" t="str">
        <f>Plate!G8</f>
        <v>9307-C1.1</v>
      </c>
      <c r="J69">
        <f>Plate!$G27</f>
        <v>16.288606554408499</v>
      </c>
      <c r="K69">
        <f>Plate!$T27</f>
        <v>24.6089010303834</v>
      </c>
      <c r="L69" s="12" t="str">
        <f t="shared" si="10"/>
        <v>9307-C1.1</v>
      </c>
      <c r="M69">
        <f t="shared" si="11"/>
        <v>-3.309358643893487</v>
      </c>
      <c r="N69">
        <f t="shared" si="12"/>
        <v>-2.9769751684590404</v>
      </c>
      <c r="O69" s="12" t="str">
        <f t="shared" si="13"/>
        <v>9307-C1.1</v>
      </c>
      <c r="P69">
        <f t="shared" si="14"/>
        <v>0.10087505436312275</v>
      </c>
      <c r="Q69" s="26">
        <f t="shared" si="15"/>
        <v>0.12701095395683876</v>
      </c>
      <c r="R69" s="24" t="str">
        <f t="shared" si="16"/>
        <v>9307-C1.1</v>
      </c>
      <c r="S69">
        <f>AVERAGE(Q69:Q71)</f>
        <v>0.13936518625548955</v>
      </c>
      <c r="T69">
        <f>P69/$S$69</f>
        <v>0.72381817205191235</v>
      </c>
    </row>
    <row r="70" spans="9:20" x14ac:dyDescent="0.25">
      <c r="I70" s="25" t="str">
        <f>Plate!G9</f>
        <v>9307-C1.2</v>
      </c>
      <c r="J70">
        <f>Plate!$G28</f>
        <v>16.2703312459758</v>
      </c>
      <c r="K70">
        <f>Plate!$T28</f>
        <v>24.454124788109201</v>
      </c>
      <c r="L70" s="12" t="str">
        <f t="shared" si="10"/>
        <v>9307-C1.2</v>
      </c>
      <c r="M70">
        <f t="shared" si="11"/>
        <v>-3.2902355587999192</v>
      </c>
      <c r="N70">
        <f t="shared" si="12"/>
        <v>-2.8173572975499779</v>
      </c>
      <c r="O70" s="12" t="str">
        <f t="shared" si="13"/>
        <v>9307-C1.2</v>
      </c>
      <c r="P70">
        <f t="shared" si="14"/>
        <v>0.10222106561652418</v>
      </c>
      <c r="Q70" s="26">
        <f t="shared" si="15"/>
        <v>0.14187012289231457</v>
      </c>
      <c r="R70" s="24" t="str">
        <f t="shared" si="16"/>
        <v>9307-C1.2</v>
      </c>
      <c r="T70">
        <f>P70/$S$69</f>
        <v>0.73347633195229001</v>
      </c>
    </row>
    <row r="71" spans="9:20" x14ac:dyDescent="0.25">
      <c r="I71" s="25" t="str">
        <f>Plate!G10</f>
        <v>9307-C1.3</v>
      </c>
      <c r="J71">
        <f>Plate!$G29</f>
        <v>16.302054607548701</v>
      </c>
      <c r="K71">
        <f>Plate!$T29</f>
        <v>24.383516746649299</v>
      </c>
      <c r="L71" s="12" t="str">
        <f t="shared" si="10"/>
        <v>9307-C1.3</v>
      </c>
      <c r="M71">
        <f t="shared" si="11"/>
        <v>-3.3234305412565299</v>
      </c>
      <c r="N71">
        <f t="shared" si="12"/>
        <v>-2.7445405326428536</v>
      </c>
      <c r="O71" s="12" t="str">
        <f t="shared" si="13"/>
        <v>9307-C1.3</v>
      </c>
      <c r="P71">
        <f t="shared" si="14"/>
        <v>9.9895912562120034E-2</v>
      </c>
      <c r="Q71" s="26">
        <f t="shared" si="15"/>
        <v>0.14921448191731534</v>
      </c>
      <c r="R71" s="24" t="str">
        <f t="shared" si="16"/>
        <v>9307-C1.3</v>
      </c>
      <c r="T71">
        <f>P71/$S$69</f>
        <v>0.71679244469983383</v>
      </c>
    </row>
    <row r="72" spans="9:20" x14ac:dyDescent="0.25">
      <c r="I72" s="25" t="str">
        <f>Plate!G11</f>
        <v>9307-D1.1</v>
      </c>
      <c r="J72">
        <f>Plate!$G30</f>
        <v>15.7469536070152</v>
      </c>
      <c r="K72">
        <f>Plate!$T30</f>
        <v>24.299765672359001</v>
      </c>
      <c r="L72" s="12" t="str">
        <f t="shared" si="10"/>
        <v>9307-D1.1</v>
      </c>
      <c r="M72">
        <f t="shared" si="11"/>
        <v>-2.7425788578051411</v>
      </c>
      <c r="N72">
        <f t="shared" si="12"/>
        <v>-2.6581696014964491</v>
      </c>
      <c r="O72" s="12" t="str">
        <f t="shared" si="13"/>
        <v>9307-D1.1</v>
      </c>
      <c r="P72">
        <f t="shared" si="14"/>
        <v>0.14941751123392041</v>
      </c>
      <c r="Q72">
        <f t="shared" si="15"/>
        <v>0.1584204404428407</v>
      </c>
      <c r="R72" s="12" t="str">
        <f t="shared" si="16"/>
        <v>9307-D1.1</v>
      </c>
      <c r="S72">
        <f>AVERAGE(Q72:Q74)</f>
        <v>0.16976492171900567</v>
      </c>
      <c r="T72">
        <f>P72/$S$72</f>
        <v>0.88014361106492767</v>
      </c>
    </row>
    <row r="73" spans="9:20" x14ac:dyDescent="0.25">
      <c r="I73" s="25" t="str">
        <f>Plate!G12</f>
        <v>9307-D1.2</v>
      </c>
      <c r="J73">
        <f>Plate!$G31</f>
        <v>15.7849526537687</v>
      </c>
      <c r="K73">
        <f>Plate!$T31</f>
        <v>24.214215963709599</v>
      </c>
      <c r="L73" s="12" t="str">
        <f t="shared" si="10"/>
        <v>9307-D1.2</v>
      </c>
      <c r="M73">
        <f t="shared" si="11"/>
        <v>-2.7823406493621827</v>
      </c>
      <c r="N73">
        <f t="shared" si="12"/>
        <v>-2.5699437720612255</v>
      </c>
      <c r="O73" s="12" t="str">
        <f t="shared" si="13"/>
        <v>9307-D1.2</v>
      </c>
      <c r="P73">
        <f t="shared" si="14"/>
        <v>0.14535567973700522</v>
      </c>
      <c r="Q73">
        <f t="shared" si="15"/>
        <v>0.16841076066124386</v>
      </c>
      <c r="R73" s="12" t="str">
        <f t="shared" si="16"/>
        <v>9307-D1.2</v>
      </c>
      <c r="T73">
        <f>P73/$S$72</f>
        <v>0.85621739912558292</v>
      </c>
    </row>
    <row r="74" spans="9:20" x14ac:dyDescent="0.25">
      <c r="I74" s="25" t="str">
        <f>Plate!G13</f>
        <v>9307-D1.3</v>
      </c>
      <c r="J74">
        <f>Plate!$G32</f>
        <v>16.0539855072604</v>
      </c>
      <c r="K74">
        <f>Plate!$T32</f>
        <v>24.102099065529899</v>
      </c>
      <c r="L74" s="12" t="str">
        <f t="shared" si="10"/>
        <v>9307-D1.3</v>
      </c>
      <c r="M74">
        <f t="shared" si="11"/>
        <v>-3.0638537176221883</v>
      </c>
      <c r="N74">
        <f t="shared" si="12"/>
        <v>-2.4543196923095807</v>
      </c>
      <c r="O74" s="12" t="str">
        <f t="shared" si="13"/>
        <v>9307-D1.3</v>
      </c>
      <c r="P74">
        <f t="shared" si="14"/>
        <v>0.11958814481274593</v>
      </c>
      <c r="Q74">
        <f t="shared" si="15"/>
        <v>0.1824635640529324</v>
      </c>
      <c r="R74" s="12" t="str">
        <f t="shared" si="16"/>
        <v>9307-D1.3</v>
      </c>
      <c r="T74">
        <f>P74/$S$72</f>
        <v>0.70443377584615408</v>
      </c>
    </row>
    <row r="75" spans="9:20" x14ac:dyDescent="0.25">
      <c r="I75" s="25" t="str">
        <f>Plate!G14</f>
        <v>9309-A1.1</v>
      </c>
      <c r="J75">
        <f>Plate!$G33</f>
        <v>15.8084098150879</v>
      </c>
      <c r="K75">
        <f>Plate!$T33</f>
        <v>24.394976196006802</v>
      </c>
      <c r="L75" s="12" t="str">
        <f t="shared" si="10"/>
        <v>9309-A1.1</v>
      </c>
      <c r="M75">
        <f t="shared" si="11"/>
        <v>-2.8068859692736106</v>
      </c>
      <c r="N75">
        <f t="shared" si="12"/>
        <v>-2.7563584504405627</v>
      </c>
      <c r="O75" s="12" t="str">
        <f t="shared" si="13"/>
        <v>9309-A1.1</v>
      </c>
      <c r="P75">
        <f t="shared" si="14"/>
        <v>0.14290358659079852</v>
      </c>
      <c r="Q75" s="26">
        <f t="shared" si="15"/>
        <v>0.14799717569596843</v>
      </c>
      <c r="R75" s="24" t="str">
        <f t="shared" si="16"/>
        <v>9309-A1.1</v>
      </c>
      <c r="S75">
        <f>AVERAGE(Q75:Q77)</f>
        <v>0.16443377728494549</v>
      </c>
      <c r="T75">
        <f>P75/$S$75</f>
        <v>0.8690646712029394</v>
      </c>
    </row>
    <row r="76" spans="9:20" x14ac:dyDescent="0.25">
      <c r="I76" s="25" t="str">
        <f>Plate!G15</f>
        <v>9309-A1.2</v>
      </c>
      <c r="J76">
        <f>Plate!$G34</f>
        <v>15.8387216387162</v>
      </c>
      <c r="K76">
        <f>Plate!$T34</f>
        <v>24.228004895966901</v>
      </c>
      <c r="L76" s="12" t="str">
        <f t="shared" si="10"/>
        <v>9309-A1.2</v>
      </c>
      <c r="M76">
        <f t="shared" si="11"/>
        <v>-2.8386039336910005</v>
      </c>
      <c r="N76">
        <f t="shared" si="12"/>
        <v>-2.5841640424120249</v>
      </c>
      <c r="O76" s="12" t="str">
        <f t="shared" si="13"/>
        <v>9309-A1.2</v>
      </c>
      <c r="P76">
        <f t="shared" si="14"/>
        <v>0.13979610464164677</v>
      </c>
      <c r="Q76" s="26">
        <f t="shared" si="15"/>
        <v>0.1667589337178324</v>
      </c>
      <c r="R76" s="24" t="str">
        <f t="shared" si="16"/>
        <v>9309-A1.2</v>
      </c>
      <c r="T76">
        <f>P76/$S$75</f>
        <v>0.85016659563439712</v>
      </c>
    </row>
    <row r="77" spans="9:20" x14ac:dyDescent="0.25">
      <c r="I77" s="25" t="str">
        <f>Plate!G16</f>
        <v>9309-A1.3</v>
      </c>
      <c r="J77">
        <f>Plate!$G35</f>
        <v>15.482291778066999</v>
      </c>
      <c r="K77">
        <f>Plate!$T35</f>
        <v>24.132467954143799</v>
      </c>
      <c r="L77" s="12" t="str">
        <f t="shared" si="10"/>
        <v>9309-A1.3</v>
      </c>
      <c r="M77">
        <f t="shared" si="11"/>
        <v>-2.4656395823541173</v>
      </c>
      <c r="N77">
        <f t="shared" si="12"/>
        <v>-2.4856385644517123</v>
      </c>
      <c r="O77" s="12" t="str">
        <f t="shared" si="13"/>
        <v>9309-A1.3</v>
      </c>
      <c r="P77">
        <f t="shared" si="14"/>
        <v>0.18103749313314005</v>
      </c>
      <c r="Q77" s="26">
        <f t="shared" si="15"/>
        <v>0.17854522244103568</v>
      </c>
      <c r="R77" s="24" t="str">
        <f t="shared" si="16"/>
        <v>9309-A1.3</v>
      </c>
      <c r="T77">
        <f>P77/$S$75</f>
        <v>1.1009750923584403</v>
      </c>
    </row>
    <row r="78" spans="9:20" x14ac:dyDescent="0.25">
      <c r="I78" s="24" t="str">
        <f>Plate!H2</f>
        <v>9309-B1.1</v>
      </c>
      <c r="J78">
        <f>Plate!$H21</f>
        <v>15.5629576339569</v>
      </c>
      <c r="K78">
        <f>Plate!$U21</f>
        <v>24.098202529087299</v>
      </c>
      <c r="L78" s="12" t="str">
        <f t="shared" si="10"/>
        <v>9309-B1.1</v>
      </c>
      <c r="M78">
        <f t="shared" si="11"/>
        <v>-2.5500474615430657</v>
      </c>
      <c r="N78">
        <f t="shared" si="12"/>
        <v>-2.4503012664727168</v>
      </c>
      <c r="O78" s="12" t="str">
        <f t="shared" si="13"/>
        <v>9309-B1.1</v>
      </c>
      <c r="P78">
        <f t="shared" si="14"/>
        <v>0.1707494147158693</v>
      </c>
      <c r="Q78">
        <f t="shared" si="15"/>
        <v>0.18297249931913834</v>
      </c>
      <c r="R78" s="12" t="str">
        <f t="shared" si="16"/>
        <v>9309-B1.1</v>
      </c>
      <c r="S78">
        <f>AVERAGE(Q78:Q80)</f>
        <v>0.2122339267172165</v>
      </c>
      <c r="T78">
        <f>P78/$S$78</f>
        <v>0.80453402223188497</v>
      </c>
    </row>
    <row r="79" spans="9:20" x14ac:dyDescent="0.25">
      <c r="I79" s="24" t="str">
        <f>Plate!H3</f>
        <v>9309-B1.2</v>
      </c>
      <c r="J79">
        <f>Plate!$H22</f>
        <v>15.9287886780936</v>
      </c>
      <c r="K79">
        <f>Plate!$U22</f>
        <v>24.003810809190799</v>
      </c>
      <c r="L79" s="12" t="str">
        <f t="shared" si="10"/>
        <v>9309-B1.2</v>
      </c>
      <c r="M79">
        <f t="shared" si="11"/>
        <v>-2.9328491096059524</v>
      </c>
      <c r="N79">
        <f t="shared" si="12"/>
        <v>-2.3529568346662373</v>
      </c>
      <c r="O79" s="12" t="str">
        <f t="shared" si="13"/>
        <v>9309-B1.2</v>
      </c>
      <c r="P79">
        <f t="shared" si="14"/>
        <v>0.13095571173107456</v>
      </c>
      <c r="Q79">
        <f t="shared" si="15"/>
        <v>0.19574443063606539</v>
      </c>
      <c r="R79" s="12" t="str">
        <f t="shared" si="16"/>
        <v>9309-B1.2</v>
      </c>
      <c r="T79">
        <f>P79/$S$78</f>
        <v>0.6170347679876923</v>
      </c>
    </row>
    <row r="80" spans="9:20" x14ac:dyDescent="0.25">
      <c r="I80" s="24" t="str">
        <f>Plate!H4</f>
        <v>9309-B1.3</v>
      </c>
      <c r="J80">
        <f>Plate!$H23</f>
        <v>16.007591344631798</v>
      </c>
      <c r="K80">
        <f>Plate!$U23</f>
        <v>23.617577662767399</v>
      </c>
      <c r="L80" s="12" t="str">
        <f t="shared" si="10"/>
        <v>9309-B1.3</v>
      </c>
      <c r="M80">
        <f t="shared" si="11"/>
        <v>-3.0153073676079725</v>
      </c>
      <c r="N80">
        <f t="shared" si="12"/>
        <v>-1.9546417470225284</v>
      </c>
      <c r="O80" s="12" t="str">
        <f t="shared" si="13"/>
        <v>9309-B1.3</v>
      </c>
      <c r="P80">
        <f t="shared" si="14"/>
        <v>0.1236807289428708</v>
      </c>
      <c r="Q80">
        <f t="shared" si="15"/>
        <v>0.25798485019644574</v>
      </c>
      <c r="R80" s="12" t="str">
        <f t="shared" si="16"/>
        <v>9309-B1.3</v>
      </c>
      <c r="T80">
        <f>P80/$S$78</f>
        <v>0.5827566348883737</v>
      </c>
    </row>
    <row r="81" spans="9:20" x14ac:dyDescent="0.25">
      <c r="I81" s="24" t="str">
        <f>Plate!H5</f>
        <v>9309-C1.1</v>
      </c>
      <c r="J81">
        <f>Plate!$H24</f>
        <v>15.8145390062997</v>
      </c>
      <c r="K81">
        <f>Plate!$U24</f>
        <v>24.814896056495499</v>
      </c>
      <c r="L81" s="12" t="str">
        <f t="shared" si="10"/>
        <v>9309-C1.1</v>
      </c>
      <c r="M81">
        <f t="shared" si="11"/>
        <v>-2.813299488669446</v>
      </c>
      <c r="N81">
        <f t="shared" si="12"/>
        <v>-3.1894140221405993</v>
      </c>
      <c r="O81" s="12" t="str">
        <f t="shared" si="13"/>
        <v>9309-C1.1</v>
      </c>
      <c r="P81">
        <f t="shared" si="14"/>
        <v>0.1422697168370427</v>
      </c>
      <c r="Q81" s="26">
        <f t="shared" si="15"/>
        <v>0.10962023045207231</v>
      </c>
      <c r="R81" s="24" t="str">
        <f t="shared" si="16"/>
        <v>9309-C1.1</v>
      </c>
      <c r="S81">
        <f>AVERAGE(Q81:Q83)</f>
        <v>0.11571235111278576</v>
      </c>
      <c r="T81">
        <f>P81/$S$81</f>
        <v>1.2295119360108004</v>
      </c>
    </row>
    <row r="82" spans="9:20" x14ac:dyDescent="0.25">
      <c r="I82" s="24" t="str">
        <f>Plate!H6</f>
        <v>9309-C1.2</v>
      </c>
      <c r="J82">
        <f>Plate!$H25</f>
        <v>15.5156983383922</v>
      </c>
      <c r="K82">
        <f>Plate!$U25</f>
        <v>24.692671308352999</v>
      </c>
      <c r="L82" s="12" t="str">
        <f t="shared" si="10"/>
        <v>9309-C1.2</v>
      </c>
      <c r="M82">
        <f t="shared" si="11"/>
        <v>-2.5005958457810684</v>
      </c>
      <c r="N82">
        <f t="shared" si="12"/>
        <v>-3.0633659040040957</v>
      </c>
      <c r="O82" s="12" t="str">
        <f t="shared" si="13"/>
        <v>9309-C1.2</v>
      </c>
      <c r="P82">
        <f t="shared" si="14"/>
        <v>0.17670370003662478</v>
      </c>
      <c r="Q82" s="26">
        <f t="shared" si="15"/>
        <v>0.11962858758662427</v>
      </c>
      <c r="R82" s="24" t="str">
        <f t="shared" si="16"/>
        <v>9309-C1.2</v>
      </c>
      <c r="T82">
        <f>P82/$S$81</f>
        <v>1.5270945438174552</v>
      </c>
    </row>
    <row r="83" spans="9:20" x14ac:dyDescent="0.25">
      <c r="I83" s="24" t="str">
        <f>Plate!H7</f>
        <v>9309-C1.3</v>
      </c>
      <c r="J83">
        <f>Plate!$H26</f>
        <v>15.8668670406232</v>
      </c>
      <c r="K83">
        <f>Plate!$U26</f>
        <v>24.713172442381001</v>
      </c>
      <c r="L83" s="12" t="str">
        <f t="shared" si="10"/>
        <v>9309-C1.3</v>
      </c>
      <c r="M83">
        <f t="shared" si="11"/>
        <v>-2.868054977849424</v>
      </c>
      <c r="N83">
        <f t="shared" si="12"/>
        <v>-3.0845083436749974</v>
      </c>
      <c r="O83" s="12" t="str">
        <f t="shared" si="13"/>
        <v>9309-C1.3</v>
      </c>
      <c r="P83">
        <f t="shared" si="14"/>
        <v>0.13697125104150212</v>
      </c>
      <c r="Q83" s="26">
        <f t="shared" si="15"/>
        <v>0.11788823529966069</v>
      </c>
      <c r="R83" s="24" t="str">
        <f t="shared" si="16"/>
        <v>9309-C1.3</v>
      </c>
      <c r="T83">
        <f>P83/$S$81</f>
        <v>1.1837219598795909</v>
      </c>
    </row>
    <row r="84" spans="9:20" x14ac:dyDescent="0.25">
      <c r="I84" s="24" t="str">
        <f>Plate!H8</f>
        <v>9309-D1.1</v>
      </c>
      <c r="J84">
        <f>Plate!$H27</f>
        <v>15.549962391128</v>
      </c>
      <c r="K84">
        <f>Plate!$U27</f>
        <v>24.874210914284401</v>
      </c>
      <c r="L84" s="12" t="str">
        <f t="shared" si="10"/>
        <v>9309-D1.1</v>
      </c>
      <c r="M84">
        <f t="shared" si="11"/>
        <v>-2.5364493799925518</v>
      </c>
      <c r="N84">
        <f t="shared" si="12"/>
        <v>-3.2505843359718751</v>
      </c>
      <c r="O84" s="12" t="str">
        <f t="shared" si="13"/>
        <v>9309-D1.1</v>
      </c>
      <c r="P84">
        <f t="shared" si="14"/>
        <v>0.17236641705806008</v>
      </c>
      <c r="Q84">
        <f t="shared" si="15"/>
        <v>0.10506948690559065</v>
      </c>
      <c r="R84" s="12" t="str">
        <f t="shared" si="16"/>
        <v>9309-D1.1</v>
      </c>
      <c r="S84">
        <f>AVERAGE(Q84:Q86)</f>
        <v>0.10478744788503419</v>
      </c>
      <c r="T84">
        <f>P84/$S$84</f>
        <v>1.6449147348942885</v>
      </c>
    </row>
    <row r="85" spans="9:20" x14ac:dyDescent="0.25">
      <c r="I85" s="24" t="str">
        <f>Plate!H9</f>
        <v>9309-D1.2</v>
      </c>
      <c r="J85">
        <f>Plate!$H28</f>
        <v>15.4263715214603</v>
      </c>
      <c r="K85">
        <f>Plate!$U28</f>
        <v>24.917854346215002</v>
      </c>
      <c r="L85" s="12" t="str">
        <f t="shared" si="10"/>
        <v>9309-D1.2</v>
      </c>
      <c r="M85">
        <f t="shared" si="11"/>
        <v>-2.4071252306274635</v>
      </c>
      <c r="N85">
        <f t="shared" si="12"/>
        <v>-3.2955929986811419</v>
      </c>
      <c r="O85" s="12" t="str">
        <f t="shared" si="13"/>
        <v>9309-D1.2</v>
      </c>
      <c r="P85">
        <f t="shared" si="14"/>
        <v>0.18853114375832822</v>
      </c>
      <c r="Q85">
        <f t="shared" si="15"/>
        <v>0.10184217221171191</v>
      </c>
      <c r="R85" s="12" t="str">
        <f t="shared" si="16"/>
        <v>9309-D1.2</v>
      </c>
      <c r="T85">
        <f>P85/$S$84</f>
        <v>1.7991767865667654</v>
      </c>
    </row>
    <row r="86" spans="9:20" x14ac:dyDescent="0.25">
      <c r="I86" s="24" t="str">
        <f>Plate!H10</f>
        <v>9309-D1.3</v>
      </c>
      <c r="J86">
        <f>Plate!$H29</f>
        <v>15.394844991483</v>
      </c>
      <c r="K86">
        <f>Plate!$U29</f>
        <v>24.842860680843099</v>
      </c>
      <c r="L86" s="12" t="str">
        <f t="shared" si="10"/>
        <v>9309-D1.3</v>
      </c>
      <c r="M86">
        <f t="shared" si="11"/>
        <v>-2.3741362106237234</v>
      </c>
      <c r="N86">
        <f t="shared" si="12"/>
        <v>-3.2182534210919447</v>
      </c>
      <c r="O86" s="12" t="str">
        <f t="shared" si="13"/>
        <v>9309-D1.3</v>
      </c>
      <c r="P86">
        <f t="shared" si="14"/>
        <v>0.19289180933344446</v>
      </c>
      <c r="Q86">
        <f t="shared" si="15"/>
        <v>0.1074506845378</v>
      </c>
      <c r="R86" s="12" t="str">
        <f t="shared" si="16"/>
        <v>9309-D1.3</v>
      </c>
      <c r="T86">
        <f>P86/$S$84</f>
        <v>1.8407911751517463</v>
      </c>
    </row>
    <row r="87" spans="9:20" x14ac:dyDescent="0.25">
      <c r="I87" s="24" t="str">
        <f>Plate!H11</f>
        <v>9310-A1.1</v>
      </c>
      <c r="J87">
        <f>Plate!$H30</f>
        <v>15.579980632863901</v>
      </c>
      <c r="K87">
        <f>Plate!$U30</f>
        <v>24.3116801025872</v>
      </c>
      <c r="L87" s="12" t="str">
        <f t="shared" si="10"/>
        <v>9310-A1.1</v>
      </c>
      <c r="M87">
        <f t="shared" si="11"/>
        <v>-2.5678601434928718</v>
      </c>
      <c r="N87">
        <f t="shared" si="12"/>
        <v>-2.6704567326360622</v>
      </c>
      <c r="O87" s="12" t="str">
        <f t="shared" si="13"/>
        <v>9310-A1.1</v>
      </c>
      <c r="P87">
        <f t="shared" si="14"/>
        <v>0.16865416552769599</v>
      </c>
      <c r="Q87" s="26">
        <f t="shared" si="15"/>
        <v>0.1570769360648373</v>
      </c>
      <c r="R87" s="24" t="str">
        <f t="shared" si="16"/>
        <v>9310-A1.1</v>
      </c>
      <c r="S87">
        <f>AVERAGE(Q87:Q89)</f>
        <v>0.17293722078149606</v>
      </c>
      <c r="T87">
        <f>P87/$S$87</f>
        <v>0.97523346776104569</v>
      </c>
    </row>
    <row r="88" spans="9:20" x14ac:dyDescent="0.25">
      <c r="I88" s="24" t="str">
        <f>Plate!H12</f>
        <v>9310-A1.2</v>
      </c>
      <c r="J88">
        <f>Plate!$H31</f>
        <v>15.693901925508399</v>
      </c>
      <c r="K88">
        <f>Plate!$U31</f>
        <v>24.177219027224901</v>
      </c>
      <c r="L88" s="12" t="str">
        <f t="shared" si="10"/>
        <v>9310-A1.2</v>
      </c>
      <c r="M88">
        <f t="shared" si="11"/>
        <v>-2.6870661520389176</v>
      </c>
      <c r="N88">
        <f t="shared" si="12"/>
        <v>-2.5317895169567279</v>
      </c>
      <c r="O88" s="12" t="str">
        <f t="shared" si="13"/>
        <v>9310-A1.2</v>
      </c>
      <c r="P88">
        <f t="shared" si="14"/>
        <v>0.15527891504031002</v>
      </c>
      <c r="Q88" s="26">
        <f t="shared" si="15"/>
        <v>0.17292405566705735</v>
      </c>
      <c r="R88" s="24" t="str">
        <f t="shared" si="16"/>
        <v>9310-A1.2</v>
      </c>
      <c r="T88">
        <f>P88/$S$87</f>
        <v>0.89789181495233417</v>
      </c>
    </row>
    <row r="89" spans="9:20" x14ac:dyDescent="0.25">
      <c r="I89" s="24" t="str">
        <f>Plate!H13</f>
        <v>9310-A1.3</v>
      </c>
      <c r="J89">
        <f>Plate!$H32</f>
        <v>15.604683777517501</v>
      </c>
      <c r="K89">
        <f>Plate!$U32</f>
        <v>24.054263533213302</v>
      </c>
      <c r="L89" s="12" t="str">
        <f t="shared" si="10"/>
        <v>9310-A1.3</v>
      </c>
      <c r="M89">
        <f t="shared" si="11"/>
        <v>-2.5937092468899041</v>
      </c>
      <c r="N89">
        <f t="shared" si="12"/>
        <v>-2.4049877941449376</v>
      </c>
      <c r="O89" s="12" t="str">
        <f t="shared" si="13"/>
        <v>9310-A1.3</v>
      </c>
      <c r="P89">
        <f t="shared" si="14"/>
        <v>0.16565925985563831</v>
      </c>
      <c r="Q89" s="26">
        <f t="shared" si="15"/>
        <v>0.18881067061259346</v>
      </c>
      <c r="R89" s="24" t="str">
        <f t="shared" si="16"/>
        <v>9310-A1.3</v>
      </c>
      <c r="T89">
        <f>P89/$S$87</f>
        <v>0.95791558987146341</v>
      </c>
    </row>
    <row r="90" spans="9:20" x14ac:dyDescent="0.25">
      <c r="I90" s="24" t="str">
        <f>Plate!H14</f>
        <v>9310-B1.1</v>
      </c>
      <c r="J90">
        <f>Plate!$H33</f>
        <v>15.6176668090175</v>
      </c>
      <c r="K90">
        <f>Plate!$U33</f>
        <v>23.913961577122201</v>
      </c>
      <c r="L90" s="12" t="str">
        <f t="shared" si="10"/>
        <v>9310-B1.1</v>
      </c>
      <c r="M90">
        <f t="shared" si="11"/>
        <v>-2.6072945506379237</v>
      </c>
      <c r="N90">
        <f t="shared" si="12"/>
        <v>-2.2602969863918703</v>
      </c>
      <c r="O90" s="12" t="str">
        <f t="shared" si="13"/>
        <v>9310-B1.1</v>
      </c>
      <c r="P90">
        <f t="shared" si="14"/>
        <v>0.16410663210786239</v>
      </c>
      <c r="Q90">
        <f t="shared" si="15"/>
        <v>0.20872900746588166</v>
      </c>
      <c r="R90" s="12" t="str">
        <f t="shared" si="16"/>
        <v>9310-B1.1</v>
      </c>
      <c r="S90">
        <f>AVERAGE(Q90:Q92)</f>
        <v>0.18247649642063116</v>
      </c>
      <c r="T90">
        <f>P90/$S$90</f>
        <v>0.8993302443158272</v>
      </c>
    </row>
    <row r="91" spans="9:20" x14ac:dyDescent="0.25">
      <c r="I91" s="24" t="str">
        <f>Plate!H15</f>
        <v>9310-B1.2</v>
      </c>
      <c r="J91">
        <f>Plate!$H34</f>
        <v>15.7336921794842</v>
      </c>
      <c r="K91">
        <f>Plate!$U34</f>
        <v>24.243470435899699</v>
      </c>
      <c r="L91" s="12" t="str">
        <f t="shared" si="10"/>
        <v>9310-B1.2</v>
      </c>
      <c r="M91">
        <f t="shared" si="11"/>
        <v>-2.7287022434611798</v>
      </c>
      <c r="N91">
        <f t="shared" si="12"/>
        <v>-2.6001133671937895</v>
      </c>
      <c r="O91" s="12" t="str">
        <f t="shared" si="13"/>
        <v>9310-B1.2</v>
      </c>
      <c r="P91">
        <f t="shared" si="14"/>
        <v>0.15086162294762642</v>
      </c>
      <c r="Q91">
        <f t="shared" si="15"/>
        <v>0.16492552846451594</v>
      </c>
      <c r="R91" s="12" t="str">
        <f t="shared" si="16"/>
        <v>9310-B1.2</v>
      </c>
      <c r="T91">
        <f>P91/$S$90</f>
        <v>0.82674550370515387</v>
      </c>
    </row>
    <row r="92" spans="9:20" x14ac:dyDescent="0.25">
      <c r="I92" s="24" t="str">
        <f>Plate!H16</f>
        <v>9310-B1.3</v>
      </c>
      <c r="J92">
        <f>Plate!$H35</f>
        <v>15.5374862980497</v>
      </c>
      <c r="K92">
        <f>Plate!$U35</f>
        <v>24.170352250557301</v>
      </c>
      <c r="L92" s="12" t="str">
        <f t="shared" si="10"/>
        <v>9310-B1.3</v>
      </c>
      <c r="M92">
        <f t="shared" si="11"/>
        <v>-2.5233945311263781</v>
      </c>
      <c r="N92">
        <f t="shared" si="12"/>
        <v>-2.5247079374094703</v>
      </c>
      <c r="O92" s="12" t="str">
        <f t="shared" si="13"/>
        <v>9310-B1.3</v>
      </c>
      <c r="P92">
        <f t="shared" si="14"/>
        <v>0.17393322727873053</v>
      </c>
      <c r="Q92">
        <f t="shared" si="15"/>
        <v>0.17377495333149592</v>
      </c>
      <c r="R92" s="12" t="str">
        <f t="shared" si="16"/>
        <v>9310-B1.3</v>
      </c>
      <c r="T92">
        <f>P92/$S$90</f>
        <v>0.95318153674867079</v>
      </c>
    </row>
    <row r="93" spans="9:20" x14ac:dyDescent="0.25">
      <c r="I93" s="25" t="str">
        <f>Plate!I2</f>
        <v>9310-C1.1</v>
      </c>
      <c r="J93">
        <f>Plate!$I21</f>
        <v>14.573375562817899</v>
      </c>
      <c r="K93">
        <f>Plate!$V21</f>
        <v>24.223186797508099</v>
      </c>
      <c r="L93" s="12" t="str">
        <f t="shared" si="10"/>
        <v>9310-C1.1</v>
      </c>
      <c r="M93">
        <f t="shared" si="11"/>
        <v>-1.5145594847929478</v>
      </c>
      <c r="N93">
        <f t="shared" si="12"/>
        <v>-2.5791952267428746</v>
      </c>
      <c r="O93" s="12" t="str">
        <f t="shared" si="13"/>
        <v>9310-C1.1</v>
      </c>
      <c r="P93">
        <f t="shared" si="14"/>
        <v>0.35000332075419627</v>
      </c>
      <c r="Q93" s="26">
        <f t="shared" si="15"/>
        <v>0.16733426177286526</v>
      </c>
      <c r="R93" s="24" t="str">
        <f t="shared" si="16"/>
        <v>9310-C1.1</v>
      </c>
      <c r="S93">
        <f>AVERAGE(Q93:Q95)</f>
        <v>0.18346151683112402</v>
      </c>
      <c r="T93">
        <f>P93/$S$93</f>
        <v>1.9077751388939712</v>
      </c>
    </row>
    <row r="94" spans="9:20" x14ac:dyDescent="0.25">
      <c r="I94" s="25" t="str">
        <f>Plate!I3</f>
        <v>9310-C1.2</v>
      </c>
      <c r="J94">
        <f>Plate!$I22</f>
        <v>14.892480552847401</v>
      </c>
      <c r="K94">
        <f>Plate!$V22</f>
        <v>24.152091170542501</v>
      </c>
      <c r="L94" s="12" t="str">
        <f t="shared" si="10"/>
        <v>9310-C1.2</v>
      </c>
      <c r="M94">
        <f t="shared" si="11"/>
        <v>-1.8484674951878748</v>
      </c>
      <c r="N94">
        <f t="shared" si="12"/>
        <v>-2.5058756239378814</v>
      </c>
      <c r="O94" s="12" t="str">
        <f t="shared" si="13"/>
        <v>9310-C1.2</v>
      </c>
      <c r="P94">
        <f t="shared" si="14"/>
        <v>0.27768718500253903</v>
      </c>
      <c r="Q94" s="26">
        <f t="shared" si="15"/>
        <v>0.17605820584910231</v>
      </c>
      <c r="R94" s="24" t="str">
        <f t="shared" si="16"/>
        <v>9310-C1.2</v>
      </c>
      <c r="T94">
        <f>P94/$S$93</f>
        <v>1.5135990904193251</v>
      </c>
    </row>
    <row r="95" spans="9:20" x14ac:dyDescent="0.25">
      <c r="I95" s="25" t="str">
        <f>Plate!I4</f>
        <v>9310-C1.3</v>
      </c>
      <c r="J95">
        <f>Plate!$I23</f>
        <v>14.4707981449043</v>
      </c>
      <c r="K95">
        <f>Plate!$V23</f>
        <v>23.925651422146998</v>
      </c>
      <c r="L95" s="12" t="str">
        <f t="shared" si="10"/>
        <v>9310-C1.3</v>
      </c>
      <c r="M95">
        <f t="shared" si="11"/>
        <v>-1.4072235840794798</v>
      </c>
      <c r="N95">
        <f t="shared" si="12"/>
        <v>-2.2723525069724091</v>
      </c>
      <c r="O95" s="12" t="str">
        <f t="shared" si="13"/>
        <v>9310-C1.3</v>
      </c>
      <c r="P95">
        <f t="shared" si="14"/>
        <v>0.37703658276793151</v>
      </c>
      <c r="Q95" s="26">
        <f t="shared" si="15"/>
        <v>0.20699208287140455</v>
      </c>
      <c r="R95" s="24" t="str">
        <f t="shared" si="16"/>
        <v>9310-C1.3</v>
      </c>
      <c r="T95">
        <f>P95/$S$93</f>
        <v>2.0551262699686115</v>
      </c>
    </row>
    <row r="96" spans="9:20" x14ac:dyDescent="0.25">
      <c r="I96" s="25" t="str">
        <f>Plate!I5</f>
        <v>9310-D1.1</v>
      </c>
      <c r="J96">
        <f>Plate!$I24</f>
        <v>14.840220736202699</v>
      </c>
      <c r="K96">
        <f>Plate!$V24</f>
        <v>24.252429687950499</v>
      </c>
      <c r="L96" s="12" t="str">
        <f t="shared" si="10"/>
        <v>9310-D1.1</v>
      </c>
      <c r="M96">
        <f t="shared" si="11"/>
        <v>-1.7937833882492065</v>
      </c>
      <c r="N96">
        <f t="shared" si="12"/>
        <v>-2.6093528778336266</v>
      </c>
      <c r="O96" s="12" t="str">
        <f t="shared" si="13"/>
        <v>9310-D1.1</v>
      </c>
      <c r="P96">
        <f t="shared" si="14"/>
        <v>0.28841470170058664</v>
      </c>
      <c r="Q96">
        <f t="shared" si="15"/>
        <v>0.16387266423120284</v>
      </c>
      <c r="R96" s="12" t="str">
        <f t="shared" si="16"/>
        <v>9310-D1.1</v>
      </c>
      <c r="S96">
        <f>AVERAGE(Q96:Q98)</f>
        <v>0.16122078359085212</v>
      </c>
      <c r="T96">
        <f>P96/$S$96</f>
        <v>1.7889424382933694</v>
      </c>
    </row>
    <row r="97" spans="9:20" x14ac:dyDescent="0.25">
      <c r="I97" s="25" t="str">
        <f>Plate!I6</f>
        <v>9310-D1.2</v>
      </c>
      <c r="J97">
        <f>Plate!$I25</f>
        <v>14.752698636663499</v>
      </c>
      <c r="K97">
        <f>Plate!$V25</f>
        <v>24.278376319520302</v>
      </c>
      <c r="L97" s="12" t="str">
        <f t="shared" si="10"/>
        <v>9310-D1.2</v>
      </c>
      <c r="M97">
        <f t="shared" si="11"/>
        <v>-1.7022012098570127</v>
      </c>
      <c r="N97">
        <f t="shared" si="12"/>
        <v>-2.6361111582233039</v>
      </c>
      <c r="O97" s="12" t="str">
        <f t="shared" si="13"/>
        <v>9310-D1.2</v>
      </c>
      <c r="P97">
        <f t="shared" si="14"/>
        <v>0.30731685294394151</v>
      </c>
      <c r="Q97">
        <f t="shared" si="15"/>
        <v>0.16086126123438882</v>
      </c>
      <c r="R97" s="12" t="str">
        <f t="shared" si="16"/>
        <v>9310-D1.2</v>
      </c>
      <c r="T97">
        <f>P97/$S$96</f>
        <v>1.9061863247349895</v>
      </c>
    </row>
    <row r="98" spans="9:20" x14ac:dyDescent="0.25">
      <c r="I98" s="25" t="str">
        <f>Plate!I7</f>
        <v>9310-D1.3</v>
      </c>
      <c r="J98">
        <f>Plate!$I26</f>
        <v>14.8595660619052</v>
      </c>
      <c r="K98">
        <f>Plate!$V26</f>
        <v>24.295287080232502</v>
      </c>
      <c r="L98" s="12" t="str">
        <f t="shared" si="10"/>
        <v>9310-D1.3</v>
      </c>
      <c r="M98">
        <f t="shared" si="11"/>
        <v>-1.8140261278414853</v>
      </c>
      <c r="N98">
        <f t="shared" si="12"/>
        <v>-2.6535509124173102</v>
      </c>
      <c r="O98" s="12" t="str">
        <f t="shared" si="13"/>
        <v>9310-D1.3</v>
      </c>
      <c r="P98">
        <f t="shared" si="14"/>
        <v>0.28439615638205712</v>
      </c>
      <c r="Q98">
        <f t="shared" si="15"/>
        <v>0.15892842530696472</v>
      </c>
      <c r="R98" s="12" t="str">
        <f t="shared" si="16"/>
        <v>9310-D1.3</v>
      </c>
      <c r="T98">
        <f>P98/$S$96</f>
        <v>1.7640167107970446</v>
      </c>
    </row>
    <row r="99" spans="9:20" x14ac:dyDescent="0.25">
      <c r="I99" s="25" t="str">
        <f>Plate!I8</f>
        <v>9311-A1.1</v>
      </c>
      <c r="J99">
        <f>Plate!$I27</f>
        <v>15.4164445864625</v>
      </c>
      <c r="K99">
        <f>Plate!$V27</f>
        <v>23.9301402134512</v>
      </c>
      <c r="L99" s="12" t="str">
        <f t="shared" si="10"/>
        <v>9311-A1.1</v>
      </c>
      <c r="M99">
        <f t="shared" si="11"/>
        <v>-2.3967377932071687</v>
      </c>
      <c r="N99">
        <f t="shared" si="12"/>
        <v>-2.2769817142745374</v>
      </c>
      <c r="O99" s="12" t="str">
        <f t="shared" si="13"/>
        <v>9311-A1.1</v>
      </c>
      <c r="P99">
        <f t="shared" si="14"/>
        <v>0.18989347083008765</v>
      </c>
      <c r="Q99" s="26">
        <f t="shared" si="15"/>
        <v>0.20632896726915642</v>
      </c>
      <c r="R99" s="24" t="str">
        <f t="shared" si="16"/>
        <v>9311-A1.1</v>
      </c>
      <c r="S99">
        <f>AVERAGE(Q99:Q101)</f>
        <v>0.20586492150989952</v>
      </c>
      <c r="T99">
        <f>P99/$S$99</f>
        <v>0.92241781376511078</v>
      </c>
    </row>
    <row r="100" spans="9:20" x14ac:dyDescent="0.25">
      <c r="I100" s="25" t="str">
        <f>Plate!I9</f>
        <v>9311-A1.2</v>
      </c>
      <c r="J100">
        <f>Plate!$I28</f>
        <v>15.5566410590878</v>
      </c>
      <c r="K100">
        <f>Plate!$V28</f>
        <v>24.092974720288002</v>
      </c>
      <c r="L100" s="12" t="str">
        <f t="shared" si="10"/>
        <v>9311-A1.2</v>
      </c>
      <c r="M100">
        <f t="shared" si="11"/>
        <v>-2.5434378659148158</v>
      </c>
      <c r="N100">
        <f t="shared" si="12"/>
        <v>-2.4449099241206702</v>
      </c>
      <c r="O100" s="12" t="str">
        <f t="shared" si="13"/>
        <v>9311-A1.2</v>
      </c>
      <c r="P100">
        <f t="shared" si="14"/>
        <v>0.1715334846454139</v>
      </c>
      <c r="Q100" s="26">
        <f t="shared" si="15"/>
        <v>0.1836575456152883</v>
      </c>
      <c r="R100" s="24" t="str">
        <f t="shared" si="16"/>
        <v>9311-A1.2</v>
      </c>
      <c r="T100">
        <f>P100/$S$99</f>
        <v>0.83323318702047688</v>
      </c>
    </row>
    <row r="101" spans="9:20" x14ac:dyDescent="0.25">
      <c r="I101" s="25" t="str">
        <f>Plate!I10</f>
        <v>9311-A1.3</v>
      </c>
      <c r="J101">
        <f>Plate!$I29</f>
        <v>15.658089809507</v>
      </c>
      <c r="K101">
        <f>Plate!$V29</f>
        <v>23.792829028356799</v>
      </c>
      <c r="L101" s="12" t="str">
        <f t="shared" si="10"/>
        <v>9311-A1.3</v>
      </c>
      <c r="M101">
        <f t="shared" si="11"/>
        <v>-2.649592741168866</v>
      </c>
      <c r="N101">
        <f t="shared" si="12"/>
        <v>-2.1353752332363163</v>
      </c>
      <c r="O101" s="12" t="str">
        <f t="shared" si="13"/>
        <v>9311-A1.3</v>
      </c>
      <c r="P101">
        <f t="shared" si="14"/>
        <v>0.15936505927785397</v>
      </c>
      <c r="Q101" s="26">
        <f t="shared" si="15"/>
        <v>0.22760825164525375</v>
      </c>
      <c r="R101" s="24" t="str">
        <f t="shared" si="16"/>
        <v>9311-A1.3</v>
      </c>
      <c r="T101">
        <f>P101/$S$99</f>
        <v>0.77412440210310673</v>
      </c>
    </row>
    <row r="102" spans="9:20" x14ac:dyDescent="0.25">
      <c r="I102" s="25" t="str">
        <f>Plate!I11</f>
        <v>9311-B1.1</v>
      </c>
      <c r="J102">
        <f>Plate!$I30</f>
        <v>15.572018605564899</v>
      </c>
      <c r="K102">
        <f>Plate!$V30</f>
        <v>24.331258024237499</v>
      </c>
      <c r="L102" s="12" t="str">
        <f t="shared" si="10"/>
        <v>9311-B1.1</v>
      </c>
      <c r="M102">
        <f t="shared" si="11"/>
        <v>-2.5595287642378066</v>
      </c>
      <c r="N102">
        <f t="shared" si="12"/>
        <v>-2.6906470804874401</v>
      </c>
      <c r="O102" s="12" t="str">
        <f t="shared" si="13"/>
        <v>9311-B1.1</v>
      </c>
      <c r="P102">
        <f t="shared" si="14"/>
        <v>0.16963093941031637</v>
      </c>
      <c r="Q102">
        <f t="shared" si="15"/>
        <v>0.15489397355267748</v>
      </c>
      <c r="R102" s="12" t="str">
        <f t="shared" si="16"/>
        <v>9311-B1.1</v>
      </c>
      <c r="S102">
        <f>AVERAGE(Q102:Q104)</f>
        <v>0.1581796909786124</v>
      </c>
      <c r="T102">
        <f>P102/$S$102</f>
        <v>1.072393923397235</v>
      </c>
    </row>
    <row r="103" spans="9:20" x14ac:dyDescent="0.25">
      <c r="I103" s="25" t="str">
        <f>Plate!I12</f>
        <v>9311-B1.2</v>
      </c>
      <c r="J103">
        <f>Plate!$I31</f>
        <v>15.520656975437801</v>
      </c>
      <c r="K103">
        <f>Plate!$V31</f>
        <v>24.421795877174201</v>
      </c>
      <c r="L103" s="12" t="str">
        <f t="shared" si="10"/>
        <v>9311-B1.2</v>
      </c>
      <c r="M103">
        <f t="shared" si="11"/>
        <v>-2.5057845099571252</v>
      </c>
      <c r="N103">
        <f t="shared" si="12"/>
        <v>-2.7840170907040744</v>
      </c>
      <c r="O103" s="12" t="str">
        <f t="shared" si="13"/>
        <v>9311-B1.2</v>
      </c>
      <c r="P103">
        <f t="shared" si="14"/>
        <v>0.17606932522643787</v>
      </c>
      <c r="Q103">
        <f t="shared" si="15"/>
        <v>0.1451868715426429</v>
      </c>
      <c r="R103" s="12" t="str">
        <f t="shared" si="16"/>
        <v>9311-B1.2</v>
      </c>
      <c r="T103">
        <f>P103/$S$102</f>
        <v>1.1130969098317707</v>
      </c>
    </row>
    <row r="104" spans="9:20" x14ac:dyDescent="0.25">
      <c r="I104" s="25" t="str">
        <f>Plate!I13</f>
        <v>9311-B1.3</v>
      </c>
      <c r="J104">
        <f>Plate!$I32</f>
        <v>15.647520781365801</v>
      </c>
      <c r="K104">
        <f>Plate!$V32</f>
        <v>24.164862495779499</v>
      </c>
      <c r="L104" s="12" t="str">
        <f t="shared" si="10"/>
        <v>9311-B1.3</v>
      </c>
      <c r="M104">
        <f t="shared" si="11"/>
        <v>-2.6385334244276586</v>
      </c>
      <c r="N104">
        <f t="shared" si="12"/>
        <v>-2.5190464550232186</v>
      </c>
      <c r="O104" s="12" t="str">
        <f t="shared" si="13"/>
        <v>9311-B1.3</v>
      </c>
      <c r="P104">
        <f t="shared" si="14"/>
        <v>0.16059140387645343</v>
      </c>
      <c r="Q104">
        <f t="shared" si="15"/>
        <v>0.17445822784051682</v>
      </c>
      <c r="R104" s="12" t="str">
        <f t="shared" si="16"/>
        <v>9311-B1.3</v>
      </c>
      <c r="T104">
        <f>P104/$S$102</f>
        <v>1.0152466658830881</v>
      </c>
    </row>
    <row r="105" spans="9:20" x14ac:dyDescent="0.25">
      <c r="I105" s="25" t="str">
        <f>Plate!I14</f>
        <v>9311-C1.1</v>
      </c>
      <c r="J105">
        <f>Plate!$I33</f>
        <v>15.877382302199299</v>
      </c>
      <c r="K105">
        <f>Plate!$V33</f>
        <v>24.4245999597468</v>
      </c>
      <c r="L105" s="12" t="str">
        <f t="shared" si="10"/>
        <v>9311-C1.1</v>
      </c>
      <c r="M105">
        <f t="shared" si="11"/>
        <v>-2.8790580338384038</v>
      </c>
      <c r="N105">
        <f t="shared" si="12"/>
        <v>-2.7869088891061735</v>
      </c>
      <c r="O105" s="12" t="str">
        <f t="shared" si="13"/>
        <v>9311-C1.1</v>
      </c>
      <c r="P105">
        <f t="shared" si="14"/>
        <v>0.13593058080449871</v>
      </c>
      <c r="Q105" s="26">
        <f t="shared" si="15"/>
        <v>0.14489614436287424</v>
      </c>
      <c r="R105" s="24" t="str">
        <f t="shared" si="16"/>
        <v>9311-C1.1</v>
      </c>
      <c r="S105">
        <f>AVERAGE(Q105:Q107)</f>
        <v>0.16014711904051318</v>
      </c>
      <c r="T105">
        <f>P105/$S$105</f>
        <v>0.84878567668839366</v>
      </c>
    </row>
    <row r="106" spans="9:20" x14ac:dyDescent="0.25">
      <c r="I106" s="25" t="str">
        <f>Plate!I15</f>
        <v>9311-C1.2</v>
      </c>
      <c r="J106">
        <f>Plate!$I34</f>
        <v>15.9725987174505</v>
      </c>
      <c r="K106">
        <f>Plate!$V34</f>
        <v>24.411748339448</v>
      </c>
      <c r="L106" s="12" t="str">
        <f t="shared" si="10"/>
        <v>9311-C1.2</v>
      </c>
      <c r="M106">
        <f t="shared" si="11"/>
        <v>-2.9786914609763699</v>
      </c>
      <c r="N106">
        <f t="shared" si="12"/>
        <v>-2.7736552512113342</v>
      </c>
      <c r="O106" s="12" t="str">
        <f t="shared" si="13"/>
        <v>9311-C1.2</v>
      </c>
      <c r="P106">
        <f t="shared" si="14"/>
        <v>0.12685994606454762</v>
      </c>
      <c r="Q106" s="26">
        <f t="shared" si="15"/>
        <v>0.14623339800586629</v>
      </c>
      <c r="R106" s="24" t="str">
        <f t="shared" si="16"/>
        <v>9311-C1.2</v>
      </c>
      <c r="T106">
        <f>P106/$S$105</f>
        <v>0.79214628914089458</v>
      </c>
    </row>
    <row r="107" spans="9:20" x14ac:dyDescent="0.25">
      <c r="I107" s="25" t="str">
        <f>Plate!I16</f>
        <v>9311-C1.3</v>
      </c>
      <c r="J107">
        <f>Plate!$I35</f>
        <v>15.9579661268126</v>
      </c>
      <c r="K107">
        <f>Plate!$V35</f>
        <v>24.050555379517199</v>
      </c>
      <c r="L107" s="12" t="str">
        <f t="shared" si="10"/>
        <v>9311-C1.3</v>
      </c>
      <c r="M107">
        <f t="shared" si="11"/>
        <v>-2.9633800763866995</v>
      </c>
      <c r="N107">
        <f t="shared" si="12"/>
        <v>-2.4011636439441149</v>
      </c>
      <c r="O107" s="12" t="str">
        <f t="shared" si="13"/>
        <v>9311-C1.3</v>
      </c>
      <c r="P107">
        <f t="shared" si="14"/>
        <v>0.12821348601864452</v>
      </c>
      <c r="Q107" s="26">
        <f t="shared" si="15"/>
        <v>0.18931181475279904</v>
      </c>
      <c r="R107" s="24" t="str">
        <f t="shared" si="16"/>
        <v>9311-C1.3</v>
      </c>
      <c r="T107">
        <f>P107/$S$105</f>
        <v>0.80059814242558891</v>
      </c>
    </row>
    <row r="108" spans="9:20" x14ac:dyDescent="0.25">
      <c r="I108" s="26" t="str">
        <f>Plate!J2</f>
        <v>9311-D1.1</v>
      </c>
      <c r="J108">
        <f>Plate!$J21</f>
        <v>15.058661331062099</v>
      </c>
      <c r="K108">
        <f>Plate!$W21</f>
        <v>24.481554435661799</v>
      </c>
      <c r="L108" s="12" t="str">
        <f t="shared" si="10"/>
        <v>9311-D1.1</v>
      </c>
      <c r="M108">
        <f t="shared" si="11"/>
        <v>-2.0223572642398118</v>
      </c>
      <c r="N108">
        <f t="shared" si="12"/>
        <v>-2.8456449848448742</v>
      </c>
      <c r="O108" s="12" t="str">
        <f t="shared" si="13"/>
        <v>9311-D1.1</v>
      </c>
      <c r="P108">
        <f t="shared" si="14"/>
        <v>0.24615564600365239</v>
      </c>
      <c r="Q108">
        <f t="shared" si="15"/>
        <v>0.13911549408974053</v>
      </c>
      <c r="R108" s="12" t="str">
        <f t="shared" si="16"/>
        <v>9311-D1.1</v>
      </c>
      <c r="S108">
        <f>AVERAGE(Q108:Q110)</f>
        <v>0.15073715934468809</v>
      </c>
      <c r="T108">
        <f>P108/$S$108</f>
        <v>1.6330123711617284</v>
      </c>
    </row>
    <row r="109" spans="9:20" x14ac:dyDescent="0.25">
      <c r="I109" s="26" t="str">
        <f>Plate!J3</f>
        <v>9311-D1.2</v>
      </c>
      <c r="J109">
        <f>Plate!$J22</f>
        <v>15.1116669191046</v>
      </c>
      <c r="K109">
        <f>Plate!$W22</f>
        <v>24.442142589798401</v>
      </c>
      <c r="L109" s="12" t="str">
        <f t="shared" si="10"/>
        <v>9311-D1.2</v>
      </c>
      <c r="M109">
        <f t="shared" si="11"/>
        <v>-2.0778217383034994</v>
      </c>
      <c r="N109">
        <f t="shared" si="12"/>
        <v>-2.805000278442408</v>
      </c>
      <c r="O109" s="12" t="str">
        <f t="shared" si="13"/>
        <v>9311-D1.2</v>
      </c>
      <c r="P109">
        <f t="shared" si="14"/>
        <v>0.23687178409649665</v>
      </c>
      <c r="Q109">
        <f t="shared" si="15"/>
        <v>0.14309049245814323</v>
      </c>
      <c r="R109" s="12" t="str">
        <f t="shared" si="16"/>
        <v>9311-D1.2</v>
      </c>
      <c r="T109">
        <f t="shared" ref="T109:T110" si="17">P109/$S$108</f>
        <v>1.5714226347787672</v>
      </c>
    </row>
    <row r="110" spans="9:20" x14ac:dyDescent="0.25">
      <c r="I110" s="26" t="str">
        <f>Plate!J4</f>
        <v>9311-D1.3</v>
      </c>
      <c r="J110">
        <f>Plate!$J23</f>
        <v>15.1519558900373</v>
      </c>
      <c r="K110">
        <f>Plate!$W23</f>
        <v>24.201031371206302</v>
      </c>
      <c r="L110" s="12" t="str">
        <f t="shared" si="10"/>
        <v>9311-D1.3</v>
      </c>
      <c r="M110">
        <f t="shared" si="11"/>
        <v>-2.1199796817557566</v>
      </c>
      <c r="N110">
        <f t="shared" si="12"/>
        <v>-2.5563467461013141</v>
      </c>
      <c r="O110" s="12" t="str">
        <f t="shared" si="13"/>
        <v>9311-D1.3</v>
      </c>
      <c r="P110">
        <f t="shared" si="14"/>
        <v>0.23005015255248293</v>
      </c>
      <c r="Q110">
        <f t="shared" si="15"/>
        <v>0.17000549148618047</v>
      </c>
      <c r="R110" s="12" t="str">
        <f t="shared" si="16"/>
        <v>9311-D1.3</v>
      </c>
      <c r="T110">
        <f t="shared" si="17"/>
        <v>1.5261674928239237</v>
      </c>
    </row>
    <row r="111" spans="9:20" x14ac:dyDescent="0.25">
      <c r="I111" s="26" t="str">
        <f>Plate!J5</f>
        <v>9312-A1.1</v>
      </c>
      <c r="J111">
        <f>Plate!$J24</f>
        <v>15.2805219443034</v>
      </c>
      <c r="K111">
        <f>Plate!$W24</f>
        <v>24.074981242671701</v>
      </c>
      <c r="L111" s="12" t="str">
        <f t="shared" si="10"/>
        <v>9312-A1.1</v>
      </c>
      <c r="M111">
        <f t="shared" si="11"/>
        <v>-2.2545098104771877</v>
      </c>
      <c r="N111">
        <f t="shared" si="12"/>
        <v>-2.4263535840444219</v>
      </c>
      <c r="O111" s="12" t="str">
        <f t="shared" si="13"/>
        <v>9312-A1.1</v>
      </c>
      <c r="P111">
        <f t="shared" si="14"/>
        <v>0.20956797721356671</v>
      </c>
      <c r="Q111" s="26">
        <f t="shared" si="15"/>
        <v>0.186035056760432</v>
      </c>
      <c r="R111" s="24" t="str">
        <f t="shared" si="16"/>
        <v>9312-A1.1</v>
      </c>
      <c r="S111">
        <f>AVERAGE(Q111:Q113)</f>
        <v>0.20199488702806082</v>
      </c>
      <c r="T111">
        <f>P111/$S$111</f>
        <v>1.0374914944478464</v>
      </c>
    </row>
    <row r="112" spans="9:20" x14ac:dyDescent="0.25">
      <c r="I112" s="26" t="str">
        <f>Plate!J6</f>
        <v>9312-A1.2</v>
      </c>
      <c r="J112">
        <f>Plate!$J25</f>
        <v>15.264135236882</v>
      </c>
      <c r="K112">
        <f>Plate!$W25</f>
        <v>23.878407278946401</v>
      </c>
      <c r="L112" s="12" t="str">
        <f t="shared" si="10"/>
        <v>9312-A1.2</v>
      </c>
      <c r="M112">
        <f t="shared" si="11"/>
        <v>-2.2373629370563184</v>
      </c>
      <c r="N112">
        <f t="shared" si="12"/>
        <v>-2.2236304974456327</v>
      </c>
      <c r="O112" s="12" t="str">
        <f t="shared" si="13"/>
        <v>9312-A1.2</v>
      </c>
      <c r="P112">
        <f t="shared" si="14"/>
        <v>0.2120736176102517</v>
      </c>
      <c r="Q112" s="26">
        <f t="shared" si="15"/>
        <v>0.21410189981941599</v>
      </c>
      <c r="R112" s="24" t="str">
        <f t="shared" si="16"/>
        <v>9312-A1.2</v>
      </c>
      <c r="T112">
        <f t="shared" ref="T112:T113" si="18">P112/$S$111</f>
        <v>1.049895968806333</v>
      </c>
    </row>
    <row r="113" spans="9:20" x14ac:dyDescent="0.25">
      <c r="I113" s="26" t="str">
        <f>Plate!J7</f>
        <v>9312-A1.3</v>
      </c>
      <c r="J113">
        <f>Plate!$J26</f>
        <v>15.316573113692201</v>
      </c>
      <c r="K113">
        <f>Plate!$W26</f>
        <v>23.933407042212401</v>
      </c>
      <c r="L113" s="12" t="str">
        <f t="shared" si="10"/>
        <v>9312-A1.3</v>
      </c>
      <c r="M113">
        <f t="shared" si="11"/>
        <v>-2.2922333642264157</v>
      </c>
      <c r="N113">
        <f t="shared" si="12"/>
        <v>-2.2803507342470195</v>
      </c>
      <c r="O113" s="12" t="str">
        <f t="shared" si="13"/>
        <v>9312-A1.3</v>
      </c>
      <c r="P113">
        <f t="shared" si="14"/>
        <v>0.20415922117737548</v>
      </c>
      <c r="Q113" s="26">
        <f t="shared" si="15"/>
        <v>0.20584770450433448</v>
      </c>
      <c r="R113" s="24" t="str">
        <f t="shared" si="16"/>
        <v>9312-A1.3</v>
      </c>
      <c r="T113">
        <f t="shared" si="18"/>
        <v>1.0107147967018293</v>
      </c>
    </row>
    <row r="114" spans="9:20" x14ac:dyDescent="0.25">
      <c r="I114" s="26" t="str">
        <f>Plate!J8</f>
        <v>9312-B1.1</v>
      </c>
      <c r="J114">
        <f>Plate!$J27</f>
        <v>15.383403619703801</v>
      </c>
      <c r="K114">
        <f>Plate!$W27</f>
        <v>24.2666563873642</v>
      </c>
      <c r="L114" s="12" t="str">
        <f t="shared" si="10"/>
        <v>9312-B1.1</v>
      </c>
      <c r="M114">
        <f t="shared" si="11"/>
        <v>-2.362164082934251</v>
      </c>
      <c r="N114">
        <f t="shared" si="12"/>
        <v>-2.6240246093417166</v>
      </c>
      <c r="O114" s="12" t="str">
        <f t="shared" si="13"/>
        <v>9312-B1.1</v>
      </c>
      <c r="P114">
        <f t="shared" si="14"/>
        <v>0.19449917178532378</v>
      </c>
      <c r="Q114">
        <f t="shared" si="15"/>
        <v>0.16221457880441112</v>
      </c>
      <c r="R114" s="12" t="str">
        <f t="shared" si="16"/>
        <v>9312-B1.1</v>
      </c>
      <c r="S114">
        <f>AVERAGE(Q114:Q116)</f>
        <v>0.16283786970364256</v>
      </c>
      <c r="T114">
        <f>P114/$S$114</f>
        <v>1.1944345141538841</v>
      </c>
    </row>
    <row r="115" spans="9:20" x14ac:dyDescent="0.25">
      <c r="I115" s="26" t="str">
        <f>Plate!J9</f>
        <v>9312-B1.2</v>
      </c>
      <c r="J115">
        <f>Plate!$J28</f>
        <v>15.3800345198964</v>
      </c>
      <c r="K115">
        <f>Plate!$W28</f>
        <v>24.351462421002399</v>
      </c>
      <c r="L115" s="12" t="str">
        <f t="shared" si="10"/>
        <v>9312-B1.2</v>
      </c>
      <c r="M115">
        <f t="shared" si="11"/>
        <v>-2.3586386933331447</v>
      </c>
      <c r="N115">
        <f t="shared" si="12"/>
        <v>-2.7114835005169557</v>
      </c>
      <c r="O115" s="12" t="str">
        <f t="shared" si="13"/>
        <v>9312-B1.2</v>
      </c>
      <c r="P115">
        <f t="shared" si="14"/>
        <v>0.19497503383247683</v>
      </c>
      <c r="Q115">
        <f t="shared" si="15"/>
        <v>0.15267296277256109</v>
      </c>
      <c r="R115" s="12" t="str">
        <f t="shared" si="16"/>
        <v>9312-B1.2</v>
      </c>
      <c r="T115">
        <f t="shared" ref="T115:T116" si="19">P115/$S$114</f>
        <v>1.1973568199296787</v>
      </c>
    </row>
    <row r="116" spans="9:20" x14ac:dyDescent="0.25">
      <c r="I116" s="26" t="str">
        <f>Plate!J10</f>
        <v>9312-B1.3</v>
      </c>
      <c r="J116">
        <f>Plate!$J29</f>
        <v>15.6909876205464</v>
      </c>
      <c r="K116">
        <f>Plate!$W29</f>
        <v>24.171551334334801</v>
      </c>
      <c r="L116" s="12" t="str">
        <f t="shared" si="10"/>
        <v>9312-B1.3</v>
      </c>
      <c r="M116">
        <f t="shared" si="11"/>
        <v>-2.6840166548453599</v>
      </c>
      <c r="N116">
        <f t="shared" si="12"/>
        <v>-2.525944530292163</v>
      </c>
      <c r="O116" s="12" t="str">
        <f t="shared" si="13"/>
        <v>9312-B1.3</v>
      </c>
      <c r="P116">
        <f t="shared" si="14"/>
        <v>0.15560748303929964</v>
      </c>
      <c r="Q116">
        <f t="shared" si="15"/>
        <v>0.17362606753395546</v>
      </c>
      <c r="R116" s="12" t="str">
        <f t="shared" si="16"/>
        <v>9312-B1.3</v>
      </c>
      <c r="T116">
        <f t="shared" si="19"/>
        <v>0.95559763415290377</v>
      </c>
    </row>
    <row r="117" spans="9:20" x14ac:dyDescent="0.25">
      <c r="I117" s="26" t="str">
        <f>Plate!J11</f>
        <v>9312-C1.1</v>
      </c>
      <c r="J117">
        <f>Plate!$J30</f>
        <v>16.1276611528383</v>
      </c>
      <c r="K117">
        <f>Plate!$W30</f>
        <v>25.234722481599199</v>
      </c>
      <c r="L117" s="12" t="str">
        <f t="shared" ref="L117:L146" si="20">I117</f>
        <v>9312-C1.1</v>
      </c>
      <c r="M117">
        <f t="shared" si="11"/>
        <v>-3.1409471163409113</v>
      </c>
      <c r="N117">
        <f t="shared" si="12"/>
        <v>-3.6223732356592917</v>
      </c>
      <c r="O117" s="12" t="str">
        <f t="shared" si="13"/>
        <v>9312-C1.1</v>
      </c>
      <c r="P117">
        <f t="shared" si="14"/>
        <v>0.11336544658233787</v>
      </c>
      <c r="Q117" s="26">
        <f t="shared" si="15"/>
        <v>8.1200181610617692E-2</v>
      </c>
      <c r="R117" s="24" t="str">
        <f t="shared" si="16"/>
        <v>9312-C1.1</v>
      </c>
      <c r="S117">
        <f>AVERAGE(Q117:Q119)</f>
        <v>0.10376546728616252</v>
      </c>
      <c r="T117">
        <f>P117/$S$117</f>
        <v>1.0925161284119764</v>
      </c>
    </row>
    <row r="118" spans="9:20" x14ac:dyDescent="0.25">
      <c r="I118" s="26" t="str">
        <f>Plate!J12</f>
        <v>9312-C1.2</v>
      </c>
      <c r="J118">
        <f>Plate!$J31</f>
        <v>16.147147708724901</v>
      </c>
      <c r="K118">
        <f>Plate!$W31</f>
        <v>24.886505580152701</v>
      </c>
      <c r="L118" s="12" t="str">
        <f t="shared" si="20"/>
        <v>9312-C1.2</v>
      </c>
      <c r="M118">
        <f t="shared" si="11"/>
        <v>-3.1613376376704054</v>
      </c>
      <c r="N118">
        <f t="shared" si="12"/>
        <v>-3.2632635970819859</v>
      </c>
      <c r="O118" s="12" t="str">
        <f t="shared" si="13"/>
        <v>9312-C1.2</v>
      </c>
      <c r="P118">
        <f t="shared" si="14"/>
        <v>0.11177445079631894</v>
      </c>
      <c r="Q118" s="26">
        <f t="shared" si="15"/>
        <v>0.10415011972402158</v>
      </c>
      <c r="R118" s="24" t="str">
        <f t="shared" si="16"/>
        <v>9312-C1.2</v>
      </c>
      <c r="T118">
        <f t="shared" ref="T118:T119" si="21">P118/$S$117</f>
        <v>1.0771835150905202</v>
      </c>
    </row>
    <row r="119" spans="9:20" x14ac:dyDescent="0.25">
      <c r="I119" s="26" t="str">
        <f>Plate!J13</f>
        <v>9312-C1.3</v>
      </c>
      <c r="J119">
        <f>Plate!$J32</f>
        <v>16.185712873576001</v>
      </c>
      <c r="K119">
        <f>Plate!$W32</f>
        <v>24.620679067665002</v>
      </c>
      <c r="L119" s="12" t="str">
        <f t="shared" si="20"/>
        <v>9312-C1.3</v>
      </c>
      <c r="M119">
        <f t="shared" si="11"/>
        <v>-3.2016918090821176</v>
      </c>
      <c r="N119">
        <f t="shared" si="12"/>
        <v>-2.9891216400799645</v>
      </c>
      <c r="O119" s="12" t="str">
        <f t="shared" si="13"/>
        <v>9312-C1.3</v>
      </c>
      <c r="P119">
        <f t="shared" si="14"/>
        <v>0.10869128634505595</v>
      </c>
      <c r="Q119" s="26">
        <f t="shared" si="15"/>
        <v>0.1259461005238483</v>
      </c>
      <c r="R119" s="24" t="str">
        <f t="shared" si="16"/>
        <v>9312-C1.3</v>
      </c>
      <c r="T119">
        <f t="shared" si="21"/>
        <v>1.0474706970220555</v>
      </c>
    </row>
    <row r="120" spans="9:20" x14ac:dyDescent="0.25">
      <c r="I120" s="26" t="str">
        <f>Plate!J14</f>
        <v>9312-D1.1</v>
      </c>
      <c r="J120">
        <f>Plate!$J33</f>
        <v>14.9962644682928</v>
      </c>
      <c r="K120">
        <f>Plate!$W33</f>
        <v>24.0250648070956</v>
      </c>
      <c r="L120" s="12" t="str">
        <f t="shared" si="20"/>
        <v>9312-D1.1</v>
      </c>
      <c r="M120">
        <f t="shared" si="11"/>
        <v>-1.9570658618701535</v>
      </c>
      <c r="N120">
        <f t="shared" si="12"/>
        <v>-2.3748756889039555</v>
      </c>
      <c r="O120" s="12" t="str">
        <f t="shared" si="13"/>
        <v>9312-D1.1</v>
      </c>
      <c r="P120">
        <f t="shared" si="14"/>
        <v>0.25755173039286527</v>
      </c>
      <c r="Q120">
        <f t="shared" si="15"/>
        <v>0.19279296463687326</v>
      </c>
      <c r="R120" s="12" t="str">
        <f t="shared" si="16"/>
        <v>9312-D1.1</v>
      </c>
      <c r="S120">
        <f>AVERAGE(Q120:Q122)</f>
        <v>0.18892287244870579</v>
      </c>
      <c r="T120">
        <f>P120/$S$120</f>
        <v>1.3632638920562297</v>
      </c>
    </row>
    <row r="121" spans="9:20" x14ac:dyDescent="0.25">
      <c r="I121" s="26" t="str">
        <f>Plate!J15</f>
        <v>9312-D1.2</v>
      </c>
      <c r="J121">
        <f>Plate!$J34</f>
        <v>14.9535113462337</v>
      </c>
      <c r="K121">
        <f>Plate!$W34</f>
        <v>24.136736173563399</v>
      </c>
      <c r="L121" s="12" t="str">
        <f t="shared" si="20"/>
        <v>9312-D1.2</v>
      </c>
      <c r="M121">
        <f t="shared" si="11"/>
        <v>-1.9123294573294229</v>
      </c>
      <c r="N121">
        <f t="shared" si="12"/>
        <v>-2.4900403000560849</v>
      </c>
      <c r="O121" s="12" t="str">
        <f t="shared" si="13"/>
        <v>9312-D1.2</v>
      </c>
      <c r="P121">
        <f t="shared" si="14"/>
        <v>0.26566324416094522</v>
      </c>
      <c r="Q121">
        <f t="shared" si="15"/>
        <v>0.17800130211490814</v>
      </c>
      <c r="R121" s="12" t="str">
        <f t="shared" si="16"/>
        <v>9312-D1.2</v>
      </c>
      <c r="T121">
        <f t="shared" ref="T121:T122" si="22">P121/$S$120</f>
        <v>1.4061994755721021</v>
      </c>
    </row>
    <row r="122" spans="9:20" x14ac:dyDescent="0.25">
      <c r="I122" s="26" t="str">
        <f>Plate!J16</f>
        <v>9312-D1.3</v>
      </c>
      <c r="J122">
        <f>Plate!$J35</f>
        <v>15.0411716122361</v>
      </c>
      <c r="K122">
        <f>Plate!$W35</f>
        <v>24.002168595582098</v>
      </c>
      <c r="L122" s="12" t="str">
        <f t="shared" si="20"/>
        <v>9312-D1.3</v>
      </c>
      <c r="M122">
        <f t="shared" si="11"/>
        <v>-2.0040562116144169</v>
      </c>
      <c r="N122">
        <f t="shared" si="12"/>
        <v>-2.351263250199092</v>
      </c>
      <c r="O122" s="12" t="str">
        <f t="shared" si="13"/>
        <v>9312-D1.3</v>
      </c>
      <c r="P122">
        <f t="shared" si="14"/>
        <v>0.24929809926637567</v>
      </c>
      <c r="Q122">
        <f t="shared" si="15"/>
        <v>0.19597435059433596</v>
      </c>
      <c r="R122" s="12" t="str">
        <f t="shared" si="16"/>
        <v>9312-D1.3</v>
      </c>
      <c r="T122">
        <f t="shared" si="22"/>
        <v>1.3195760578648956</v>
      </c>
    </row>
    <row r="123" spans="9:20" x14ac:dyDescent="0.25">
      <c r="I123" s="27" t="str">
        <f>Plate!K2</f>
        <v>9313-A1.1</v>
      </c>
      <c r="J123">
        <f>Plate!$K21</f>
        <v>14.820753817825</v>
      </c>
      <c r="K123">
        <f>Plate!$X21</f>
        <v>23.7960448867948</v>
      </c>
      <c r="L123" s="12" t="str">
        <f t="shared" si="20"/>
        <v>9313-A1.1</v>
      </c>
      <c r="M123">
        <f t="shared" si="11"/>
        <v>-1.773413415396645</v>
      </c>
      <c r="N123">
        <f t="shared" si="12"/>
        <v>-2.1386916884588771</v>
      </c>
      <c r="O123" s="12" t="str">
        <f t="shared" si="13"/>
        <v>9313-A1.1</v>
      </c>
      <c r="P123">
        <f t="shared" si="14"/>
        <v>0.29251582569040951</v>
      </c>
      <c r="Q123" s="26">
        <f t="shared" si="15"/>
        <v>0.22708562864207543</v>
      </c>
      <c r="R123" s="24" t="str">
        <f t="shared" si="16"/>
        <v>9313-A1.1</v>
      </c>
      <c r="S123">
        <f>AVERAGE(Q123:Q125)</f>
        <v>0.26122478934712906</v>
      </c>
      <c r="T123">
        <f>P123/$S$123</f>
        <v>1.1197858611408402</v>
      </c>
    </row>
    <row r="124" spans="9:20" x14ac:dyDescent="0.25">
      <c r="I124" s="27" t="str">
        <f>Plate!K3</f>
        <v>9313-A1.2</v>
      </c>
      <c r="J124">
        <f>Plate!$K22</f>
        <v>14.790560142819</v>
      </c>
      <c r="K124">
        <f>Plate!$X22</f>
        <v>23.718655927232099</v>
      </c>
      <c r="L124" s="12" t="str">
        <f t="shared" si="20"/>
        <v>9313-A1.2</v>
      </c>
      <c r="M124">
        <f t="shared" si="11"/>
        <v>-1.7418190804198324</v>
      </c>
      <c r="N124">
        <f t="shared" si="12"/>
        <v>-2.0588818883515581</v>
      </c>
      <c r="O124" s="12" t="str">
        <f t="shared" si="13"/>
        <v>9313-A1.2</v>
      </c>
      <c r="P124">
        <f t="shared" si="14"/>
        <v>0.29899244166045946</v>
      </c>
      <c r="Q124" s="26">
        <f t="shared" si="15"/>
        <v>0.24000196311762731</v>
      </c>
      <c r="R124" s="24" t="str">
        <f t="shared" si="16"/>
        <v>9313-A1.2</v>
      </c>
      <c r="T124">
        <f t="shared" ref="T124:T125" si="23">P124/$S$123</f>
        <v>1.1445791282202655</v>
      </c>
    </row>
    <row r="125" spans="9:20" x14ac:dyDescent="0.25">
      <c r="I125" s="27" t="str">
        <f>Plate!K4</f>
        <v>9313-A1.3</v>
      </c>
      <c r="J125">
        <f>Plate!$K23</f>
        <v>14.9119394871495</v>
      </c>
      <c r="K125">
        <f>Plate!$X23</f>
        <v>23.331220682522599</v>
      </c>
      <c r="L125" s="12" t="str">
        <f t="shared" si="20"/>
        <v>9313-A1.3</v>
      </c>
      <c r="M125">
        <f t="shared" si="11"/>
        <v>-1.8688291135900776</v>
      </c>
      <c r="N125">
        <f t="shared" si="12"/>
        <v>-1.6593270990182909</v>
      </c>
      <c r="O125" s="12" t="str">
        <f t="shared" si="13"/>
        <v>9313-A1.3</v>
      </c>
      <c r="P125">
        <f t="shared" si="14"/>
        <v>0.27379554670508621</v>
      </c>
      <c r="Q125" s="26">
        <f t="shared" si="15"/>
        <v>0.31658677628168447</v>
      </c>
      <c r="R125" s="24" t="str">
        <f t="shared" si="16"/>
        <v>9313-A1.3</v>
      </c>
      <c r="T125">
        <f t="shared" si="23"/>
        <v>1.0481223753280646</v>
      </c>
    </row>
    <row r="126" spans="9:20" x14ac:dyDescent="0.25">
      <c r="I126" s="27" t="str">
        <f>Plate!K5</f>
        <v>9313-B1.1</v>
      </c>
      <c r="J126">
        <f>Plate!$K24</f>
        <v>15.294832890943701</v>
      </c>
      <c r="K126">
        <f>Plate!$X24</f>
        <v>24.138024311124301</v>
      </c>
      <c r="L126" s="12" t="str">
        <f t="shared" si="20"/>
        <v>9313-B1.1</v>
      </c>
      <c r="M126">
        <f t="shared" si="11"/>
        <v>-2.2694846302664016</v>
      </c>
      <c r="N126">
        <f t="shared" si="12"/>
        <v>-2.4913687324555798</v>
      </c>
      <c r="O126" s="12" t="str">
        <f t="shared" si="13"/>
        <v>9313-B1.1</v>
      </c>
      <c r="P126">
        <f t="shared" si="14"/>
        <v>0.20740396353346838</v>
      </c>
      <c r="Q126">
        <f t="shared" si="15"/>
        <v>0.17783747410118211</v>
      </c>
      <c r="R126" s="12" t="str">
        <f t="shared" si="16"/>
        <v>9313-B1.1</v>
      </c>
      <c r="S126">
        <f>AVERAGE(Q126:Q128)</f>
        <v>0.18929179668106447</v>
      </c>
      <c r="T126">
        <f>P126/$S$126</f>
        <v>1.0956838445720967</v>
      </c>
    </row>
    <row r="127" spans="9:20" x14ac:dyDescent="0.25">
      <c r="I127" s="27" t="str">
        <f>Plate!K6</f>
        <v>9313-B1.2</v>
      </c>
      <c r="J127">
        <f>Plate!$K25</f>
        <v>15.166970631944899</v>
      </c>
      <c r="K127">
        <f>Plate!$X25</f>
        <v>24.117646029029999</v>
      </c>
      <c r="L127" s="12" t="str">
        <f t="shared" si="20"/>
        <v>9313-B1.2</v>
      </c>
      <c r="M127">
        <f t="shared" si="11"/>
        <v>-2.1356909453010124</v>
      </c>
      <c r="N127">
        <f t="shared" si="12"/>
        <v>-2.4703529877076593</v>
      </c>
      <c r="O127" s="12" t="str">
        <f t="shared" si="13"/>
        <v>9313-B1.2</v>
      </c>
      <c r="P127">
        <f t="shared" si="14"/>
        <v>0.22755844845954071</v>
      </c>
      <c r="Q127">
        <f t="shared" si="15"/>
        <v>0.18044699363347694</v>
      </c>
      <c r="R127" s="12" t="str">
        <f t="shared" si="16"/>
        <v>9313-B1.2</v>
      </c>
      <c r="T127">
        <f t="shared" ref="T127:T128" si="24">P127/$S$126</f>
        <v>1.2021569473660354</v>
      </c>
    </row>
    <row r="128" spans="9:20" x14ac:dyDescent="0.25">
      <c r="I128" s="27" t="str">
        <f>Plate!K7</f>
        <v>9313-B1.3</v>
      </c>
      <c r="J128">
        <f>Plate!$K26</f>
        <v>15.3310102594585</v>
      </c>
      <c r="K128">
        <f>Plate!$X26</f>
        <v>23.908196783853001</v>
      </c>
      <c r="L128" s="12" t="str">
        <f t="shared" si="20"/>
        <v>9313-B1.3</v>
      </c>
      <c r="M128">
        <f t="shared" si="11"/>
        <v>-2.3073402374162111</v>
      </c>
      <c r="N128">
        <f t="shared" si="12"/>
        <v>-2.2543518619054486</v>
      </c>
      <c r="O128" s="12" t="str">
        <f t="shared" si="13"/>
        <v>9313-B1.3</v>
      </c>
      <c r="P128">
        <f t="shared" si="14"/>
        <v>0.20203256531223773</v>
      </c>
      <c r="Q128">
        <f t="shared" si="15"/>
        <v>0.20959092230853441</v>
      </c>
      <c r="R128" s="12" t="str">
        <f t="shared" si="16"/>
        <v>9313-B1.3</v>
      </c>
      <c r="T128">
        <f t="shared" si="24"/>
        <v>1.0673075582490246</v>
      </c>
    </row>
    <row r="129" spans="9:20" x14ac:dyDescent="0.25">
      <c r="I129" s="27" t="str">
        <f>Plate!K8</f>
        <v>9313-C1.1</v>
      </c>
      <c r="J129">
        <f>Plate!$K27</f>
        <v>15.0385553373759</v>
      </c>
      <c r="K129">
        <f>Plate!$X27</f>
        <v>24.297253115150198</v>
      </c>
      <c r="L129" s="12" t="str">
        <f t="shared" si="20"/>
        <v>9313-C1.1</v>
      </c>
      <c r="M129">
        <f t="shared" si="11"/>
        <v>-2.0013185698961382</v>
      </c>
      <c r="N129">
        <f t="shared" si="12"/>
        <v>-2.6555784478005489</v>
      </c>
      <c r="O129" s="12" t="str">
        <f t="shared" si="13"/>
        <v>9313-C1.1</v>
      </c>
      <c r="P129">
        <f t="shared" si="14"/>
        <v>0.24977161363277364</v>
      </c>
      <c r="Q129" s="26">
        <f t="shared" si="15"/>
        <v>0.15870522728337599</v>
      </c>
      <c r="R129" s="24" t="str">
        <f t="shared" si="16"/>
        <v>9313-C1.1</v>
      </c>
      <c r="S129">
        <f>AVERAGE(Q129:Q131)</f>
        <v>0.14651018743683267</v>
      </c>
      <c r="T129">
        <f>P129/$S$129</f>
        <v>1.7048071400527132</v>
      </c>
    </row>
    <row r="130" spans="9:20" x14ac:dyDescent="0.25">
      <c r="I130" s="27" t="str">
        <f>Plate!K9</f>
        <v>9313-C1.2</v>
      </c>
      <c r="J130">
        <f>Plate!$K28</f>
        <v>15.005422381311</v>
      </c>
      <c r="K130">
        <f>Plate!$X28</f>
        <v>24.524820967993399</v>
      </c>
      <c r="L130" s="12" t="str">
        <f t="shared" si="20"/>
        <v>9313-C1.2</v>
      </c>
      <c r="M130">
        <f t="shared" si="11"/>
        <v>-1.9666486030080912</v>
      </c>
      <c r="N130">
        <f t="shared" si="12"/>
        <v>-2.8902649579810187</v>
      </c>
      <c r="O130" s="12" t="str">
        <f t="shared" si="13"/>
        <v>9313-C1.2</v>
      </c>
      <c r="P130">
        <f t="shared" si="14"/>
        <v>0.25584667637755604</v>
      </c>
      <c r="Q130" s="26">
        <f t="shared" si="15"/>
        <v>0.13487875614680486</v>
      </c>
      <c r="R130" s="24" t="str">
        <f t="shared" si="16"/>
        <v>9313-C1.2</v>
      </c>
      <c r="T130">
        <f t="shared" ref="T130:T131" si="25">P130/$S$129</f>
        <v>1.7462722617010056</v>
      </c>
    </row>
    <row r="131" spans="9:20" x14ac:dyDescent="0.25">
      <c r="I131" s="27" t="str">
        <f>Plate!K10</f>
        <v>9313-C1.3</v>
      </c>
      <c r="J131">
        <f>Plate!$K29</f>
        <v>14.7976945074195</v>
      </c>
      <c r="K131">
        <f>Plate!$X29</f>
        <v>24.4144948743104</v>
      </c>
      <c r="L131" s="12" t="str">
        <f t="shared" si="20"/>
        <v>9313-C1.3</v>
      </c>
      <c r="M131">
        <f t="shared" si="11"/>
        <v>-1.7492844023784913</v>
      </c>
      <c r="N131">
        <f t="shared" si="12"/>
        <v>-2.7764877017261691</v>
      </c>
      <c r="O131" s="12" t="str">
        <f t="shared" si="13"/>
        <v>9313-C1.3</v>
      </c>
      <c r="P131">
        <f t="shared" si="14"/>
        <v>0.29744928131469567</v>
      </c>
      <c r="Q131" s="26">
        <f t="shared" si="15"/>
        <v>0.14594657888031709</v>
      </c>
      <c r="R131" s="24" t="str">
        <f t="shared" si="16"/>
        <v>9313-C1.3</v>
      </c>
      <c r="T131">
        <f t="shared" si="25"/>
        <v>2.0302293411708305</v>
      </c>
    </row>
    <row r="132" spans="9:20" x14ac:dyDescent="0.25">
      <c r="I132" s="27" t="str">
        <f>Plate!K11</f>
        <v>9313-D1.1</v>
      </c>
      <c r="J132">
        <f>Plate!$K30</f>
        <v>14.969491424167799</v>
      </c>
      <c r="K132">
        <f>Plate!$X30</f>
        <v>24.130718298456301</v>
      </c>
      <c r="L132" s="12" t="str">
        <f t="shared" si="20"/>
        <v>9313-D1.1</v>
      </c>
      <c r="M132">
        <f t="shared" ref="M132:M146" si="26">(J132-$B$4)/$B$3</f>
        <v>-1.9290508380525435</v>
      </c>
      <c r="N132">
        <f t="shared" ref="N132:N146" si="27">(K132-$C$4)/$C$3</f>
        <v>-2.4838341769594283</v>
      </c>
      <c r="O132" s="12" t="str">
        <f t="shared" ref="O132:O146" si="28">I132</f>
        <v>9313-D1.1</v>
      </c>
      <c r="P132">
        <f t="shared" ref="P132:P146" si="29">2^M132</f>
        <v>0.26260188220813824</v>
      </c>
      <c r="Q132">
        <f t="shared" ref="Q132:Q146" si="30">2^N132</f>
        <v>0.17876866974471448</v>
      </c>
      <c r="R132" s="12" t="str">
        <f t="shared" ref="R132:R146" si="31">I132</f>
        <v>9313-D1.1</v>
      </c>
      <c r="S132">
        <f>AVERAGE(Q132:Q134)</f>
        <v>0.1852156590607871</v>
      </c>
      <c r="T132">
        <f>P132/$S$132</f>
        <v>1.417816849502737</v>
      </c>
    </row>
    <row r="133" spans="9:20" x14ac:dyDescent="0.25">
      <c r="I133" s="27" t="str">
        <f>Plate!K12</f>
        <v>9313-D1.2</v>
      </c>
      <c r="J133">
        <f>Plate!$K31</f>
        <v>14.8384202831576</v>
      </c>
      <c r="K133">
        <f>Plate!$X31</f>
        <v>24.1320355415729</v>
      </c>
      <c r="L133" s="12" t="str">
        <f t="shared" si="20"/>
        <v>9313-D1.2</v>
      </c>
      <c r="M133">
        <f t="shared" si="26"/>
        <v>-1.7918994136550044</v>
      </c>
      <c r="N133">
        <f t="shared" si="27"/>
        <v>-2.485192625379236</v>
      </c>
      <c r="O133" s="12" t="str">
        <f t="shared" si="28"/>
        <v>9313-D1.2</v>
      </c>
      <c r="P133">
        <f t="shared" si="29"/>
        <v>0.28879158031511581</v>
      </c>
      <c r="Q133">
        <f t="shared" si="30"/>
        <v>0.17860041955149461</v>
      </c>
      <c r="R133" s="12" t="str">
        <f t="shared" si="31"/>
        <v>9313-D1.2</v>
      </c>
      <c r="T133">
        <f t="shared" ref="T133:T134" si="32">P133/$S$132</f>
        <v>1.5592179504667878</v>
      </c>
    </row>
    <row r="134" spans="9:20" x14ac:dyDescent="0.25">
      <c r="I134" s="27" t="str">
        <f>Plate!K13</f>
        <v>9313-D1.3</v>
      </c>
      <c r="J134">
        <f>Plate!$K32</f>
        <v>14.810516880990299</v>
      </c>
      <c r="K134">
        <f>Plate!$X32</f>
        <v>23.9858210204827</v>
      </c>
      <c r="L134" s="12" t="str">
        <f t="shared" si="20"/>
        <v>9313-D1.3</v>
      </c>
      <c r="M134">
        <f t="shared" si="26"/>
        <v>-1.7627015954069367</v>
      </c>
      <c r="N134">
        <f t="shared" si="27"/>
        <v>-2.3344042988926677</v>
      </c>
      <c r="O134" s="12" t="str">
        <f t="shared" si="28"/>
        <v>9313-D1.3</v>
      </c>
      <c r="P134">
        <f t="shared" si="29"/>
        <v>0.29469580002849199</v>
      </c>
      <c r="Q134">
        <f t="shared" si="30"/>
        <v>0.19827788788615219</v>
      </c>
      <c r="R134" s="12" t="str">
        <f t="shared" si="31"/>
        <v>9313-D1.3</v>
      </c>
      <c r="T134">
        <f t="shared" si="32"/>
        <v>1.5910954911850834</v>
      </c>
    </row>
    <row r="135" spans="9:20" x14ac:dyDescent="0.25">
      <c r="I135" s="27" t="str">
        <f>Plate!K14</f>
        <v>9315-A1.1</v>
      </c>
      <c r="J135">
        <f>Plate!$K33</f>
        <v>15.5211391586451</v>
      </c>
      <c r="K135">
        <f>Plate!$X33</f>
        <v>23.9671163641144</v>
      </c>
      <c r="L135" s="12" t="str">
        <f t="shared" si="20"/>
        <v>9315-A1.1</v>
      </c>
      <c r="M135">
        <f t="shared" si="26"/>
        <v>-2.5062890612503548</v>
      </c>
      <c r="N135">
        <f t="shared" si="27"/>
        <v>-2.3151145333464513</v>
      </c>
      <c r="O135" s="12" t="str">
        <f t="shared" si="28"/>
        <v>9315-A1.1</v>
      </c>
      <c r="P135">
        <f t="shared" si="29"/>
        <v>0.17600775956578082</v>
      </c>
      <c r="Q135" s="26">
        <f t="shared" si="30"/>
        <v>0.20094679419476116</v>
      </c>
      <c r="R135" s="24" t="str">
        <f t="shared" si="31"/>
        <v>9315-A1.1</v>
      </c>
      <c r="S135">
        <f>AVERAGE(Q135:Q137)</f>
        <v>0.20282710997116662</v>
      </c>
      <c r="T135">
        <f>P135/$S$135</f>
        <v>0.86777235839332145</v>
      </c>
    </row>
    <row r="136" spans="9:20" x14ac:dyDescent="0.25">
      <c r="I136" s="27" t="str">
        <f>Plate!K15</f>
        <v>9315-A1.2</v>
      </c>
      <c r="J136">
        <f>Plate!$K34</f>
        <v>15.5656354907444</v>
      </c>
      <c r="K136">
        <f>Plate!$X34</f>
        <v>24.126267469791902</v>
      </c>
      <c r="L136" s="12" t="str">
        <f t="shared" si="20"/>
        <v>9315-A1.2</v>
      </c>
      <c r="M136">
        <f t="shared" si="26"/>
        <v>-2.5528495419240524</v>
      </c>
      <c r="N136">
        <f t="shared" si="27"/>
        <v>-2.4792441198243425</v>
      </c>
      <c r="O136" s="12" t="str">
        <f t="shared" si="28"/>
        <v>9315-A1.2</v>
      </c>
      <c r="P136">
        <f t="shared" si="29"/>
        <v>0.17041809781732836</v>
      </c>
      <c r="Q136" s="26">
        <f t="shared" si="30"/>
        <v>0.17933834324360093</v>
      </c>
      <c r="R136" s="24" t="str">
        <f t="shared" si="31"/>
        <v>9315-A1.2</v>
      </c>
      <c r="T136">
        <f t="shared" ref="T136:T137" si="33">P136/$S$135</f>
        <v>0.84021360774481557</v>
      </c>
    </row>
    <row r="137" spans="9:20" x14ac:dyDescent="0.25">
      <c r="I137" s="27" t="str">
        <f>Plate!K16</f>
        <v>9315-A1.3</v>
      </c>
      <c r="J137">
        <f>Plate!$K35</f>
        <v>15.6889353266674</v>
      </c>
      <c r="K137">
        <f>Plate!$X35</f>
        <v>23.789220063723398</v>
      </c>
      <c r="L137" s="12" t="str">
        <f t="shared" si="20"/>
        <v>9315-A1.3</v>
      </c>
      <c r="M137">
        <f t="shared" si="26"/>
        <v>-2.6818691567262638</v>
      </c>
      <c r="N137">
        <f t="shared" si="27"/>
        <v>-2.1316533748780486</v>
      </c>
      <c r="O137" s="12" t="str">
        <f t="shared" si="28"/>
        <v>9315-A1.3</v>
      </c>
      <c r="P137">
        <f t="shared" si="29"/>
        <v>0.15583928227623536</v>
      </c>
      <c r="Q137" s="26">
        <f t="shared" si="30"/>
        <v>0.22819619247513781</v>
      </c>
      <c r="R137" s="24" t="str">
        <f t="shared" si="31"/>
        <v>9315-A1.3</v>
      </c>
      <c r="T137">
        <f t="shared" si="33"/>
        <v>0.76833556568640682</v>
      </c>
    </row>
    <row r="138" spans="9:20" x14ac:dyDescent="0.25">
      <c r="I138" s="26" t="str">
        <f>Plate!L2</f>
        <v>9315-B1.1</v>
      </c>
      <c r="J138">
        <f>Plate!$L21</f>
        <v>15.898645500905401</v>
      </c>
      <c r="K138">
        <f>Plate!$Y21</f>
        <v>24.1309011056603</v>
      </c>
      <c r="L138" s="12" t="str">
        <f t="shared" si="20"/>
        <v>9315-B1.1</v>
      </c>
      <c r="M138">
        <f t="shared" si="26"/>
        <v>-2.9013076149995447</v>
      </c>
      <c r="N138">
        <f t="shared" si="27"/>
        <v>-2.4840227026417963</v>
      </c>
      <c r="O138" s="12" t="str">
        <f t="shared" si="28"/>
        <v>9315-B1.1</v>
      </c>
      <c r="P138">
        <f t="shared" si="29"/>
        <v>0.13385030996239108</v>
      </c>
      <c r="Q138">
        <f t="shared" si="30"/>
        <v>0.17874531048822806</v>
      </c>
      <c r="R138" s="12" t="str">
        <f t="shared" si="31"/>
        <v>9315-B1.1</v>
      </c>
      <c r="S138">
        <f>AVERAGE(Q138:Q140)</f>
        <v>0.18019005820110176</v>
      </c>
      <c r="T138">
        <f>P138/$S$138</f>
        <v>0.74282849619265323</v>
      </c>
    </row>
    <row r="139" spans="9:20" x14ac:dyDescent="0.25">
      <c r="I139" s="26" t="str">
        <f>Plate!L3</f>
        <v>9315-B1.2</v>
      </c>
      <c r="J139">
        <f>Plate!$L22</f>
        <v>16.0310344086957</v>
      </c>
      <c r="K139">
        <f>Plate!$Y22</f>
        <v>24.130697475258401</v>
      </c>
      <c r="L139" s="12" t="str">
        <f t="shared" si="20"/>
        <v>9315-B1.2</v>
      </c>
      <c r="M139">
        <f t="shared" si="26"/>
        <v>-3.0398379363039192</v>
      </c>
      <c r="N139">
        <f t="shared" si="27"/>
        <v>-2.4838127023812535</v>
      </c>
      <c r="O139" s="12" t="str">
        <f t="shared" si="28"/>
        <v>9315-B1.2</v>
      </c>
      <c r="P139">
        <f t="shared" si="29"/>
        <v>0.1215955269705602</v>
      </c>
      <c r="Q139">
        <f t="shared" si="30"/>
        <v>0.17877133074391155</v>
      </c>
      <c r="R139" s="12" t="str">
        <f t="shared" si="31"/>
        <v>9315-B1.2</v>
      </c>
      <c r="T139">
        <f t="shared" ref="T139:T140" si="34">P139/$S$138</f>
        <v>0.67481817911870068</v>
      </c>
    </row>
    <row r="140" spans="9:20" x14ac:dyDescent="0.25">
      <c r="I140" s="26" t="str">
        <f>Plate!L4</f>
        <v>9315-B1.3</v>
      </c>
      <c r="J140">
        <f>Plate!$L23</f>
        <v>16.188833296492099</v>
      </c>
      <c r="K140">
        <f>Plate!$Y23</f>
        <v>24.097583112390499</v>
      </c>
      <c r="L140" s="12" t="str">
        <f t="shared" si="20"/>
        <v>9315-B1.3</v>
      </c>
      <c r="M140">
        <f t="shared" si="26"/>
        <v>-3.2049569858736451</v>
      </c>
      <c r="N140">
        <f t="shared" si="27"/>
        <v>-2.449662473510076</v>
      </c>
      <c r="O140" s="12" t="str">
        <f t="shared" si="28"/>
        <v>9315-B1.3</v>
      </c>
      <c r="P140">
        <f t="shared" si="29"/>
        <v>0.10844556916351034</v>
      </c>
      <c r="Q140">
        <f t="shared" si="30"/>
        <v>0.18305353337116564</v>
      </c>
      <c r="R140" s="12" t="str">
        <f t="shared" si="31"/>
        <v>9315-B1.3</v>
      </c>
      <c r="T140">
        <f t="shared" si="34"/>
        <v>0.60183991417816884</v>
      </c>
    </row>
    <row r="141" spans="9:20" x14ac:dyDescent="0.25">
      <c r="I141" s="26" t="str">
        <f>Plate!L5</f>
        <v>9315-C1.1</v>
      </c>
      <c r="J141">
        <f>Plate!$L24</f>
        <v>15.597203264407099</v>
      </c>
      <c r="K141">
        <f>Plate!$Y24</f>
        <v>24.286549747131801</v>
      </c>
      <c r="L141" s="12" t="str">
        <f t="shared" si="20"/>
        <v>9315-C1.1</v>
      </c>
      <c r="M141">
        <f t="shared" si="26"/>
        <v>-2.5858817188741363</v>
      </c>
      <c r="N141">
        <f t="shared" si="27"/>
        <v>-2.6445402626789192</v>
      </c>
      <c r="O141" s="12" t="str">
        <f t="shared" si="28"/>
        <v>9315-C1.1</v>
      </c>
      <c r="P141">
        <f t="shared" si="29"/>
        <v>0.16656050824468532</v>
      </c>
      <c r="Q141" s="26">
        <f t="shared" si="30"/>
        <v>0.15992415187084272</v>
      </c>
      <c r="R141" s="24" t="str">
        <f t="shared" si="31"/>
        <v>9315-C1.1</v>
      </c>
      <c r="S141">
        <f>AVERAGE(Q141:Q143)</f>
        <v>0.18122219465606645</v>
      </c>
      <c r="T141">
        <f>P141/$S$141</f>
        <v>0.91909552558279684</v>
      </c>
    </row>
    <row r="142" spans="9:20" x14ac:dyDescent="0.25">
      <c r="I142" s="26" t="str">
        <f>Plate!L6</f>
        <v>9315-C1.2</v>
      </c>
      <c r="J142">
        <f>Plate!$L25</f>
        <v>15.368731823285</v>
      </c>
      <c r="K142">
        <f>Plate!$Y25</f>
        <v>24.118204125777499</v>
      </c>
      <c r="L142" s="12" t="str">
        <f t="shared" si="20"/>
        <v>9315-C1.2</v>
      </c>
      <c r="M142">
        <f t="shared" si="26"/>
        <v>-2.3468116738394627</v>
      </c>
      <c r="N142">
        <f t="shared" si="27"/>
        <v>-2.4709285425427452</v>
      </c>
      <c r="O142" s="12" t="str">
        <f t="shared" si="28"/>
        <v>9315-C1.2</v>
      </c>
      <c r="P142">
        <f t="shared" si="29"/>
        <v>0.19657998246834066</v>
      </c>
      <c r="Q142" s="26">
        <f t="shared" si="30"/>
        <v>0.18037501970768399</v>
      </c>
      <c r="R142" s="24" t="str">
        <f t="shared" si="31"/>
        <v>9315-C1.2</v>
      </c>
      <c r="T142">
        <f t="shared" ref="T142:T143" si="35">P142/$S$141</f>
        <v>1.0847456231363992</v>
      </c>
    </row>
    <row r="143" spans="9:20" x14ac:dyDescent="0.25">
      <c r="I143" s="26" t="str">
        <f>Plate!L7</f>
        <v>9315-C1.3</v>
      </c>
      <c r="J143">
        <f>Plate!$L26</f>
        <v>15.353176595528099</v>
      </c>
      <c r="K143">
        <f>Plate!$Y26</f>
        <v>23.950365400307401</v>
      </c>
      <c r="L143" s="12" t="str">
        <f t="shared" si="20"/>
        <v>9315-C1.3</v>
      </c>
      <c r="M143">
        <f t="shared" si="26"/>
        <v>-2.3305348517469393</v>
      </c>
      <c r="N143">
        <f t="shared" si="27"/>
        <v>-2.2978395747400064</v>
      </c>
      <c r="O143" s="12" t="str">
        <f t="shared" si="28"/>
        <v>9315-C1.3</v>
      </c>
      <c r="P143">
        <f t="shared" si="29"/>
        <v>0.19881040209935949</v>
      </c>
      <c r="Q143" s="26">
        <f t="shared" si="30"/>
        <v>0.20336741238967265</v>
      </c>
      <c r="R143" s="24" t="str">
        <f t="shared" si="31"/>
        <v>9315-C1.3</v>
      </c>
      <c r="T143">
        <f t="shared" si="35"/>
        <v>1.0970532747198702</v>
      </c>
    </row>
    <row r="144" spans="9:20" x14ac:dyDescent="0.25">
      <c r="I144" s="26" t="str">
        <f>Plate!L8</f>
        <v>9315-D1.1</v>
      </c>
      <c r="J144">
        <f>Plate!$L27</f>
        <v>15.3127090443007</v>
      </c>
      <c r="K144">
        <f>Plate!$Y27</f>
        <v>24.466420112480499</v>
      </c>
      <c r="L144" s="12" t="str">
        <f t="shared" si="20"/>
        <v>9315-D1.1</v>
      </c>
      <c r="M144">
        <f t="shared" si="26"/>
        <v>-2.2881900438056832</v>
      </c>
      <c r="N144">
        <f t="shared" si="27"/>
        <v>-2.8300372377620295</v>
      </c>
      <c r="O144" s="12" t="str">
        <f t="shared" si="28"/>
        <v>9315-D1.1</v>
      </c>
      <c r="P144">
        <f t="shared" si="29"/>
        <v>0.20473220365769179</v>
      </c>
      <c r="Q144">
        <f t="shared" si="30"/>
        <v>0.14062868073725382</v>
      </c>
      <c r="R144" s="12" t="str">
        <f t="shared" si="31"/>
        <v>9315-D1.1</v>
      </c>
      <c r="S144">
        <f>AVERAGE(Q144:Q146)</f>
        <v>0.15538458236051458</v>
      </c>
      <c r="T144">
        <f>P144/$S$144</f>
        <v>1.3175837689139815</v>
      </c>
    </row>
    <row r="145" spans="9:20" x14ac:dyDescent="0.25">
      <c r="I145" s="26" t="str">
        <f>Plate!L9</f>
        <v>9315-D1.2</v>
      </c>
      <c r="J145">
        <f>Plate!$L28</f>
        <v>15.3192888778874</v>
      </c>
      <c r="K145">
        <f>Plate!$Y28</f>
        <v>24.508278915274001</v>
      </c>
      <c r="L145" s="12" t="str">
        <f t="shared" si="20"/>
        <v>9315-D1.2</v>
      </c>
      <c r="M145">
        <f t="shared" si="26"/>
        <v>-2.2950751105088449</v>
      </c>
      <c r="N145">
        <f t="shared" si="27"/>
        <v>-2.8732054455084386</v>
      </c>
      <c r="O145" s="12" t="str">
        <f t="shared" si="28"/>
        <v>9315-D1.2</v>
      </c>
      <c r="P145">
        <f t="shared" si="29"/>
        <v>0.20375747467297858</v>
      </c>
      <c r="Q145">
        <f t="shared" si="30"/>
        <v>0.13648313109389842</v>
      </c>
      <c r="R145" s="12" t="str">
        <f t="shared" si="31"/>
        <v>9315-D1.2</v>
      </c>
      <c r="T145">
        <f t="shared" ref="T145:T146" si="36">P145/$S$144</f>
        <v>1.3113107592633093</v>
      </c>
    </row>
    <row r="146" spans="9:20" x14ac:dyDescent="0.25">
      <c r="I146" s="26" t="str">
        <f>Plate!L10</f>
        <v>9315-D1.3</v>
      </c>
      <c r="J146">
        <f>Plate!$L29</f>
        <v>15.2615986265369</v>
      </c>
      <c r="K146">
        <f>Plate!$Y29</f>
        <v>24.052551097869799</v>
      </c>
      <c r="L146" s="12" t="str">
        <f t="shared" si="20"/>
        <v>9315-D1.3</v>
      </c>
      <c r="M146">
        <f t="shared" si="26"/>
        <v>-2.2347086554250559</v>
      </c>
      <c r="N146">
        <f t="shared" si="27"/>
        <v>-2.4032217913037837</v>
      </c>
      <c r="O146" s="12" t="str">
        <f t="shared" si="28"/>
        <v>9315-D1.3</v>
      </c>
      <c r="P146">
        <f t="shared" si="29"/>
        <v>0.21246415145573486</v>
      </c>
      <c r="Q146">
        <f t="shared" si="30"/>
        <v>0.18904193525039148</v>
      </c>
      <c r="R146" s="12" t="str">
        <f t="shared" si="31"/>
        <v>9315-D1.3</v>
      </c>
      <c r="T146">
        <f t="shared" si="36"/>
        <v>1.3673438395759721</v>
      </c>
    </row>
    <row r="147" spans="9:20" x14ac:dyDescent="0.25">
      <c r="I147" s="15"/>
    </row>
    <row r="148" spans="9:20" x14ac:dyDescent="0.25">
      <c r="I148" s="15"/>
    </row>
    <row r="149" spans="9:20" x14ac:dyDescent="0.25">
      <c r="I149" s="15"/>
    </row>
    <row r="150" spans="9:20" x14ac:dyDescent="0.25">
      <c r="I150" s="15"/>
    </row>
    <row r="151" spans="9:20" x14ac:dyDescent="0.25">
      <c r="I151" s="15"/>
    </row>
    <row r="152" spans="9:20" x14ac:dyDescent="0.25">
      <c r="I152" s="15"/>
    </row>
    <row r="153" spans="9:20" x14ac:dyDescent="0.25">
      <c r="I153" s="15"/>
    </row>
    <row r="154" spans="9:20" x14ac:dyDescent="0.25">
      <c r="I154" s="15"/>
    </row>
    <row r="155" spans="9:20" x14ac:dyDescent="0.25">
      <c r="I155" s="15"/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Matisz, Chelsea</cp:lastModifiedBy>
  <cp:revision/>
  <dcterms:created xsi:type="dcterms:W3CDTF">2020-02-09T16:43:53Z</dcterms:created>
  <dcterms:modified xsi:type="dcterms:W3CDTF">2022-11-30T19:03:29Z</dcterms:modified>
  <cp:category/>
  <cp:contentStatus/>
</cp:coreProperties>
</file>