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 Responses 1" sheetId="1" r:id="rId4"/>
    <sheet state="hidden" name="NVScriptsProperties" sheetId="2" r:id="rId5"/>
    <sheet state="hidden" name="DO NOT DELETE - AutoCrat Job Se" sheetId="3" r:id="rId6"/>
  </sheets>
  <definedNames/>
  <calcPr/>
</workbook>
</file>

<file path=xl/sharedStrings.xml><?xml version="1.0" encoding="utf-8"?>
<sst xmlns="http://schemas.openxmlformats.org/spreadsheetml/2006/main" count="10873" uniqueCount="2333">
  <si>
    <t>Timestamp</t>
  </si>
  <si>
    <t>Nama/Inisial</t>
  </si>
  <si>
    <t>Nomor HP (Silakan dicantumkan jika berminat ingin mendapatkan saldo Gopay/Ovo/Pulsa senilai Rp 25.000)</t>
  </si>
  <si>
    <t>Usia</t>
  </si>
  <si>
    <t>Kota Domisili</t>
  </si>
  <si>
    <t>Jenis Kelamin</t>
  </si>
  <si>
    <t>Pendidikan Terakhir</t>
  </si>
  <si>
    <t>Tingkat Pendapatan</t>
  </si>
  <si>
    <t>Pekerjaan</t>
  </si>
  <si>
    <t>Sumber informasi Terkait Covid-19</t>
  </si>
  <si>
    <t>Saya menyadari bahwa virus covid-19 berbahaya</t>
  </si>
  <si>
    <t>Saya memahami bahwa siapa saja bisa terjangkit covid-19, termasuk saya</t>
  </si>
  <si>
    <t>Meski orang usia muda lebih tidak rentan, mereka bisa menjadi agen penyebar covid-19 bagi orang lain</t>
  </si>
  <si>
    <t>Saya tahu bahwa orang usia lanjut dengan masalah tekanan darah tinggi, jantung, paru-paru, kanker memiliki resiko lebih tinggi terinfeksi covid-19</t>
  </si>
  <si>
    <t>Saya tahu bahwa covid-19 menyebar dari orang ke orang melalui cairan hidung atau mulut dari bersin atau batuk orang yang terpapar covid-19</t>
  </si>
  <si>
    <t>Saya menyadari bahwa kita dapat terinfeksi covid-19 dengan menyentuh objek yang terpapar virus</t>
  </si>
  <si>
    <t>Saya mencuci barang belanjaan atau kiriman pos setelah sampai rumah dengan air dan sabun</t>
  </si>
  <si>
    <t>Saya tahu bahwa orang tanpa gejala dapat ikut menyebarkan virus covid-19</t>
  </si>
  <si>
    <t>Saya mengetahui bahwa  demam, batuk kering, kelelahan bisa mengindikasikan terinfeksi covid-19</t>
  </si>
  <si>
    <t>Saya tahu bahwa beberapa orang yang terinfeksi covid-19 hanya mengalami batuk ringan tanpa gejala serius</t>
  </si>
  <si>
    <t>Saya tahu bahwa beberapa orang yang terinfeksi covid-19 memiliki gejala serius hingga kesulitan bernafas</t>
  </si>
  <si>
    <t>Sangat penting untuk rutin mencuci tangan dengan sabun dan air</t>
  </si>
  <si>
    <t>Penting untuk selalu menjaga jarak paling tidak 1 meter dari orang lain</t>
  </si>
  <si>
    <t>Saya menyadari pentingnya untuk penggunaan masker ketika pergi keluar rumah</t>
  </si>
  <si>
    <t>Saya menyadari pentingnya untuk tetap di rumah selama masa pandemi covid-19</t>
  </si>
  <si>
    <t>Saya tetap berbelanja meskipun supermarket/pasar ramai</t>
  </si>
  <si>
    <t>Selama masa pencegahan covid-19, saya terkadang bertemu dengan beberapa teman</t>
  </si>
  <si>
    <t>Saya mengetahui bahwa hingga detik ini, belum ditemukan vaksin untuk covid-19</t>
  </si>
  <si>
    <t>Saya merasa bahwa diri saya menjadi marah karena hal-hal sepele.</t>
  </si>
  <si>
    <t>Saya merasa bibir saya sering kering.</t>
  </si>
  <si>
    <t>Saya sama sekali tidak dapat merasakan perasaan positif dalam hidup.</t>
  </si>
  <si>
    <t>Saya mengalami kesulitan bernafas (misalnya: seringkali terengah-engah atau tidak dapat bernafas padahal tidak melakukan aktivitas fisik sebelumnya).</t>
  </si>
  <si>
    <t>Saya sepertinya tidak kuat lagi untuk melakukan suatu kegiatan.</t>
  </si>
  <si>
    <t>Saya cenderung bereaksi berlebihan terhadap suatu situasi.</t>
  </si>
  <si>
    <t>Saya merasa goyah (misalnya, kaki terasa mau ’copot’).</t>
  </si>
  <si>
    <t>Saya merasa sulit untuk bersantai.</t>
  </si>
  <si>
    <t>Saya menemukan diri saya berada dalam situasi yang membuat saya merasa sangat cemas dan saya akan merasa sangat lega jika semua ini berakhir.</t>
  </si>
  <si>
    <t>Saya merasa tidak ada hal yang dapat diharapkan di masa depan.</t>
  </si>
  <si>
    <t>Saya menemukan diri saya mudah merasa kesal.</t>
  </si>
  <si>
    <t>Saya merasa telah menghabiskan banyak energi untuk merasa cemas.</t>
  </si>
  <si>
    <t>Saya merasa sedih dan tertekan.</t>
  </si>
  <si>
    <t>Saya menemukan diri saya menjadi tidak sabar ketika mengalami penundaan (misalnya: kemacetan lalu lintas, menunggu sesuatu).</t>
  </si>
  <si>
    <t>Saya merasa lemas seperti mau pingsan.</t>
  </si>
  <si>
    <t>Saya merasa saya kehilangan minat akan segala hal.</t>
  </si>
  <si>
    <t>Saya merasa bahwa saya tidak berharga sebagai seorang manusia.</t>
  </si>
  <si>
    <t>Saya merasa bahwa saya mudah tersinggung.</t>
  </si>
  <si>
    <t>Saya berkeringat secara berlebihan (misalnya: tangan berkeringat), padahal temperatur tidak panas atau tidak melakukan aktivitas fisik sebelumnya.</t>
  </si>
  <si>
    <t>Saya merasa takut tanpa alasan yang jelas.</t>
  </si>
  <si>
    <t>Saya merasa bahwa hidup tidak bermanfaat.</t>
  </si>
  <si>
    <t>Saya merasa sulit untuk beristirahat.</t>
  </si>
  <si>
    <t>Saya mengalami kesulitan dalam menelan.</t>
  </si>
  <si>
    <t>Saya tidak dapat merasakan kenikmatan dari berbagai hal yang saya lakukan.</t>
  </si>
  <si>
    <t>Saya menyadari kegiatan jantung, walaupun saya tidak sehabis melakukan aktivitas fisik (misalnya: merasa detak jantung meningkat atau melemah).</t>
  </si>
  <si>
    <t>Saya merasa putus asa dan sedih.</t>
  </si>
  <si>
    <t>Saya merasa bahwa saya sangat mudah marah.</t>
  </si>
  <si>
    <t>Saya merasa saya hampir panik.</t>
  </si>
  <si>
    <t>Saya merasa sulit untuk tenang setelah sesuatu membuat saya kesal.</t>
  </si>
  <si>
    <t>Saya takut bahwa saya akan ‘terhambat’ oleh tugas-tugas sepele yang tidak biasa saya lakukan.</t>
  </si>
  <si>
    <t>Saya tidak merasa antusias dalam hal apapun.</t>
  </si>
  <si>
    <t>Saya sulit untuk sabar dalam menghadapi gangguan terhadap hal yang sedang saya lakukan.</t>
  </si>
  <si>
    <t>Saya sedang merasa gelisah.</t>
  </si>
  <si>
    <t>Saya merasa bahwa saya tidak berharga.</t>
  </si>
  <si>
    <t>Saya tidak dapat memaklumi hal apapun yang menghalangi saya untuk menyelesaikan hal yang sedang saya lakukan.</t>
  </si>
  <si>
    <t>Saya merasa sangat ketakutan.</t>
  </si>
  <si>
    <t>Saya melihat tidak ada harapan untuk masa depan.</t>
  </si>
  <si>
    <t>Saya merasa bahwa hidup tidak berarti.</t>
  </si>
  <si>
    <t>Saya menemukan diri saya mudah gelisah.</t>
  </si>
  <si>
    <t>Saya merasa khawatir dengan situasi dimana saya mungkin menjadi panik dan mempermalukan diri sendiri.</t>
  </si>
  <si>
    <t>Saya merasa gemetar (misalnya: pada tangan).</t>
  </si>
  <si>
    <t>Saya merasa sulit untuk meningkatkan inisiatif dalam melakukan sesuatu.</t>
  </si>
  <si>
    <t>Saya yakin menaati aturan tetap di rumah akan terhindar dari COVID-19</t>
  </si>
  <si>
    <t>Saya bersedia menaati aturan tetap berada di rumah selama pandemik</t>
  </si>
  <si>
    <t>Saya mengurangi kegiatan di luar rumah selama masa pandemik</t>
  </si>
  <si>
    <t>Saya yakin bahwa aturan menjaga jarak selama pandemik dapat mengurangi penularan virus</t>
  </si>
  <si>
    <t>Larangan bepergian yang diterapkan pemerintah sama sekali tidak masuk akal buat saya</t>
  </si>
  <si>
    <t>Saya menjauhi tempat-tempat yang ramai selama pandemik</t>
  </si>
  <si>
    <t>Saya yakin mengenakan masker saat keluar rumah akan menghindarkan saya dari ancaman pandemi ini</t>
  </si>
  <si>
    <t>Himbauan untuk melakukan social distancing menurut saya kurang efektif</t>
  </si>
  <si>
    <t>Saya menghindari pertemuan kelompok atau massa di luar</t>
  </si>
  <si>
    <t>Bagi saya, himbauan pemerintah terkait pencegahan COVID-19 sama sekali tidak penting</t>
  </si>
  <si>
    <t>Saya merasa sanksi diperlukan bagi mereka yang melanggar aturan tetap berada di rumah</t>
  </si>
  <si>
    <t>Saya tetap menjaga jarak 2 meter apabila saya terpaksa harus keluar rumah</t>
  </si>
  <si>
    <t>Pembatasan aktifitas sosial dan fisik yang diterapkan pemerintah merupakan langkah yang terbaik bagi saya</t>
  </si>
  <si>
    <t>Saya menaati aturan tetap berada di rumah agar tidak diberi sanksi</t>
  </si>
  <si>
    <t>Jika memungkinkan, saya menghindari naik transportasi umum selama pandemik</t>
  </si>
  <si>
    <t>Sanksi yang diberikan bagi yang melanggar aturan PSBB hanya menyengsarakan rakyat</t>
  </si>
  <si>
    <t>Saya merasa percuma tetap berada di rumah karena banyak masyarakat yang masih melakukan aktivitas di luar rumah</t>
  </si>
  <si>
    <t>Saya segera mencari pertolongan jika tubuh saya merasakan gejala-gejala seperti yang diinformasikan pemerintah</t>
  </si>
  <si>
    <t>Dengan ini, saya menyatakan bersedia untuk berpartisipasi dalam penelitian ini</t>
  </si>
  <si>
    <t>Merged Doc ID - Respon kuesioner</t>
  </si>
  <si>
    <t>Merged Doc URL - Respon kuesioner</t>
  </si>
  <si>
    <t>Link to merged Doc - Respon kuesioner</t>
  </si>
  <si>
    <t>Document Merge Status - Respon kuesioner</t>
  </si>
  <si>
    <t>Arp</t>
  </si>
  <si>
    <t>081212590271</t>
  </si>
  <si>
    <t>Balikpapan</t>
  </si>
  <si>
    <t>Perempuan</t>
  </si>
  <si>
    <t>Diploma/Sarjana S1</t>
  </si>
  <si>
    <t>&gt; Rp. 5.000.000</t>
  </si>
  <si>
    <t>Ibu rumah tangga</t>
  </si>
  <si>
    <t>Internet, Media Sosial (IG, FB, Twiter, dll), Orang terdekat</t>
  </si>
  <si>
    <t>Tidak Pernah</t>
  </si>
  <si>
    <t>Tidak pernah</t>
  </si>
  <si>
    <t>Cukup sering</t>
  </si>
  <si>
    <t>Kadang</t>
  </si>
  <si>
    <t>Ya, Saya Bersedia</t>
  </si>
  <si>
    <t>1tQUsButj229n4NwNiBlfLjWptEIgyeDH</t>
  </si>
  <si>
    <t>https://drive.google.com/file/d/1tQUsButj229n4NwNiBlfLjWptEIgyeDH/view?usp=drivesdk</t>
  </si>
  <si>
    <t>Data merged and appended successfully; PDF created; Emails Sent: [To: rullyafrita@gmail.com]; Run via form trigger as hamid.mukhlis@mail.ugm.ac.id; Timestamp: May 19 2020 10:08 AM</t>
  </si>
  <si>
    <t>M Weddy Saputra</t>
  </si>
  <si>
    <t>082281572052</t>
  </si>
  <si>
    <t>Kab. Bekasi</t>
  </si>
  <si>
    <t>Laki-laki</t>
  </si>
  <si>
    <t>Rp. 1.000.000 – 3.000.000</t>
  </si>
  <si>
    <t>Guru</t>
  </si>
  <si>
    <t>Internet, Media Sosial (IG, FB, Twiter, dll)</t>
  </si>
  <si>
    <t>Cukup Sering</t>
  </si>
  <si>
    <t>1nonAy7_MhSfhm1EvxOgq7cURJz5EsllK</t>
  </si>
  <si>
    <t>https://drive.google.com/file/d/1nonAy7_MhSfhm1EvxOgq7cURJz5EsllK/view?usp=drivesdk</t>
  </si>
  <si>
    <t>Data merged and appended successfully; PDF created; Emails Sent: [To: rullyafrita@gmail.com]; Run via form trigger as hamid.mukhlis@mail.ugm.ac.id; Timestamp: May 19 2020 10:34 AM</t>
  </si>
  <si>
    <t>Bagas</t>
  </si>
  <si>
    <t>088216266347</t>
  </si>
  <si>
    <t>Yogyakarta</t>
  </si>
  <si>
    <t>SMA/Sederajat</t>
  </si>
  <si>
    <t>&lt; Rp. 1.000.000</t>
  </si>
  <si>
    <t>Mahasiswa</t>
  </si>
  <si>
    <t>Televisi, Internet, Media Sosial (IG, FB, Twiter, dll)</t>
  </si>
  <si>
    <t>Sering sekali</t>
  </si>
  <si>
    <t>1qBSilXS2S2HXXpVhwOFEsWSCucFVpfsN</t>
  </si>
  <si>
    <t>https://drive.google.com/file/d/1qBSilXS2S2HXXpVhwOFEsWSCucFVpfsN/view?usp=drivesdk</t>
  </si>
  <si>
    <t>Data merged and appended successfully; PDF created; Emails Sent: [To: rullyafrita@gmail.com]; Run via form trigger as hamid.mukhlis@mail.ugm.ac.id; Timestamp: May 19 2020 6:06 PM</t>
  </si>
  <si>
    <t>Ff</t>
  </si>
  <si>
    <t>089525282727</t>
  </si>
  <si>
    <t>Indramayu</t>
  </si>
  <si>
    <t>Tidak ada</t>
  </si>
  <si>
    <t>Televisi, Internet, Media Sosial (IG, FB, Twiter, dll), Orang terdekat</t>
  </si>
  <si>
    <t>1OharfDOp8mCflpLo1jCqlKy1QFpf8Bw3</t>
  </si>
  <si>
    <t>https://drive.google.com/file/d/1OharfDOp8mCflpLo1jCqlKy1QFpf8Bw3/view?usp=drivesdk</t>
  </si>
  <si>
    <t>Data merged and appended successfully; PDF created; Emails Sent: [To: rullyafrita@gmail.com]; Run via form trigger as hamid.mukhlis@mail.ugm.ac.id; Timestamp: May 19 2020 6:08 PM</t>
  </si>
  <si>
    <t>Rismawati</t>
  </si>
  <si>
    <t>088286467961</t>
  </si>
  <si>
    <t>Pringsewu</t>
  </si>
  <si>
    <t>Mahasiswa, belum bekerja</t>
  </si>
  <si>
    <t>1fNLZogqzcozyIvI8Mj5tApvSMZEFTiBZ</t>
  </si>
  <si>
    <t>https://drive.google.com/file/d/1fNLZogqzcozyIvI8Mj5tApvSMZEFTiBZ/view?usp=drivesdk</t>
  </si>
  <si>
    <t>Data merged and appended successfully; PDF created; Emails Sent: [To: rullyafrita@gmail.com]; Run via form trigger as hamid.mukhlis@mail.ugm.ac.id; Timestamp: May 19 2020 6:11 PM</t>
  </si>
  <si>
    <t>Mf</t>
  </si>
  <si>
    <t>085719849428</t>
  </si>
  <si>
    <t>Bekasi</t>
  </si>
  <si>
    <t>1RtktScTs08PC-l9VB-tNiuhHg4r2I-JQ</t>
  </si>
  <si>
    <t>https://drive.google.com/file/d/1RtktScTs08PC-l9VB-tNiuhHg4r2I-JQ/view?usp=drivesdk</t>
  </si>
  <si>
    <t>Data merged and appended successfully; PDF created; Emails Sent: [To: rullyafrita@gmail.com]; Run via form trigger as hamid.mukhlis@mail.ugm.ac.id; Timestamp: May 19 2020 6:22 PM</t>
  </si>
  <si>
    <t>Waya</t>
  </si>
  <si>
    <t>08562837678</t>
  </si>
  <si>
    <t>Klaten</t>
  </si>
  <si>
    <t>1ehKm5nrbHnT6jvhgESY-0dVWSKMnTBbx</t>
  </si>
  <si>
    <t>https://drive.google.com/file/d/1ehKm5nrbHnT6jvhgESY-0dVWSKMnTBbx/view?usp=drivesdk</t>
  </si>
  <si>
    <t>Data merged and appended successfully; PDF created; Emails Sent: [To: rullyafrita@gmail.com]; Run via form trigger as hamid.mukhlis@mail.ugm.ac.id; Timestamp: May 19 2020 6:26 PM</t>
  </si>
  <si>
    <t>Indar wati</t>
  </si>
  <si>
    <t>085647048658</t>
  </si>
  <si>
    <t>Surakarta</t>
  </si>
  <si>
    <t>Rp. 3.000.000 – 5.000.000</t>
  </si>
  <si>
    <t>Internet</t>
  </si>
  <si>
    <t>1Rt-H41wLowSmZmSpyUeY1EHYH5DyAKrh</t>
  </si>
  <si>
    <t>https://drive.google.com/file/d/1Rt-H41wLowSmZmSpyUeY1EHYH5DyAKrh/view?usp=drivesdk</t>
  </si>
  <si>
    <t>Data merged and appended successfully; PDF created; Emails Sent: [To: rullyafrita@gmail.com]; Run via form trigger as hamid.mukhlis@mail.ugm.ac.id; Timestamp: May 19 2020 6:35 PM</t>
  </si>
  <si>
    <t>henriwin</t>
  </si>
  <si>
    <t>085647281243</t>
  </si>
  <si>
    <t>Magister S2</t>
  </si>
  <si>
    <t>PNS</t>
  </si>
  <si>
    <t>1Q836_7gOKSGkKtVzoupV9l5bdgVs7pjC</t>
  </si>
  <si>
    <t>https://drive.google.com/file/d/1Q836_7gOKSGkKtVzoupV9l5bdgVs7pjC/view?usp=drivesdk</t>
  </si>
  <si>
    <t>Data merged and appended successfully; PDF created; Emails Sent: [To: rullyafrita@gmail.com]; Run via form trigger as hamid.mukhlis@mail.ugm.ac.id; Timestamp: May 19 2020 6:50 PM</t>
  </si>
  <si>
    <t>Diana</t>
  </si>
  <si>
    <t>081212954949</t>
  </si>
  <si>
    <t>Depok</t>
  </si>
  <si>
    <t>Pengajar</t>
  </si>
  <si>
    <t>11qYZI1x2XIGj-HtEPvoIZOr8GN9S4HBw</t>
  </si>
  <si>
    <t>https://drive.google.com/file/d/11qYZI1x2XIGj-HtEPvoIZOr8GN9S4HBw/view?usp=drivesdk</t>
  </si>
  <si>
    <t>Data merged and appended successfully; PDF created; Emails Sent: [To: rullyafrita@gmail.com]; Run via form trigger as hamid.mukhlis@mail.ugm.ac.id; Timestamp: May 19 2020 7:04 PM</t>
  </si>
  <si>
    <t>Yuta</t>
  </si>
  <si>
    <t>08122770933</t>
  </si>
  <si>
    <t>Banyumas</t>
  </si>
  <si>
    <t>Freelance</t>
  </si>
  <si>
    <t>1fZzt5NRDWoeWr932PBUMudOgHQsRThIs</t>
  </si>
  <si>
    <t>https://drive.google.com/file/d/1fZzt5NRDWoeWr932PBUMudOgHQsRThIs/view?usp=drivesdk</t>
  </si>
  <si>
    <t>Data merged and appended successfully; PDF created; Emails Sent: [To: rullyafrita@gmail.com]; Run via form trigger as hamid.mukhlis@mail.ugm.ac.id; Timestamp: May 19 2020 7:26 PM</t>
  </si>
  <si>
    <t>Ulya faaizatul husna</t>
  </si>
  <si>
    <t>081377209812</t>
  </si>
  <si>
    <t>Dolopo madiun</t>
  </si>
  <si>
    <t>Mahasiswi</t>
  </si>
  <si>
    <t>Media Sosial (IG, FB, Twiter, dll)</t>
  </si>
  <si>
    <t>1hPpsZL9-IWRgORPe9Wcs6iRsOCvbsAtA</t>
  </si>
  <si>
    <t>https://drive.google.com/file/d/1hPpsZL9-IWRgORPe9Wcs6iRsOCvbsAtA/view?usp=drivesdk</t>
  </si>
  <si>
    <t>Data merged and appended successfully; PDF created; Emails Sent: [To: rullyafrita@gmail.com]; Run via form trigger as hamid.mukhlis@mail.ugm.ac.id; Timestamp: May 19 2020 7:29 PM</t>
  </si>
  <si>
    <t>Yuyun</t>
  </si>
  <si>
    <t>082334938744</t>
  </si>
  <si>
    <t xml:space="preserve">Ponorogo </t>
  </si>
  <si>
    <t xml:space="preserve">Mahasiswa </t>
  </si>
  <si>
    <t>11DFQ4JjuP_eSZg3xmbSApSxMil0IVCMl</t>
  </si>
  <si>
    <t>https://drive.google.com/file/d/11DFQ4JjuP_eSZg3xmbSApSxMil0IVCMl/view?usp=drivesdk</t>
  </si>
  <si>
    <t>Data merged and appended successfully; PDF created; Emails Sent: [To: rullyafrita@gmail.com]; Run via form trigger as hamid.mukhlis@mail.ugm.ac.id; Timestamp: May 19 2020 7:30 PM</t>
  </si>
  <si>
    <t>N</t>
  </si>
  <si>
    <t>Jakarta</t>
  </si>
  <si>
    <t>1cwtwnEavm-MQHa5mPUMclasxVcol1vzp</t>
  </si>
  <si>
    <t>https://drive.google.com/file/d/1cwtwnEavm-MQHa5mPUMclasxVcol1vzp/view?usp=drivesdk</t>
  </si>
  <si>
    <t>Data merged and appended successfully; PDF created; Emails Sent: [To: rullyafrita@gmail.com]; Run via form trigger as hamid.mukhlis@mail.ugm.ac.id; Timestamp: May 19 2020 7:35 PM</t>
  </si>
  <si>
    <t>Shery Fara Afifah</t>
  </si>
  <si>
    <t>082236402945</t>
  </si>
  <si>
    <t>Ponorogo</t>
  </si>
  <si>
    <t>1ADJG_9kCz3GQiA59y4xP9Gtismf9z-dH</t>
  </si>
  <si>
    <t>https://drive.google.com/file/d/1ADJG_9kCz3GQiA59y4xP9Gtismf9z-dH/view?usp=drivesdk</t>
  </si>
  <si>
    <t>Data merged and appended successfully; PDF created; Emails Sent: [To: rullyafrita@gmail.com]; Run via form trigger as hamid.mukhlis@mail.ugm.ac.id; Timestamp: May 19 2020 7:37 PM</t>
  </si>
  <si>
    <t xml:space="preserve">Endang Setyawati </t>
  </si>
  <si>
    <t>085755557014</t>
  </si>
  <si>
    <t>1Y29xLdddIHaATI6Ym8jIg1LtDMdX0lB3</t>
  </si>
  <si>
    <t>https://drive.google.com/file/d/1Y29xLdddIHaATI6Ym8jIg1LtDMdX0lB3/view?usp=drivesdk</t>
  </si>
  <si>
    <t>Data merged and appended successfully; PDF created; Emails Sent: [To: rullyafrita@gmail.com]; Run via form trigger as hamid.mukhlis@mail.ugm.ac.id; Timestamp: May 19 2020 7:38 PM</t>
  </si>
  <si>
    <t>Brilliant</t>
  </si>
  <si>
    <t>082140357249</t>
  </si>
  <si>
    <t>1rN9gK3s96qUIZD6SYuBaYOSoPosJpp_z</t>
  </si>
  <si>
    <t>https://drive.google.com/file/d/1rN9gK3s96qUIZD6SYuBaYOSoPosJpp_z/view?usp=drivesdk</t>
  </si>
  <si>
    <t>Data merged and appended successfully; PDF created; Emails Sent: [To: rullyafrita@gmail.com]; Run via form trigger as hamid.mukhlis@mail.ugm.ac.id; Timestamp: May 19 2020 7:40 PM</t>
  </si>
  <si>
    <t>Ramaa</t>
  </si>
  <si>
    <t>085738206079</t>
  </si>
  <si>
    <t>Madiun</t>
  </si>
  <si>
    <t>Televisi</t>
  </si>
  <si>
    <t>1ywe9fgHre2nm6h-u35D_A42w4QwW-D7-</t>
  </si>
  <si>
    <t>https://drive.google.com/file/d/1ywe9fgHre2nm6h-u35D_A42w4QwW-D7-/view?usp=drivesdk</t>
  </si>
  <si>
    <t>Data merged and appended successfully; PDF created; Emails Sent: [To: rullyafrita@gmail.com]; Run via form trigger as hamid.mukhlis@mail.ugm.ac.id; Timestamp: May 19 2020 7:46 PM</t>
  </si>
  <si>
    <t>Nur</t>
  </si>
  <si>
    <t>13dTpS69mwZ3P2Ev9OM-0aqeK2H6NdCpr</t>
  </si>
  <si>
    <t>https://drive.google.com/file/d/13dTpS69mwZ3P2Ev9OM-0aqeK2H6NdCpr/view?usp=drivesdk</t>
  </si>
  <si>
    <t>Data merged and appended successfully; PDF created; Emails Sent: [To: rullyafrita@gmail.com]; Run via form trigger as hamid.mukhlis@mail.ugm.ac.id; Timestamp: May 19 2020 7:50 PM</t>
  </si>
  <si>
    <t>Putri Septian</t>
  </si>
  <si>
    <t>1R63YMnuMpypuB2AiXWMdZD2uldVmcL3y</t>
  </si>
  <si>
    <t>https://drive.google.com/file/d/1R63YMnuMpypuB2AiXWMdZD2uldVmcL3y/view?usp=drivesdk</t>
  </si>
  <si>
    <t>Data merged and appended successfully; PDF created; Emails Sent: [To: rullyafrita@gmail.com]; Run via form trigger as hamid.mukhlis@mail.ugm.ac.id; Timestamp: May 19 2020 7:52 PM</t>
  </si>
  <si>
    <t>Dhilla</t>
  </si>
  <si>
    <t>+6288230511015</t>
  </si>
  <si>
    <t>Magetan</t>
  </si>
  <si>
    <t>1pAvti1BKfaiVkvoFUhrjOQra_ktlOgkg</t>
  </si>
  <si>
    <t>https://drive.google.com/file/d/1pAvti1BKfaiVkvoFUhrjOQra_ktlOgkg/view?usp=drivesdk</t>
  </si>
  <si>
    <t>Data merged and appended successfully; PDF created; Emails Sent: [To: rullyafrita@gmail.com]; Run via form trigger as hamid.mukhlis@mail.ugm.ac.id; Timestamp: May 19 2020 7:54 PM</t>
  </si>
  <si>
    <t>ah</t>
  </si>
  <si>
    <t>Makassar</t>
  </si>
  <si>
    <t>Dosen</t>
  </si>
  <si>
    <t>Televisi, Internet</t>
  </si>
  <si>
    <t>1hNODOWvOjcwaW4b5N1PGQAenuSUmj20n</t>
  </si>
  <si>
    <t>https://drive.google.com/file/d/1hNODOWvOjcwaW4b5N1PGQAenuSUmj20n/view?usp=drivesdk</t>
  </si>
  <si>
    <t>Data merged and appended successfully; PDF created; Emails Sent: [To: rullyafrita@gmail.com]; Run via form trigger as hamid.mukhlis@mail.ugm.ac.id; Timestamp: May 19 2020 7:59 PM</t>
  </si>
  <si>
    <t>Gall</t>
  </si>
  <si>
    <t>085648364524</t>
  </si>
  <si>
    <t>ponorogo</t>
  </si>
  <si>
    <t>pelajar</t>
  </si>
  <si>
    <t>1XTL7DnFtJQrkQOYgLxR_XBw0HZ4ptept</t>
  </si>
  <si>
    <t>https://drive.google.com/file/d/1XTL7DnFtJQrkQOYgLxR_XBw0HZ4ptept/view?usp=drivesdk</t>
  </si>
  <si>
    <t>Data merged and appended successfully; PDF created; Emails Sent: [To: rullyafrita@gmail.com]; Run via form trigger as hamid.mukhlis@mail.ugm.ac.id; Timestamp: May 19 2020 8:01 PM</t>
  </si>
  <si>
    <t>Amd-MP</t>
  </si>
  <si>
    <t>085269831606</t>
  </si>
  <si>
    <t>Karyawan swasta</t>
  </si>
  <si>
    <t>1Gxd3tfP2o0vVQL5ttcG0L9jC3J8hVxQO</t>
  </si>
  <si>
    <t>https://drive.google.com/file/d/1Gxd3tfP2o0vVQL5ttcG0L9jC3J8hVxQO/view?usp=drivesdk</t>
  </si>
  <si>
    <t>Data merged and appended successfully; PDF created; Emails Sent: [To: rullyafrita@gmail.com]; Run via form trigger as hamid.mukhlis@mail.ugm.ac.id; Timestamp: May 19 2020 8:05 PM</t>
  </si>
  <si>
    <t>Hanika Ulfiatul Lisnawati</t>
  </si>
  <si>
    <t>085855874066</t>
  </si>
  <si>
    <t>Ngawi</t>
  </si>
  <si>
    <t>1gtuIbnHhRT3S45BkHjRU-yaPAidcMQDk</t>
  </si>
  <si>
    <t>https://drive.google.com/file/d/1gtuIbnHhRT3S45BkHjRU-yaPAidcMQDk/view?usp=drivesdk</t>
  </si>
  <si>
    <t>Data merged and appended successfully; PDF created; Emails Sent: [To: rullyafrita@gmail.com]; Run via form trigger as hamid.mukhlis@mail.ugm.ac.id; Timestamp: May 19 2020 8:06 PM</t>
  </si>
  <si>
    <t>K</t>
  </si>
  <si>
    <t>082179925514</t>
  </si>
  <si>
    <t>1BUicOxc95xrWrOVKqYQf-N4hAhN10cR0</t>
  </si>
  <si>
    <t>https://drive.google.com/file/d/1BUicOxc95xrWrOVKqYQf-N4hAhN10cR0/view?usp=drivesdk</t>
  </si>
  <si>
    <t>Data merged and appended successfully; PDF created; Emails Sent: [To: rullyafrita@gmail.com]; Run via form trigger as hamid.mukhlis@mail.ugm.ac.id; Timestamp: May 19 2020 8:09 PM</t>
  </si>
  <si>
    <t>Amelia Innayah</t>
  </si>
  <si>
    <t>085850599851</t>
  </si>
  <si>
    <t>Sering Sekali</t>
  </si>
  <si>
    <t>1Wf9uE5ENbEXa-s_ztyFBK2r7IE2ZZazj</t>
  </si>
  <si>
    <t>https://drive.google.com/file/d/1Wf9uE5ENbEXa-s_ztyFBK2r7IE2ZZazj/view?usp=drivesdk</t>
  </si>
  <si>
    <t>Data merged and appended successfully; PDF created; Emails Sent: [To: rullyafrita@gmail.com]; Run via form trigger as hamid.mukhlis@mail.ugm.ac.id; Timestamp: May 19 2020 8:10 PM</t>
  </si>
  <si>
    <t>My. F</t>
  </si>
  <si>
    <t>Lampung</t>
  </si>
  <si>
    <t>Asn</t>
  </si>
  <si>
    <t>1UOHiqNNLstfQ1TOhb5F-GRvEJZoXA_hr</t>
  </si>
  <si>
    <t>https://drive.google.com/file/d/1UOHiqNNLstfQ1TOhb5F-GRvEJZoXA_hr/view?usp=drivesdk</t>
  </si>
  <si>
    <t>Aski</t>
  </si>
  <si>
    <t>083866714406</t>
  </si>
  <si>
    <t>Semarang</t>
  </si>
  <si>
    <t>1NgvfT_QhayXNFOd_Z9pbfNQRHv2lbBF1</t>
  </si>
  <si>
    <t>https://drive.google.com/file/d/1NgvfT_QhayXNFOd_Z9pbfNQRHv2lbBF1/view?usp=drivesdk</t>
  </si>
  <si>
    <t>Data merged and appended successfully; PDF created; Emails Sent: [To: rullyafrita@gmail.com]; Run via form trigger as hamid.mukhlis@mail.ugm.ac.id; Timestamp: May 19 2020 8:11 PM</t>
  </si>
  <si>
    <t>FX Romi Kurniadi Saputra</t>
  </si>
  <si>
    <t>085643435595</t>
  </si>
  <si>
    <t>Palembang</t>
  </si>
  <si>
    <t>1wZAmZCb1F1jYhkp6xF15K6CqUnWyiEPV</t>
  </si>
  <si>
    <t>https://drive.google.com/file/d/1wZAmZCb1F1jYhkp6xF15K6CqUnWyiEPV/view?usp=drivesdk</t>
  </si>
  <si>
    <t>Data merged and appended successfully; PDF created; Emails Sent: [To: rullyafrita@gmail.com]; Run via form trigger as hamid.mukhlis@mail.ugm.ac.id; Timestamp: May 19 2020 8:12 PM</t>
  </si>
  <si>
    <t>chaster</t>
  </si>
  <si>
    <t>085647170987</t>
  </si>
  <si>
    <t>kota cirebon</t>
  </si>
  <si>
    <t>pns</t>
  </si>
  <si>
    <t>1D3qooUTdPhiJFTl4uuSGMvRXvREC92Wn</t>
  </si>
  <si>
    <t>https://drive.google.com/file/d/1D3qooUTdPhiJFTl4uuSGMvRXvREC92Wn/view?usp=drivesdk</t>
  </si>
  <si>
    <t>Data merged and appended successfully; PDF created; Emails Sent: [To: rullyafrita@gmail.com]; Run via form trigger as hamid.mukhlis@mail.ugm.ac.id; Timestamp: May 19 2020 8:17 PM</t>
  </si>
  <si>
    <t>St</t>
  </si>
  <si>
    <t xml:space="preserve">Jakarta </t>
  </si>
  <si>
    <t>Wiraswasta</t>
  </si>
  <si>
    <t>Lia</t>
  </si>
  <si>
    <t>12HIXjYSnbDTnSYvqtGlfN-gVNn2YP_jH</t>
  </si>
  <si>
    <t>https://drive.google.com/file/d/12HIXjYSnbDTnSYvqtGlfN-gVNn2YP_jH/view?usp=drivesdk</t>
  </si>
  <si>
    <t>Data merged and appended successfully; PDF created; Emails Sent: [To: rullyafrita@gmail.com]; Run via form trigger as hamid.mukhlis@mail.ugm.ac.id; Timestamp: May 19 2020 8:18 PM</t>
  </si>
  <si>
    <t>SR</t>
  </si>
  <si>
    <t>085788870549</t>
  </si>
  <si>
    <t>191j3P2VFmyQPgaETG1x6JNOaHv5kAGks</t>
  </si>
  <si>
    <t>https://drive.google.com/file/d/191j3P2VFmyQPgaETG1x6JNOaHv5kAGks/view?usp=drivesdk</t>
  </si>
  <si>
    <t>Data merged and appended successfully; PDF created; Emails Sent: [To: rullyafrita@gmail.com]; Run via form trigger as hamid.mukhlis@mail.ugm.ac.id; Timestamp: May 19 2020 8:21 PM</t>
  </si>
  <si>
    <t>A</t>
  </si>
  <si>
    <t>085269326144</t>
  </si>
  <si>
    <t>Tenaga pendidik</t>
  </si>
  <si>
    <t>1H5ddu454zzBCYal5quNE6FmC-k186lyV</t>
  </si>
  <si>
    <t>https://drive.google.com/file/d/1H5ddu454zzBCYal5quNE6FmC-k186lyV/view?usp=drivesdk</t>
  </si>
  <si>
    <t>Data merged and appended successfully; PDF created; Emails Sent: [To: rullyafrita@gmail.com]; Run via form trigger as hamid.mukhlis@mail.ugm.ac.id; Timestamp: May 19 2020 8:22 PM</t>
  </si>
  <si>
    <t>Anik Nur</t>
  </si>
  <si>
    <t>081238250994</t>
  </si>
  <si>
    <t>1k1JWbBCrI1wxsB85istyXs1B6OFrzkfZ</t>
  </si>
  <si>
    <t>https://drive.google.com/file/d/1k1JWbBCrI1wxsB85istyXs1B6OFrzkfZ/view?usp=drivesdk</t>
  </si>
  <si>
    <t>Data merged and appended successfully; PDF created; Emails Sent: [To: rullyafrita@gmail.com]; Run via form trigger as hamid.mukhlis@mail.ugm.ac.id; Timestamp: May 19 2020 8:23 PM</t>
  </si>
  <si>
    <t>Eb</t>
  </si>
  <si>
    <t>1oA6IzvxPreO3SSm925dTK562Si_K6a32</t>
  </si>
  <si>
    <t>https://drive.google.com/file/d/1oA6IzvxPreO3SSm925dTK562Si_K6a32/view?usp=drivesdk</t>
  </si>
  <si>
    <t>Data merged and appended successfully; PDF created; Emails Sent: [To: rullyafrita@gmail.com]; Run via form trigger as hamid.mukhlis@mail.ugm.ac.id; Timestamp: May 19 2020 8:27 PM</t>
  </si>
  <si>
    <t>LFRB</t>
  </si>
  <si>
    <t>085394295269</t>
  </si>
  <si>
    <t>1r6GGL35oCrPQNfvGi_DR_ltjUP-VnvJ2</t>
  </si>
  <si>
    <t>https://drive.google.com/file/d/1r6GGL35oCrPQNfvGi_DR_ltjUP-VnvJ2/view?usp=drivesdk</t>
  </si>
  <si>
    <t>Data merged and appended successfully; PDF created; Emails Sent: [To: rullyafrita@gmail.com]; Run via form trigger as hamid.mukhlis@mail.ugm.ac.id; Timestamp: May 19 2020 8:29 PM</t>
  </si>
  <si>
    <t>Desi</t>
  </si>
  <si>
    <t>08127231335</t>
  </si>
  <si>
    <t>Gadingrejo kab Pringsewu</t>
  </si>
  <si>
    <t>1nYMMjznVpiX2CzAiAYX79KgNZZqKuHc3</t>
  </si>
  <si>
    <t>https://drive.google.com/file/d/1nYMMjznVpiX2CzAiAYX79KgNZZqKuHc3/view?usp=drivesdk</t>
  </si>
  <si>
    <t xml:space="preserve">Shintia </t>
  </si>
  <si>
    <t>082334601945</t>
  </si>
  <si>
    <t>1o_24qNboPAN5kjE7osuJh5UXZIL_D87G</t>
  </si>
  <si>
    <t>https://drive.google.com/file/d/1o_24qNboPAN5kjE7osuJh5UXZIL_D87G/view?usp=drivesdk</t>
  </si>
  <si>
    <t>Data merged and appended successfully; PDF created; Emails Sent: [To: rullyafrita@gmail.com]; Run via form trigger as hamid.mukhlis@mail.ugm.ac.id; Timestamp: May 19 2020 8:32 PM</t>
  </si>
  <si>
    <t>Aw</t>
  </si>
  <si>
    <t>083842602280</t>
  </si>
  <si>
    <t>Berdagang</t>
  </si>
  <si>
    <t>1Pglf8JZl5HcFjitKq67z655og8n_d7hd</t>
  </si>
  <si>
    <t>https://drive.google.com/file/d/1Pglf8JZl5HcFjitKq67z655og8n_d7hd/view?usp=drivesdk</t>
  </si>
  <si>
    <t>Data merged and appended successfully; PDF created; Emails Sent: [To: rullyafrita@gmail.com]; Run via form trigger as hamid.mukhlis@mail.ugm.ac.id; Timestamp: May 19 2020 8:35 PM</t>
  </si>
  <si>
    <t>Narotin</t>
  </si>
  <si>
    <t>085746129842</t>
  </si>
  <si>
    <t>Pelajar/mahasiswa</t>
  </si>
  <si>
    <t>1yCbFdrSC-0E256E2bnokOaT4KwFry99j</t>
  </si>
  <si>
    <t>https://drive.google.com/file/d/1yCbFdrSC-0E256E2bnokOaT4KwFry99j/view?usp=drivesdk</t>
  </si>
  <si>
    <t>Data merged and appended successfully; PDF created; Emails Sent: [To: rullyafrita@gmail.com]; Run via form trigger as hamid.mukhlis@mail.ugm.ac.id; Timestamp: May 19 2020 8:37 PM</t>
  </si>
  <si>
    <t>SHINTIA</t>
  </si>
  <si>
    <t>088803046719</t>
  </si>
  <si>
    <t>1WKPTgz7cFSmHekuGl5hq3daN0xIvCzqm</t>
  </si>
  <si>
    <t>https://drive.google.com/file/d/1WKPTgz7cFSmHekuGl5hq3daN0xIvCzqm/view?usp=drivesdk</t>
  </si>
  <si>
    <t>Data merged and appended successfully; PDF created; Emails Sent: [To: rullyafrita@gmail.com]; Run via form trigger as hamid.mukhlis@mail.ugm.ac.id; Timestamp: May 19 2020 8:41 PM</t>
  </si>
  <si>
    <t>Tee</t>
  </si>
  <si>
    <t>082132065299</t>
  </si>
  <si>
    <t>Belom bekerja</t>
  </si>
  <si>
    <t>1ZMG-vnFpmwxYUk3I2psztyedGzcB9Tvx</t>
  </si>
  <si>
    <t>https://drive.google.com/file/d/1ZMG-vnFpmwxYUk3I2psztyedGzcB9Tvx/view?usp=drivesdk</t>
  </si>
  <si>
    <t>Data merged and appended successfully; PDF created; Emails Sent: [To: rullyafrita@gmail.com]; Run via form trigger as hamid.mukhlis@mail.ugm.ac.id; Timestamp: May 19 2020 8:43 PM</t>
  </si>
  <si>
    <t>Eva Yunitasari</t>
  </si>
  <si>
    <t>085268611331</t>
  </si>
  <si>
    <t>Swasta</t>
  </si>
  <si>
    <t>1IHFi5GED_QQr7DJjx8eAektndT5Zzfx3</t>
  </si>
  <si>
    <t>https://drive.google.com/file/d/1IHFi5GED_QQr7DJjx8eAektndT5Zzfx3/view?usp=drivesdk</t>
  </si>
  <si>
    <t>Data merged and appended successfully; PDF created; Emails Sent: [To: rullyafrita@gmail.com]; Run via form trigger as hamid.mukhlis@mail.ugm.ac.id; Timestamp: May 19 2020 8:46 PM</t>
  </si>
  <si>
    <t>SNA</t>
  </si>
  <si>
    <t>082292090735</t>
  </si>
  <si>
    <t>Wajo</t>
  </si>
  <si>
    <t>1agWbnNoAzt49_L4SuBxXPn2jRaT6gsqi</t>
  </si>
  <si>
    <t>https://drive.google.com/file/d/1agWbnNoAzt49_L4SuBxXPn2jRaT6gsqi/view?usp=drivesdk</t>
  </si>
  <si>
    <t>Data merged and appended successfully; PDF created; Emails Sent: [To: rullyafrita@gmail.com]; Run via form trigger as hamid.mukhlis@mail.ugm.ac.id; Timestamp: May 19 2020 8:47 PM</t>
  </si>
  <si>
    <t>DS</t>
  </si>
  <si>
    <t>081277970293</t>
  </si>
  <si>
    <t>Inhil.riau</t>
  </si>
  <si>
    <t>Guru honorer</t>
  </si>
  <si>
    <t>16ZpYz64ZcNrN81U6F9WJhP0Uo3LcaD3k</t>
  </si>
  <si>
    <t>https://drive.google.com/file/d/16ZpYz64ZcNrN81U6F9WJhP0Uo3LcaD3k/view?usp=drivesdk</t>
  </si>
  <si>
    <t>Data merged and appended successfully; PDF created; Emails Sent: [To: rullyafrita@gmail.com]; Run via form trigger as hamid.mukhlis@mail.ugm.ac.id; Timestamp: May 19 2020 8:50 PM</t>
  </si>
  <si>
    <t>Mae</t>
  </si>
  <si>
    <t>081271242282</t>
  </si>
  <si>
    <t>Bandar Lampung</t>
  </si>
  <si>
    <t>Doktoral S3</t>
  </si>
  <si>
    <t>1rk5JRNZHv4IhsmwLtk1LzkQuCYC7Suks</t>
  </si>
  <si>
    <t>https://drive.google.com/file/d/1rk5JRNZHv4IhsmwLtk1LzkQuCYC7Suks/view?usp=drivesdk</t>
  </si>
  <si>
    <t>Data merged and appended successfully; PDF created; Emails Sent: [To: rullyafrita@gmail.com]; Run via form trigger as hamid.mukhlis@mail.ugm.ac.id; Timestamp: May 19 2020 8:52 PM</t>
  </si>
  <si>
    <t>Inta</t>
  </si>
  <si>
    <t>081368906624</t>
  </si>
  <si>
    <t>1QXRAIQGBVpvlVXIUfZEzYE98Xjs0N48k</t>
  </si>
  <si>
    <t>https://drive.google.com/file/d/1QXRAIQGBVpvlVXIUfZEzYE98Xjs0N48k/view?usp=drivesdk</t>
  </si>
  <si>
    <t>Ahmad Akbar Jayadi/AAJ</t>
  </si>
  <si>
    <t>0895620169569</t>
  </si>
  <si>
    <t>1f2Qe2gOBbiShZaQWws3X7iQoD_L-HvG_</t>
  </si>
  <si>
    <t>https://drive.google.com/file/d/1f2Qe2gOBbiShZaQWws3X7iQoD_L-HvG_/view?usp=drivesdk</t>
  </si>
  <si>
    <t>Data merged and appended successfully; PDF created; Emails Sent: [To: rullyafrita@gmail.com]; Run via form trigger as hamid.mukhlis@mail.ugm.ac.id; Timestamp: May 19 2020 8:53 PM</t>
  </si>
  <si>
    <t>Nin</t>
  </si>
  <si>
    <t>085784696608</t>
  </si>
  <si>
    <t>Kediri</t>
  </si>
  <si>
    <t>1ONhm7QW_0Ckn_uoBZ3suSAdVtCv0QRT9</t>
  </si>
  <si>
    <t>https://drive.google.com/file/d/1ONhm7QW_0Ckn_uoBZ3suSAdVtCv0QRT9/view?usp=drivesdk</t>
  </si>
  <si>
    <t>Data merged and appended successfully; PDF created; Emails Sent: [To: rullyafrita@gmail.com]; Run via form trigger as hamid.mukhlis@mail.ugm.ac.id; Timestamp: May 19 2020 8:54 PM</t>
  </si>
  <si>
    <t>UYA</t>
  </si>
  <si>
    <t>085340202800</t>
  </si>
  <si>
    <t>11O7FobScCxhanZgRcBta0imOBnQBiF4f</t>
  </si>
  <si>
    <t>https://drive.google.com/file/d/11O7FobScCxhanZgRcBta0imOBnQBiF4f/view?usp=drivesdk</t>
  </si>
  <si>
    <t>Data merged and appended successfully; PDF created; Emails Sent: [To: rullyafrita@gmail.com]; Run via form trigger as hamid.mukhlis@mail.ugm.ac.id; Timestamp: May 19 2020 8:55 PM</t>
  </si>
  <si>
    <t>Sintya Nurbaiti Rahmadona</t>
  </si>
  <si>
    <t>Belum kerja masih kuliah</t>
  </si>
  <si>
    <t>1KgPYfYfeqFu20OdBm66NTow5x3fecmXR</t>
  </si>
  <si>
    <t>https://drive.google.com/file/d/1KgPYfYfeqFu20OdBm66NTow5x3fecmXR/view?usp=drivesdk</t>
  </si>
  <si>
    <t>Data merged and appended successfully; PDF created; Emails Sent: [To: rullyafrita@gmail.com]; Run via form trigger as hamid.mukhlis@mail.ugm.ac.id; Timestamp: May 19 2020 8:56 PM</t>
  </si>
  <si>
    <t>Elmayayi</t>
  </si>
  <si>
    <t>081367729051</t>
  </si>
  <si>
    <t>Lubuklinggau</t>
  </si>
  <si>
    <t>1303pgs2hfB5kCRctMS_iXsgsdCGkiDkJ</t>
  </si>
  <si>
    <t>https://drive.google.com/file/d/1303pgs2hfB5kCRctMS_iXsgsdCGkiDkJ/view?usp=drivesdk</t>
  </si>
  <si>
    <t>Data merged and appended successfully; PDF created; Emails Sent: [To: rullyafrita@gmail.com]; Run via form trigger as hamid.mukhlis@mail.ugm.ac.id; Timestamp: May 19 2020 8:58 PM</t>
  </si>
  <si>
    <t>FA</t>
  </si>
  <si>
    <t>085340300632</t>
  </si>
  <si>
    <t>1G3fxTW5Z6sDhBFzVepNQnp9Cvn1RaZqA</t>
  </si>
  <si>
    <t>https://drive.google.com/file/d/1G3fxTW5Z6sDhBFzVepNQnp9Cvn1RaZqA/view?usp=drivesdk</t>
  </si>
  <si>
    <t>Data merged and appended successfully; PDF created; Emails Sent: [To: rullyafrita@gmail.com]; Run via form trigger as hamid.mukhlis@mail.ugm.ac.id; Timestamp: May 19 2020 8:59 PM</t>
  </si>
  <si>
    <t>Hesti</t>
  </si>
  <si>
    <t>081541179532</t>
  </si>
  <si>
    <t xml:space="preserve">Staff </t>
  </si>
  <si>
    <t>1YGoIOCnJ13jJ5s4qIYJpSRRs16Ih7RbB</t>
  </si>
  <si>
    <t>https://drive.google.com/file/d/1YGoIOCnJ13jJ5s4qIYJpSRRs16Ih7RbB/view?usp=drivesdk</t>
  </si>
  <si>
    <t>1kvEHeHQibAp4LmtQ71JeNVI3SlXto2tG</t>
  </si>
  <si>
    <t>https://drive.google.com/file/d/1kvEHeHQibAp4LmtQ71JeNVI3SlXto2tG/view?usp=drivesdk</t>
  </si>
  <si>
    <t>Puput</t>
  </si>
  <si>
    <t>085748679550</t>
  </si>
  <si>
    <t>1TVcYvJ6djmpW5rClFtA9M2Ps64NeA_6s</t>
  </si>
  <si>
    <t>https://drive.google.com/file/d/1TVcYvJ6djmpW5rClFtA9M2Ps64NeA_6s/view?usp=drivesdk</t>
  </si>
  <si>
    <t>Data merged and appended successfully; PDF created; Emails Sent: [To: rullyafrita@gmail.com]; Run via form trigger as hamid.mukhlis@mail.ugm.ac.id; Timestamp: May 19 2020 9:01 PM</t>
  </si>
  <si>
    <t>Ferry putrawansyah</t>
  </si>
  <si>
    <t>082175743404</t>
  </si>
  <si>
    <t>Pagar alam sumsel</t>
  </si>
  <si>
    <t>Televisi, Media Sosial (IG, FB, Twiter, dll), Orang terdekat</t>
  </si>
  <si>
    <t>1HUUvpyL-62gFVEnITVd3LLpjBTrjymsJ</t>
  </si>
  <si>
    <t>https://drive.google.com/file/d/1HUUvpyL-62gFVEnITVd3LLpjBTrjymsJ/view?usp=drivesdk</t>
  </si>
  <si>
    <t>Data merged and appended successfully; PDF created; Emails Sent: [To: rullyafrita@gmail.com]; Run via form trigger as hamid.mukhlis@mail.ugm.ac.id; Timestamp: May 19 2020 9:02 PM</t>
  </si>
  <si>
    <t>VM</t>
  </si>
  <si>
    <t>081220239083</t>
  </si>
  <si>
    <t>Artikel Internet, Media Sosial (IG, FB, Twiter, dll)</t>
  </si>
  <si>
    <t>18UY15bt7ZxQ-qUU7eP9VV20tmv354KOD</t>
  </si>
  <si>
    <t>https://drive.google.com/file/d/18UY15bt7ZxQ-qUU7eP9VV20tmv354KOD/view?usp=drivesdk</t>
  </si>
  <si>
    <t>Data merged and appended successfully; PDF created; Emails Sent: [To: rullyafrita@gmail.com]; Run via form trigger as hamid.mukhlis@mail.ugm.ac.id; Timestamp: May 19 2020 9:03 PM</t>
  </si>
  <si>
    <t>ERRIN</t>
  </si>
  <si>
    <t>085731815089</t>
  </si>
  <si>
    <t>Televisi, Media Sosial (IG, FB, Twiter, dll)</t>
  </si>
  <si>
    <t>17K-qqTDo7f_xcLcRWOa6WCnh2XNFhZuX</t>
  </si>
  <si>
    <t>https://drive.google.com/file/d/17K-qqTDo7f_xcLcRWOa6WCnh2XNFhZuX/view?usp=drivesdk</t>
  </si>
  <si>
    <t>Data merged and appended successfully; PDF created; Emails Sent: [To: rullyafrita@gmail.com]; Run via form trigger as hamid.mukhlis@mail.ugm.ac.id; Timestamp: May 19 2020 9:05 PM</t>
  </si>
  <si>
    <t>Mega</t>
  </si>
  <si>
    <t>082293059168</t>
  </si>
  <si>
    <t>Luwu</t>
  </si>
  <si>
    <t>1hdyjI43A7CyRcEh-BPrXCoOc80pUtgxZ</t>
  </si>
  <si>
    <t>https://drive.google.com/file/d/1hdyjI43A7CyRcEh-BPrXCoOc80pUtgxZ/view?usp=drivesdk</t>
  </si>
  <si>
    <t>Data merged and appended successfully; PDF created; Emails Sent: [To: rullyafrita@gmail.com]; Run via form trigger as hamid.mukhlis@mail.ugm.ac.id; Timestamp: May 19 2020 9:06 PM</t>
  </si>
  <si>
    <t>RZ</t>
  </si>
  <si>
    <t>0895800675353</t>
  </si>
  <si>
    <t>Televisi, Artikel Internet, Media Sosial (IG, FB, Twiter, dll), Orang terdekat</t>
  </si>
  <si>
    <t>1372F8WO5OKda0UuQpGcGSTBn6z5W8G7h</t>
  </si>
  <si>
    <t>https://drive.google.com/file/d/1372F8WO5OKda0UuQpGcGSTBn6z5W8G7h/view?usp=drivesdk</t>
  </si>
  <si>
    <t>Ikna</t>
  </si>
  <si>
    <t>082377805855</t>
  </si>
  <si>
    <t>Staff</t>
  </si>
  <si>
    <t>Televisi, Artikel Internet, Media Sosial (IG, FB, Twiter, dll)</t>
  </si>
  <si>
    <t>1fQ8I7F3jsovh_eDf--ERPXJwyY_C2OD9</t>
  </si>
  <si>
    <t>https://drive.google.com/file/d/1fQ8I7F3jsovh_eDf--ERPXJwyY_C2OD9/view?usp=drivesdk</t>
  </si>
  <si>
    <t>Data merged and appended successfully; PDF created; Emails Sent: [To: rullyafrita@gmail.com]; Run via form trigger as hamid.mukhlis@mail.ugm.ac.id; Timestamp: May 19 2020 9:07 PM</t>
  </si>
  <si>
    <t>Farid Firmansyah</t>
  </si>
  <si>
    <t>082333396653</t>
  </si>
  <si>
    <t>Bombana</t>
  </si>
  <si>
    <t>1psLfAa5w0Sw95uYYPpWTEz42UaTTBK-0</t>
  </si>
  <si>
    <t>https://drive.google.com/file/d/1psLfAa5w0Sw95uYYPpWTEz42UaTTBK-0/view?usp=drivesdk</t>
  </si>
  <si>
    <t>Data merged and appended successfully; PDF created; Emails Sent: [To: rullyafrita@gmail.com]; Run via form trigger as hamid.mukhlis@mail.ugm.ac.id; Timestamp: May 19 2020 9:14 PM</t>
  </si>
  <si>
    <t>082241920346</t>
  </si>
  <si>
    <t>Wonogiri</t>
  </si>
  <si>
    <t>Pisang coklat</t>
  </si>
  <si>
    <t>1d3HYgB55NPKcMh5wx2wWR4f_ZPfXWpIa</t>
  </si>
  <si>
    <t>https://drive.google.com/file/d/1d3HYgB55NPKcMh5wx2wWR4f_ZPfXWpIa/view?usp=drivesdk</t>
  </si>
  <si>
    <t>Data merged and appended successfully; PDF created; Emails Sent: [To: rullyafrita@gmail.com]; Run via form trigger as hamid.mukhlis@mail.ugm.ac.id; Timestamp: May 19 2020 9:15 PM</t>
  </si>
  <si>
    <t>Rizky</t>
  </si>
  <si>
    <t>081369931234</t>
  </si>
  <si>
    <t>Bandar lampung</t>
  </si>
  <si>
    <t>Sales</t>
  </si>
  <si>
    <t>16gcq5beIBranuCrIGiMWoKjDpcZ4rcHl</t>
  </si>
  <si>
    <t>https://drive.google.com/file/d/16gcq5beIBranuCrIGiMWoKjDpcZ4rcHl/view?usp=drivesdk</t>
  </si>
  <si>
    <t>Data merged and appended successfully; PDF created; Emails Sent: [To: rullyafrita@gmail.com]; Run via form trigger as hamid.mukhlis@mail.ugm.ac.id; Timestamp: May 19 2020 9:16 PM</t>
  </si>
  <si>
    <t>Amelia</t>
  </si>
  <si>
    <t>082372284718</t>
  </si>
  <si>
    <t>Pangkalpinang</t>
  </si>
  <si>
    <t>1bfMzq8_nbRNgijHUjgF5MJBmE5KTDnQC</t>
  </si>
  <si>
    <t>https://drive.google.com/file/d/1bfMzq8_nbRNgijHUjgF5MJBmE5KTDnQC/view?usp=drivesdk</t>
  </si>
  <si>
    <t>Data merged and appended successfully; PDF created; Emails Sent: [To: rullyafrita@gmail.com]; Run via form trigger as hamid.mukhlis@mail.ugm.ac.id; Timestamp: May 19 2020 9:17 PM</t>
  </si>
  <si>
    <t>LUTHFIATUNNISA' MAHIROH</t>
  </si>
  <si>
    <t>082332509584</t>
  </si>
  <si>
    <t>PONOROGO</t>
  </si>
  <si>
    <t>MAHASISWA</t>
  </si>
  <si>
    <t>1u-hW69h00d6d6fG77Sq_qKRyBDAGORYx</t>
  </si>
  <si>
    <t>https://drive.google.com/file/d/1u-hW69h00d6d6fG77Sq_qKRyBDAGORYx/view?usp=drivesdk</t>
  </si>
  <si>
    <t>Data merged and appended successfully; PDF created; Emails Sent: [To: rullyafrita@gmail.com]; Run via form trigger as hamid.mukhlis@mail.ugm.ac.id; Timestamp: May 19 2020 9:18 PM</t>
  </si>
  <si>
    <t>AK</t>
  </si>
  <si>
    <t>082190360690</t>
  </si>
  <si>
    <t>12dVKkc5NJx0HewnlrOFVtm_nSS7nm2QV</t>
  </si>
  <si>
    <t>https://drive.google.com/file/d/12dVKkc5NJx0HewnlrOFVtm_nSS7nm2QV/view?usp=drivesdk</t>
  </si>
  <si>
    <t>Josi</t>
  </si>
  <si>
    <t>085268867046</t>
  </si>
  <si>
    <t>Bangka belitung</t>
  </si>
  <si>
    <t>Dosen PNS</t>
  </si>
  <si>
    <t>19bO3SbghmOf3BJiR0il1TJUaCU4E8MA_</t>
  </si>
  <si>
    <t>https://drive.google.com/file/d/19bO3SbghmOf3BJiR0il1TJUaCU4E8MA_/view?usp=drivesdk</t>
  </si>
  <si>
    <t>Data merged and appended successfully; PDF created; Emails Sent: [To: rullyafrita@gmail.com]; Run via form trigger as hamid.mukhlis@mail.ugm.ac.id; Timestamp: May 19 2020 9:20 PM</t>
  </si>
  <si>
    <t>Natasya Pinkan Mapaliey</t>
  </si>
  <si>
    <t>082296692281</t>
  </si>
  <si>
    <t>Toraja Utara</t>
  </si>
  <si>
    <t>1hLdMp30zfwzI40t25f7rmhat6-YKCaaZ</t>
  </si>
  <si>
    <t>https://drive.google.com/file/d/1hLdMp30zfwzI40t25f7rmhat6-YKCaaZ/view?usp=drivesdk</t>
  </si>
  <si>
    <t>Data merged and appended successfully; PDF created; Emails Sent: [To: rullyafrita@gmail.com]; Run via form trigger as hamid.mukhlis@mail.ugm.ac.id; Timestamp: May 19 2020 9:31 PM</t>
  </si>
  <si>
    <t>Nadia</t>
  </si>
  <si>
    <t>081367789408</t>
  </si>
  <si>
    <t>1HrJKkRcOA2qJDzlA2xxX1dW6QgGsCzHT</t>
  </si>
  <si>
    <t>https://drive.google.com/file/d/1HrJKkRcOA2qJDzlA2xxX1dW6QgGsCzHT/view?usp=drivesdk</t>
  </si>
  <si>
    <t>Data merged and appended successfully; PDF created; Emails Sent: [To: rullyafrita@gmail.com]; Run via form trigger as hamid.mukhlis@mail.ugm.ac.id; Timestamp: May 19 2020 9:37 PM</t>
  </si>
  <si>
    <t>Rizki</t>
  </si>
  <si>
    <t>081285448411</t>
  </si>
  <si>
    <t>1iRpM8EBxjBV3B6PblafFP_fKfNrC0Adb</t>
  </si>
  <si>
    <t>https://drive.google.com/file/d/1iRpM8EBxjBV3B6PblafFP_fKfNrC0Adb/view?usp=drivesdk</t>
  </si>
  <si>
    <t>Data merged and appended successfully; PDF created; Emails Sent: [To: rullyafrita@gmail.com]; Run via form trigger as hamid.mukhlis@mail.ugm.ac.id; Timestamp: May 19 2020 9:39 PM</t>
  </si>
  <si>
    <t>AAS</t>
  </si>
  <si>
    <t>Sidenrang Rappang</t>
  </si>
  <si>
    <t>NGO</t>
  </si>
  <si>
    <t>Artikel Internet</t>
  </si>
  <si>
    <t>1Klh7IPQkEKeNvlQq9G59YW7PPpa6hYzz</t>
  </si>
  <si>
    <t>https://drive.google.com/file/d/1Klh7IPQkEKeNvlQq9G59YW7PPpa6hYzz/view?usp=drivesdk</t>
  </si>
  <si>
    <t>Data merged and appended successfully; PDF created; Emails Sent: [To: rullyafrita@gmail.com]; Run via form trigger as hamid.mukhlis@mail.ugm.ac.id; Timestamp: May 19 2020 9:42 PM</t>
  </si>
  <si>
    <t>Siska</t>
  </si>
  <si>
    <t>081359618610</t>
  </si>
  <si>
    <t>Belum bekerja, masih kuliah</t>
  </si>
  <si>
    <t>1bPEpyRXlSQjaE4pi2SSkRwSH1IpXX9Sy</t>
  </si>
  <si>
    <t>https://drive.google.com/file/d/1bPEpyRXlSQjaE4pi2SSkRwSH1IpXX9Sy/view?usp=drivesdk</t>
  </si>
  <si>
    <t>v</t>
  </si>
  <si>
    <t>1fRI794vzjDPNQrtjFrYc1v0eGOs_WEfg</t>
  </si>
  <si>
    <t>https://drive.google.com/file/d/1fRI794vzjDPNQrtjFrYc1v0eGOs_WEfg/view?usp=drivesdk</t>
  </si>
  <si>
    <t>Data merged and appended successfully; PDF created; Emails Sent: [To: rullyafrita@gmail.com]; Run via form trigger as hamid.mukhlis@mail.ugm.ac.id; Timestamp: May 19 2020 9:43 PM</t>
  </si>
  <si>
    <t>Rizqi Ulinni'mah Rahmawati</t>
  </si>
  <si>
    <t>081259853178</t>
  </si>
  <si>
    <t>Pelajar</t>
  </si>
  <si>
    <t>1QKy0RnwDvV07sH6JDlgd1_sQKZhgbURA</t>
  </si>
  <si>
    <t>https://drive.google.com/file/d/1QKy0RnwDvV07sH6JDlgd1_sQKZhgbURA/view?usp=drivesdk</t>
  </si>
  <si>
    <t>Data merged and appended successfully; PDF created; Emails Sent: [To: rullyafrita@gmail.com]; Run via form trigger as hamid.mukhlis@mail.ugm.ac.id; Timestamp: May 19 2020 9:47 PM</t>
  </si>
  <si>
    <t>HSH</t>
  </si>
  <si>
    <t>082293045115</t>
  </si>
  <si>
    <t>1FaT3EGopFfIoSVTxq3pfzPeUbaZ7_v7G</t>
  </si>
  <si>
    <t>https://drive.google.com/file/d/1FaT3EGopFfIoSVTxq3pfzPeUbaZ7_v7G/view?usp=drivesdk</t>
  </si>
  <si>
    <t>Data merged and appended successfully; PDF created; Emails Sent: [To: rullyafrita@gmail.com]; Run via form trigger as hamid.mukhlis@mail.ugm.ac.id; Timestamp: May 19 2020 9:50 PM</t>
  </si>
  <si>
    <t>Ruli Ihsan</t>
  </si>
  <si>
    <t>089627126858</t>
  </si>
  <si>
    <t>Karyawan Swasta</t>
  </si>
  <si>
    <t>1gxr3Jrblkc-_rD7JQ8n-_WEi0hRX5dT-</t>
  </si>
  <si>
    <t>https://drive.google.com/file/d/1gxr3Jrblkc-_rD7JQ8n-_WEi0hRX5dT-/view?usp=drivesdk</t>
  </si>
  <si>
    <t>Data merged and appended successfully; PDF created; Emails Sent: [To: rullyafrita@gmail.com]; Run via form trigger as hamid.mukhlis@mail.ugm.ac.id; Timestamp: May 19 2020 9:51 PM</t>
  </si>
  <si>
    <t>Na</t>
  </si>
  <si>
    <t>085769702908</t>
  </si>
  <si>
    <t>Karyawan</t>
  </si>
  <si>
    <t>1elrsxwd4zVxWLNLVxqEjjDTC27Wqs5Bd</t>
  </si>
  <si>
    <t>https://drive.google.com/file/d/1elrsxwd4zVxWLNLVxqEjjDTC27Wqs5Bd/view?usp=drivesdk</t>
  </si>
  <si>
    <t>AH</t>
  </si>
  <si>
    <t>1MnZBQzSC6HjZdfsq4SGaHp5hShdKxm2V</t>
  </si>
  <si>
    <t>https://drive.google.com/file/d/1MnZBQzSC6HjZdfsq4SGaHp5hShdKxm2V/view?usp=drivesdk</t>
  </si>
  <si>
    <t>Data merged and appended successfully; PDF created; Emails Sent: [To: rullyafrita@gmail.com]; Run via form trigger as hamid.mukhlis@mail.ugm.ac.id; Timestamp: May 19 2020 9:52 PM</t>
  </si>
  <si>
    <t>MI</t>
  </si>
  <si>
    <t>Tidore</t>
  </si>
  <si>
    <t>Karyawan PLTU</t>
  </si>
  <si>
    <t>1sZsb7k05tvlNFDqCmCd40zvk2e6uPVQm</t>
  </si>
  <si>
    <t>https://drive.google.com/file/d/1sZsb7k05tvlNFDqCmCd40zvk2e6uPVQm/view?usp=drivesdk</t>
  </si>
  <si>
    <t>Data merged and appended successfully; PDF created; Emails Sent: [To: rullyafrita@gmail.com]; Run via form trigger as hamid.mukhlis@mail.ugm.ac.id; Timestamp: May 19 2020 10:01 PM</t>
  </si>
  <si>
    <t>Nurul</t>
  </si>
  <si>
    <t>082241137569</t>
  </si>
  <si>
    <t>Sarolangun</t>
  </si>
  <si>
    <t>1inRvf9BVZ_KEj6hNWFVCgC0meuAujoej</t>
  </si>
  <si>
    <t>https://drive.google.com/file/d/1inRvf9BVZ_KEj6hNWFVCgC0meuAujoej/view?usp=drivesdk</t>
  </si>
  <si>
    <t>Data merged and appended successfully; PDF created; Emails Sent: [To: rullyafrita@gmail.com]; Run via form trigger as hamid.mukhlis@mail.ugm.ac.id; Timestamp: May 19 2020 10:05 PM</t>
  </si>
  <si>
    <t>Zenny Mustaqim</t>
  </si>
  <si>
    <t>08990686970</t>
  </si>
  <si>
    <t>1vt24-mRcN0S0yS-diWTzCtqENtTeme8u</t>
  </si>
  <si>
    <t>https://drive.google.com/file/d/1vt24-mRcN0S0yS-diWTzCtqENtTeme8u/view?usp=drivesdk</t>
  </si>
  <si>
    <t>Apin</t>
  </si>
  <si>
    <t>085745638808</t>
  </si>
  <si>
    <t>Tulungagung</t>
  </si>
  <si>
    <t>1PfjgXvEm3LPU9CuOvsPnOjGd7ym63pWA</t>
  </si>
  <si>
    <t>https://drive.google.com/file/d/1PfjgXvEm3LPU9CuOvsPnOjGd7ym63pWA/view?usp=drivesdk</t>
  </si>
  <si>
    <t>Data merged and appended successfully; PDF created; Emails Sent: [To: rullyafrita@gmail.com]; Run via form trigger as hamid.mukhlis@mail.ugm.ac.id; Timestamp: May 19 2020 10:10 PM</t>
  </si>
  <si>
    <t>TAN</t>
  </si>
  <si>
    <t>10WzKE8jh06g4p3UeZUY4wK-h5LK7lfqu</t>
  </si>
  <si>
    <t>https://drive.google.com/file/d/10WzKE8jh06g4p3UeZUY4wK-h5LK7lfqu/view?usp=drivesdk</t>
  </si>
  <si>
    <t>Data merged and appended successfully; PDF created; Emails Sent: [To: rullyafrita@gmail.com]; Run via form trigger as hamid.mukhlis@mail.ugm.ac.id; Timestamp: May 19 2020 10:13 PM</t>
  </si>
  <si>
    <t>AM</t>
  </si>
  <si>
    <t>082281073754</t>
  </si>
  <si>
    <t>Pegawai Swasta</t>
  </si>
  <si>
    <t>1ivGUBS6qIXtnHFvU7cc0JD_-jI_kiYYc</t>
  </si>
  <si>
    <t>https://drive.google.com/file/d/1ivGUBS6qIXtnHFvU7cc0JD_-jI_kiYYc/view?usp=drivesdk</t>
  </si>
  <si>
    <t>Data merged and appended successfully; PDF created; Emails Sent: [To: rullyafrita@gmail.com]; Run via form trigger as hamid.mukhlis@mail.ugm.ac.id; Timestamp: May 19 2020 10:16 PM</t>
  </si>
  <si>
    <t>Desy</t>
  </si>
  <si>
    <t>085784716940</t>
  </si>
  <si>
    <t>ponorogi</t>
  </si>
  <si>
    <t>mahasiswa</t>
  </si>
  <si>
    <t>1NwdDf9e38kWnoBA-IdkXx-ZrbUmJKF6s</t>
  </si>
  <si>
    <t>https://drive.google.com/file/d/1NwdDf9e38kWnoBA-IdkXx-ZrbUmJKF6s/view?usp=drivesdk</t>
  </si>
  <si>
    <t>Data merged and appended successfully; PDF created; Emails Sent: [To: rullyafrita@gmail.com]; Run via form trigger as hamid.mukhlis@mail.ugm.ac.id; Timestamp: May 19 2020 10:17 PM</t>
  </si>
  <si>
    <t>MU</t>
  </si>
  <si>
    <t>082281929068</t>
  </si>
  <si>
    <t>Natar</t>
  </si>
  <si>
    <t>1ivi5CzOJ9XJv_GEnjmWf9ptMWeHoM7yh</t>
  </si>
  <si>
    <t>https://drive.google.com/file/d/1ivi5CzOJ9XJv_GEnjmWf9ptMWeHoM7yh/view?usp=drivesdk</t>
  </si>
  <si>
    <t>Data merged and appended successfully; PDF created; Emails Sent: [To: rullyafrita@gmail.com]; Run via form trigger as hamid.mukhlis@mail.ugm.ac.id; Timestamp: May 19 2020 10:28 PM</t>
  </si>
  <si>
    <t>Shinta okta via ningrum</t>
  </si>
  <si>
    <t>082282437785</t>
  </si>
  <si>
    <t>1Z6_xY0-NnGKY-z_kiE8Rskj0iVEdWw6s</t>
  </si>
  <si>
    <t>https://drive.google.com/file/d/1Z6_xY0-NnGKY-z_kiE8Rskj0iVEdWw6s/view?usp=drivesdk</t>
  </si>
  <si>
    <t>Data merged and appended successfully; PDF created; Emails Sent: [To: rullyafrita@gmail.com]; Run via form trigger as hamid.mukhlis@mail.ugm.ac.id; Timestamp: May 19 2020 10:31 PM</t>
  </si>
  <si>
    <t>Nana</t>
  </si>
  <si>
    <t>0851707051782</t>
  </si>
  <si>
    <t>1RQreOd_So0BOu83LQRbhYYgVhFZXtk-U</t>
  </si>
  <si>
    <t>https://drive.google.com/file/d/1RQreOd_So0BOu83LQRbhYYgVhFZXtk-U/view?usp=drivesdk</t>
  </si>
  <si>
    <t>Data merged and appended successfully; PDF created; Emails Sent: [To: rullyafrita@gmail.com]; Run via form trigger as hamid.mukhlis@mail.ugm.ac.id; Timestamp: May 19 2020 10:32 PM</t>
  </si>
  <si>
    <t xml:space="preserve">Dessya </t>
  </si>
  <si>
    <t>088286082157</t>
  </si>
  <si>
    <t>1uUMibKGvBdvDNJf137S-Bqa-vfsCCf3e</t>
  </si>
  <si>
    <t>https://drive.google.com/file/d/1uUMibKGvBdvDNJf137S-Bqa-vfsCCf3e/view?usp=drivesdk</t>
  </si>
  <si>
    <t>Data merged and appended successfully; PDF created; Emails Sent: [To: rullyafrita@gmail.com]; Run via form trigger as hamid.mukhlis@mail.ugm.ac.id; Timestamp: May 19 2020 10:34 PM</t>
  </si>
  <si>
    <t>Buchori</t>
  </si>
  <si>
    <t>08127252725</t>
  </si>
  <si>
    <t>Lampung Timur</t>
  </si>
  <si>
    <t>1NJt_20MaKP3G5P9EN864kOvCutfBptzd</t>
  </si>
  <si>
    <t>https://drive.google.com/file/d/1NJt_20MaKP3G5P9EN864kOvCutfBptzd/view?usp=drivesdk</t>
  </si>
  <si>
    <t>Data merged and appended successfully; PDF created; Emails Sent: [To: rullyafrita@gmail.com]; Run via form trigger as hamid.mukhlis@mail.ugm.ac.id; Timestamp: May 19 2020 10:37 PM</t>
  </si>
  <si>
    <t>Arief Hidayat</t>
  </si>
  <si>
    <t>08156529309</t>
  </si>
  <si>
    <t>1n5IfxZLYwplrMQlKA3UHRP0hJFMd99qt</t>
  </si>
  <si>
    <t>https://drive.google.com/file/d/1n5IfxZLYwplrMQlKA3UHRP0hJFMd99qt/view?usp=drivesdk</t>
  </si>
  <si>
    <t>Data merged and appended successfully; PDF created; Emails Sent: [To: rullyafrita@gmail.com]; Run via form trigger as hamid.mukhlis@mail.ugm.ac.id; Timestamp: May 19 2020 10:39 PM</t>
  </si>
  <si>
    <t>Akhino</t>
  </si>
  <si>
    <t>081351556566</t>
  </si>
  <si>
    <t>Gunung Mas</t>
  </si>
  <si>
    <t>1rEw9GBkQryUpzR5aVKk6IRn0ArinQK0Q</t>
  </si>
  <si>
    <t>https://drive.google.com/file/d/1rEw9GBkQryUpzR5aVKk6IRn0ArinQK0Q/view?usp=drivesdk</t>
  </si>
  <si>
    <t>Data merged and appended successfully; PDF created; Emails Sent: [To: rullyafrita@gmail.com]; Run via form trigger as hamid.mukhlis@mail.ugm.ac.id; Timestamp: May 19 2020 10:41 PM</t>
  </si>
  <si>
    <t>EN</t>
  </si>
  <si>
    <t>089668877779</t>
  </si>
  <si>
    <t>Pontianak</t>
  </si>
  <si>
    <t>Akademisi</t>
  </si>
  <si>
    <t>1JDHtT49_oE28L5NvqvRTNQIf6QKUlszs</t>
  </si>
  <si>
    <t>https://drive.google.com/file/d/1JDHtT49_oE28L5NvqvRTNQIf6QKUlszs/view?usp=drivesdk</t>
  </si>
  <si>
    <t>Data merged and appended successfully; PDF created; Emails Sent: [To: rullyafrita@gmail.com]; Run via form trigger as hamid.mukhlis@mail.ugm.ac.id; Timestamp: May 19 2020 10:42 PM</t>
  </si>
  <si>
    <t>Sutika Wijaya Oei</t>
  </si>
  <si>
    <t>082196174252</t>
  </si>
  <si>
    <t>Media Sosial (IG, FB, Twiter, dll), Orang terdekat</t>
  </si>
  <si>
    <t>15nNS9axiuj5fnbcdncAiXELcb0nugHp7</t>
  </si>
  <si>
    <t>https://drive.google.com/file/d/15nNS9axiuj5fnbcdncAiXELcb0nugHp7/view?usp=drivesdk</t>
  </si>
  <si>
    <t>Data merged and appended successfully; PDF created; Emails Sent: [To: rullyafrita@gmail.com]; Run via form trigger as hamid.mukhlis@mail.ugm.ac.id; Timestamp: May 19 2020 10:43 PM</t>
  </si>
  <si>
    <t>Atika Damayanti</t>
  </si>
  <si>
    <t>082230716349</t>
  </si>
  <si>
    <t>Gedong Tataan</t>
  </si>
  <si>
    <t>1ID3kpGM3bh-Uj1nfjdeNDiKh6w-JJTQP</t>
  </si>
  <si>
    <t>https://drive.google.com/file/d/1ID3kpGM3bh-Uj1nfjdeNDiKh6w-JJTQP/view?usp=drivesdk</t>
  </si>
  <si>
    <t>Rr</t>
  </si>
  <si>
    <t>085236034443</t>
  </si>
  <si>
    <t>Jember</t>
  </si>
  <si>
    <t>R</t>
  </si>
  <si>
    <t>085746401231</t>
  </si>
  <si>
    <t>Sidoarjo</t>
  </si>
  <si>
    <t>hrd</t>
  </si>
  <si>
    <t>Artikel Internet, Media Sosial (IG, FB, Twiter, dll), Orang terdekat</t>
  </si>
  <si>
    <t>1XaXI4Z31ERWGcO8m_8e3cvZq-DyBVVO0</t>
  </si>
  <si>
    <t>https://drive.google.com/file/d/1XaXI4Z31ERWGcO8m_8e3cvZq-DyBVVO0/view?usp=drivesdk</t>
  </si>
  <si>
    <t>Data merged and appended successfully; PDF created; Emails Sent: [To: rullyafrita@gmail.com]; Run via form trigger as hamid.mukhlis@mail.ugm.ac.id; Timestamp: May 19 2020 10:44 PM</t>
  </si>
  <si>
    <t>Molley</t>
  </si>
  <si>
    <t>Surabaya</t>
  </si>
  <si>
    <t>16dIF5u_wRkXUCPQwubn9yqaAtwVesOa5</t>
  </si>
  <si>
    <t>https://drive.google.com/file/d/16dIF5u_wRkXUCPQwubn9yqaAtwVesOa5/view?usp=drivesdk</t>
  </si>
  <si>
    <t>Muhni Pamuji</t>
  </si>
  <si>
    <t>081367577104</t>
  </si>
  <si>
    <t>1w0cD7A29KMUheVvIPGr5iqmvk8GRWQGd</t>
  </si>
  <si>
    <t>https://drive.google.com/file/d/1w0cD7A29KMUheVvIPGr5iqmvk8GRWQGd/view?usp=drivesdk</t>
  </si>
  <si>
    <t>Dika</t>
  </si>
  <si>
    <t>085336413963</t>
  </si>
  <si>
    <t>Nganjuk</t>
  </si>
  <si>
    <t>Penyuluh KB</t>
  </si>
  <si>
    <t>Aida</t>
  </si>
  <si>
    <t>081352350615</t>
  </si>
  <si>
    <t>Palangka Raya</t>
  </si>
  <si>
    <t>1hSgiTQKIzuE3XrtVFDw28sFCaE4x6QzH</t>
  </si>
  <si>
    <t>https://drive.google.com/file/d/1hSgiTQKIzuE3XrtVFDw28sFCaE4x6QzH/view?usp=drivesdk</t>
  </si>
  <si>
    <t>Data merged and appended successfully; PDF created; Emails Sent: [To: rullyafrita@gmail.com]; Run via form trigger as hamid.mukhlis@mail.ugm.ac.id; Timestamp: May 19 2020 10:45 PM</t>
  </si>
  <si>
    <t>Moh. Toriqul Chaer</t>
  </si>
  <si>
    <t>081233999046</t>
  </si>
  <si>
    <t>Ngawi, Jawa Timur</t>
  </si>
  <si>
    <t>1jYTwNDxslKv18DeiQa2Sov9Zn6haFwfY</t>
  </si>
  <si>
    <t>https://drive.google.com/file/d/1jYTwNDxslKv18DeiQa2Sov9Zn6haFwfY/view?usp=drivesdk</t>
  </si>
  <si>
    <t>FR</t>
  </si>
  <si>
    <t>081340286197</t>
  </si>
  <si>
    <t>Gorontalo</t>
  </si>
  <si>
    <t>Dara Citra Malasya Fitri</t>
  </si>
  <si>
    <t>+628267005245</t>
  </si>
  <si>
    <t>Gadingrejo</t>
  </si>
  <si>
    <t>1L1sfQAo8w-UZyF3lc0TbNDxVk2D8OZIX</t>
  </si>
  <si>
    <t>https://drive.google.com/file/d/1L1sfQAo8w-UZyF3lc0TbNDxVk2D8OZIX/view?usp=drivesdk</t>
  </si>
  <si>
    <t>Data merged and appended successfully; PDF created; Emails Sent: [To: rullyafrita@gmail.com]; Run via form trigger as hamid.mukhlis@mail.ugm.ac.id; Timestamp: May 19 2020 10:46 PM</t>
  </si>
  <si>
    <t>RHP</t>
  </si>
  <si>
    <t>082182849449</t>
  </si>
  <si>
    <t>Ew</t>
  </si>
  <si>
    <t>+6285273419789</t>
  </si>
  <si>
    <t>Pelajar/Mahasiswa</t>
  </si>
  <si>
    <t>Orang terdekat</t>
  </si>
  <si>
    <t>Deirra</t>
  </si>
  <si>
    <t>081331005652</t>
  </si>
  <si>
    <t>Malang</t>
  </si>
  <si>
    <t>1aNuZlz7m4EDBEdQTPvKjknqSydYZ_n0z</t>
  </si>
  <si>
    <t>https://drive.google.com/file/d/1aNuZlz7m4EDBEdQTPvKjknqSydYZ_n0z/view?usp=drivesdk</t>
  </si>
  <si>
    <t>Tiara Ariani Putri / TAP</t>
  </si>
  <si>
    <t>087823375745</t>
  </si>
  <si>
    <t>Bandung</t>
  </si>
  <si>
    <t>1QSKtfKZp8oR9o4zesztSdpN-Ys_ndNAK</t>
  </si>
  <si>
    <t>https://drive.google.com/file/d/1QSKtfKZp8oR9o4zesztSdpN-Ys_ndNAK/view?usp=drivesdk</t>
  </si>
  <si>
    <t>Data merged and appended successfully; PDF created; Emails Sent: [To: rullyafrita@gmail.com]; Run via form trigger as hamid.mukhlis@mail.ugm.ac.id; Timestamp: May 19 2020 10:47 PM</t>
  </si>
  <si>
    <t>D</t>
  </si>
  <si>
    <t>1aKDMPsJ4PSA7bA2WEhAvIesHUboOC6fd</t>
  </si>
  <si>
    <t>https://drive.google.com/file/d/1aKDMPsJ4PSA7bA2WEhAvIesHUboOC6fd/view?usp=drivesdk</t>
  </si>
  <si>
    <t>S</t>
  </si>
  <si>
    <t>085279135462</t>
  </si>
  <si>
    <t>Eni</t>
  </si>
  <si>
    <t>1lllhOkECQySXbx01CYl6dnkTVMFU1oNG</t>
  </si>
  <si>
    <t>https://drive.google.com/file/d/1lllhOkECQySXbx01CYl6dnkTVMFU1oNG/view?usp=drivesdk</t>
  </si>
  <si>
    <t>Data merged and appended successfully; PDF created; Emails Sent: [To: rullyafrita@gmail.com]; Run via form trigger as hamid.mukhlis@mail.ugm.ac.id; Timestamp: May 19 2020 10:49 PM</t>
  </si>
  <si>
    <t>AAA</t>
  </si>
  <si>
    <t>081379356068</t>
  </si>
  <si>
    <t>ASN</t>
  </si>
  <si>
    <t>1d4Bxr-bi5w6paAyiPVLQSYLw_p-SFXuI</t>
  </si>
  <si>
    <t>https://drive.google.com/file/d/1d4Bxr-bi5w6paAyiPVLQSYLw_p-SFXuI/view?usp=drivesdk</t>
  </si>
  <si>
    <t>Dwi</t>
  </si>
  <si>
    <t>085649614863</t>
  </si>
  <si>
    <t>Lumajang</t>
  </si>
  <si>
    <t>Tenaga pengajar</t>
  </si>
  <si>
    <t>17Z2lj2xb1NkE8vTP5ItONygWGhoavqCG</t>
  </si>
  <si>
    <t>https://drive.google.com/file/d/17Z2lj2xb1NkE8vTP5ItONygWGhoavqCG/view?usp=drivesdk</t>
  </si>
  <si>
    <t>Data merged and appended successfully; PDF created; Emails Sent: [To: rullyafrita@gmail.com]; Run via form trigger as hamid.mukhlis@mail.ugm.ac.id; Timestamp: May 19 2020 10:51 PM</t>
  </si>
  <si>
    <t>Nisya</t>
  </si>
  <si>
    <t>087821014456</t>
  </si>
  <si>
    <t>1Ut3l4i41OfjKPBfAZCxdjGHMzuYTgvN_</t>
  </si>
  <si>
    <t>https://drive.google.com/file/d/1Ut3l4i41OfjKPBfAZCxdjGHMzuYTgvN_/view?usp=drivesdk</t>
  </si>
  <si>
    <t>Tusia</t>
  </si>
  <si>
    <t>Siak</t>
  </si>
  <si>
    <t>Belum bekerja</t>
  </si>
  <si>
    <t>1ukTnneWaOMgmsZhPxonQhOgYukvJB-VQ</t>
  </si>
  <si>
    <t>https://drive.google.com/file/d/1ukTnneWaOMgmsZhPxonQhOgYukvJB-VQ/view?usp=drivesdk</t>
  </si>
  <si>
    <t>MDN</t>
  </si>
  <si>
    <t>082226100888</t>
  </si>
  <si>
    <t>yogyakarta</t>
  </si>
  <si>
    <t>Polri</t>
  </si>
  <si>
    <t>Idwansyah</t>
  </si>
  <si>
    <t>081273756420</t>
  </si>
  <si>
    <t>Kemiling Bandar Lampung</t>
  </si>
  <si>
    <t>Ojek Online</t>
  </si>
  <si>
    <t>1tdyfgYRUAgiw_7uZtXEFbkeaOhkk25Cc</t>
  </si>
  <si>
    <t>https://drive.google.com/file/d/1tdyfgYRUAgiw_7uZtXEFbkeaOhkk25Cc/view?usp=drivesdk</t>
  </si>
  <si>
    <t>KZ</t>
  </si>
  <si>
    <t>081382287964</t>
  </si>
  <si>
    <t>Jakarta Barat</t>
  </si>
  <si>
    <t>Data Scientist</t>
  </si>
  <si>
    <t>Primandha</t>
  </si>
  <si>
    <t>082242113240</t>
  </si>
  <si>
    <t>Pati</t>
  </si>
  <si>
    <t>Sedang mencari</t>
  </si>
  <si>
    <t>1LEu3_O92GAKpuqt7hmKXtYq4OTmiKNIw</t>
  </si>
  <si>
    <t>https://drive.google.com/file/d/1LEu3_O92GAKpuqt7hmKXtYq4OTmiKNIw/view?usp=drivesdk</t>
  </si>
  <si>
    <t>Data merged and appended successfully; PDF created; Emails Sent: [To: rullyafrita@gmail.com]; Run via form trigger as hamid.mukhlis@mail.ugm.ac.id; Timestamp: May 19 2020 10:52 PM</t>
  </si>
  <si>
    <t>sari</t>
  </si>
  <si>
    <t>082157435472</t>
  </si>
  <si>
    <t>pontianak</t>
  </si>
  <si>
    <t>1mZ-_kk1zgmTDbwfNhTnr7KuIbucn76XI</t>
  </si>
  <si>
    <t>https://drive.google.com/file/d/1mZ-_kk1zgmTDbwfNhTnr7KuIbucn76XI/view?usp=drivesdk</t>
  </si>
  <si>
    <t>Data merged and appended successfully; PDF created; Emails Sent: [To: rullyafrita@gmail.com]; Run via form trigger as hamid.mukhlis@mail.ugm.ac.id; Timestamp: May 19 2020 10:53 PM</t>
  </si>
  <si>
    <t xml:space="preserve">Dwi Ekasari Harmadji </t>
  </si>
  <si>
    <t>081216053045</t>
  </si>
  <si>
    <t>17Q66ZwYHtjdENJTj0VjnUtUb4ILzYR4G</t>
  </si>
  <si>
    <t>https://drive.google.com/file/d/17Q66ZwYHtjdENJTj0VjnUtUb4ILzYR4G/view?usp=drivesdk</t>
  </si>
  <si>
    <t>Albas shaburi</t>
  </si>
  <si>
    <t>085850127544</t>
  </si>
  <si>
    <t>11cGVXjSB-a9zmvNfO9n8yd5u2fpb_5YH</t>
  </si>
  <si>
    <t>https://drive.google.com/file/d/11cGVXjSB-a9zmvNfO9n8yd5u2fpb_5YH/view?usp=drivesdk</t>
  </si>
  <si>
    <t>Data merged and appended successfully; PDF created; Emails Sent: [To: rullyafrita@gmail.com]; Run via form trigger as hamid.mukhlis@mail.ugm.ac.id; Timestamp: May 19 2020 10:54 PM</t>
  </si>
  <si>
    <t>Alifia</t>
  </si>
  <si>
    <t>085238648625</t>
  </si>
  <si>
    <t>1xH1yOW_7-KxbhVJvus5kGounvMzUQP5-</t>
  </si>
  <si>
    <t>https://drive.google.com/file/d/1xH1yOW_7-KxbhVJvus5kGounvMzUQP5-/view?usp=drivesdk</t>
  </si>
  <si>
    <t>rois</t>
  </si>
  <si>
    <t>081363822769</t>
  </si>
  <si>
    <t>padang</t>
  </si>
  <si>
    <t>17tuUEX5IoT6qMPxBffTOPVkD2YXHpSqa</t>
  </si>
  <si>
    <t>https://drive.google.com/file/d/17tuUEX5IoT6qMPxBffTOPVkD2YXHpSqa/view?usp=drivesdk</t>
  </si>
  <si>
    <t>Data merged and appended successfully; PDF created; Emails Sent: [To: rullyafrita@gmail.com]; Run via form trigger as hamid.mukhlis@mail.ugm.ac.id; Timestamp: May 19 2020 10:55 PM</t>
  </si>
  <si>
    <t>Deddy Wahyudin Purba</t>
  </si>
  <si>
    <t>081361030864</t>
  </si>
  <si>
    <t>Medan</t>
  </si>
  <si>
    <t>1Ye-CooaxeDsD2pF37EX1I3B82DzKp6Bo</t>
  </si>
  <si>
    <t>https://drive.google.com/file/d/1Ye-CooaxeDsD2pF37EX1I3B82DzKp6Bo/view?usp=drivesdk</t>
  </si>
  <si>
    <t>Yuniastini</t>
  </si>
  <si>
    <t>085768520219</t>
  </si>
  <si>
    <t>1oZe0dJ3n4XC_-0fJ_Cts_ji1Wef-txLs</t>
  </si>
  <si>
    <t>https://drive.google.com/file/d/1oZe0dJ3n4XC_-0fJ_Cts_ji1Wef-txLs/view?usp=drivesdk</t>
  </si>
  <si>
    <t>Data merged and appended successfully; PDF created; Emails Sent: [To: rullyafrita@gmail.com]; Run via form trigger as hamid.mukhlis@mail.ugm.ac.id; Timestamp: May 19 2020 10:56 PM</t>
  </si>
  <si>
    <t>Dwi Lestari</t>
  </si>
  <si>
    <t>083870855149</t>
  </si>
  <si>
    <t>1NSI7lxPfWNnDgqKFGY4rjI3O3ER-bN8T</t>
  </si>
  <si>
    <t>https://drive.google.com/file/d/1NSI7lxPfWNnDgqKFGY4rjI3O3ER-bN8T/view?usp=drivesdk</t>
  </si>
  <si>
    <t>Danu</t>
  </si>
  <si>
    <t>085707147285</t>
  </si>
  <si>
    <t>Mahasiswa S2</t>
  </si>
  <si>
    <t>1ha5EqeuGWBt6arJHqyYJpxgpBZ4yVjSN</t>
  </si>
  <si>
    <t>https://drive.google.com/file/d/1ha5EqeuGWBt6arJHqyYJpxgpBZ4yVjSN/view?usp=drivesdk</t>
  </si>
  <si>
    <t>Data merged and appended successfully; PDF created; Emails Sent: [To: rullyafrita@gmail.com]; Run via form trigger as hamid.mukhlis@mail.ugm.ac.id; Timestamp: May 19 2020 10:57 PM</t>
  </si>
  <si>
    <t>Yulita</t>
  </si>
  <si>
    <t>085380033721</t>
  </si>
  <si>
    <t>1c7b-DaTp8M3zl35lFHrKfgTt4xA15qBC</t>
  </si>
  <si>
    <t>https://drive.google.com/file/d/1c7b-DaTp8M3zl35lFHrKfgTt4xA15qBC/view?usp=drivesdk</t>
  </si>
  <si>
    <t>Data merged and appended successfully; PDF created; Emails Sent: [To: rullyafrita@gmail.com]; Run via form trigger as hamid.mukhlis@mail.ugm.ac.id; Timestamp: May 19 2020 10:58 PM</t>
  </si>
  <si>
    <t>IPP</t>
  </si>
  <si>
    <t>085606503219</t>
  </si>
  <si>
    <t>1SfJGzqmOZ6oBEoVx1wLCSGDY9qzbhoD6</t>
  </si>
  <si>
    <t>https://drive.google.com/file/d/1SfJGzqmOZ6oBEoVx1wLCSGDY9qzbhoD6/view?usp=drivesdk</t>
  </si>
  <si>
    <t>Data merged and appended successfully; PDF created; Emails Sent: [To: rullyafrita@gmail.com]; Run via form trigger as hamid.mukhlis@mail.ugm.ac.id; Timestamp: May 19 2020 10:59 PM</t>
  </si>
  <si>
    <t>Khansa</t>
  </si>
  <si>
    <t>081369177392</t>
  </si>
  <si>
    <t>Leonard</t>
  </si>
  <si>
    <t>081382939050</t>
  </si>
  <si>
    <t>18NjIUBdGPi_yRGLDU_fDlsv576J5l5ci</t>
  </si>
  <si>
    <t>https://drive.google.com/file/d/18NjIUBdGPi_yRGLDU_fDlsv576J5l5ci/view?usp=drivesdk</t>
  </si>
  <si>
    <t>Data merged and appended successfully; PDF created; Emails Sent: [To: rullyafrita@gmail.com]; Run via form trigger as hamid.mukhlis@mail.ugm.ac.id; Timestamp: May 19 2020 11:01 PM</t>
  </si>
  <si>
    <t>Psiari</t>
  </si>
  <si>
    <t>081366386644</t>
  </si>
  <si>
    <t>1-1R01dMmzDcfmib5uFGBHrt0wZP4ajPe</t>
  </si>
  <si>
    <t>https://drive.google.com/file/d/1-1R01dMmzDcfmib5uFGBHrt0wZP4ajPe/view?usp=drivesdk</t>
  </si>
  <si>
    <t>Data merged and appended successfully; PDF created; Emails Sent: [To: rullyafrita@gmail.com]; Run via form trigger as hamid.mukhlis@mail.ugm.ac.id; Timestamp: May 19 2020 11:03 PM</t>
  </si>
  <si>
    <t>Oryza</t>
  </si>
  <si>
    <t>082317691980</t>
  </si>
  <si>
    <t>1N5PlFXlIT6eElsD95vhiciIy3RBX2Bez</t>
  </si>
  <si>
    <t>https://drive.google.com/file/d/1N5PlFXlIT6eElsD95vhiciIy3RBX2Bez/view?usp=drivesdk</t>
  </si>
  <si>
    <t>Data merged and appended successfully; PDF created; Emails Sent: [To: rullyafrita@gmail.com]; Run via form trigger as hamid.mukhlis@mail.ugm.ac.id; Timestamp: May 19 2020 11:06 PM</t>
  </si>
  <si>
    <t>NH</t>
  </si>
  <si>
    <t>085228927469</t>
  </si>
  <si>
    <t>12VzelUlUqMZA2-w9__yKyFaUnE9Yrbtm</t>
  </si>
  <si>
    <t>https://drive.google.com/file/d/12VzelUlUqMZA2-w9__yKyFaUnE9Yrbtm/view?usp=drivesdk</t>
  </si>
  <si>
    <t>085339112544</t>
  </si>
  <si>
    <t>Bima - NTB</t>
  </si>
  <si>
    <t>1y5480lZbkUCgPHv-gBGuqAvD9GW2NvX-</t>
  </si>
  <si>
    <t>https://drive.google.com/file/d/1y5480lZbkUCgPHv-gBGuqAvD9GW2NvX-/view?usp=drivesdk</t>
  </si>
  <si>
    <t>Data merged and appended successfully; PDF created; Emails Sent: [To: rullyafrita@gmail.com]; Run via form trigger as hamid.mukhlis@mail.ugm.ac.id; Timestamp: May 19 2020 11:09 PM</t>
  </si>
  <si>
    <t>ANR</t>
  </si>
  <si>
    <t>Mojokerto</t>
  </si>
  <si>
    <t>Konselor</t>
  </si>
  <si>
    <t>1NP4iMJO1j79IdrbkULhBnUeIr7exG_2H</t>
  </si>
  <si>
    <t>https://drive.google.com/file/d/1NP4iMJO1j79IdrbkULhBnUeIr7exG_2H/view?usp=drivesdk</t>
  </si>
  <si>
    <t>Izanatur</t>
  </si>
  <si>
    <t>085729207242</t>
  </si>
  <si>
    <t>Kebumen</t>
  </si>
  <si>
    <t>Pekerja swasta</t>
  </si>
  <si>
    <t>1sVGI320frT34iduEHt-FrDxmYDekngT6</t>
  </si>
  <si>
    <t>https://drive.google.com/file/d/1sVGI320frT34iduEHt-FrDxmYDekngT6/view?usp=drivesdk</t>
  </si>
  <si>
    <t>Data merged and appended successfully; PDF created; Emails Sent: [To: rullyafrita@gmail.com]; Run via form trigger as hamid.mukhlis@mail.ugm.ac.id; Timestamp: May 19 2020 11:11 PM</t>
  </si>
  <si>
    <t>Fitriana</t>
  </si>
  <si>
    <t>08112338893</t>
  </si>
  <si>
    <t>1Fst4EiGOfgLCaHxZcnghL4q9RCse4W02</t>
  </si>
  <si>
    <t>https://drive.google.com/file/d/1Fst4EiGOfgLCaHxZcnghL4q9RCse4W02/view?usp=drivesdk</t>
  </si>
  <si>
    <t>Data merged and appended successfully; PDF created; Emails Sent: [To: rullyafrita@gmail.com]; Run via form trigger as hamid.mukhlis@mail.ugm.ac.id; Timestamp: May 19 2020 11:13 PM</t>
  </si>
  <si>
    <t>RI</t>
  </si>
  <si>
    <t>081231093840</t>
  </si>
  <si>
    <t>1w5X-89HI7ZcJBAsEfwI4cXx60hz3oq8R</t>
  </si>
  <si>
    <t>https://drive.google.com/file/d/1w5X-89HI7ZcJBAsEfwI4cXx60hz3oq8R/view?usp=drivesdk</t>
  </si>
  <si>
    <t>082113004714</t>
  </si>
  <si>
    <t>Psikolog</t>
  </si>
  <si>
    <t>1e3el-hIuYTWTm0oOc1_Ak2Ptak_-dK68</t>
  </si>
  <si>
    <t>https://drive.google.com/file/d/1e3el-hIuYTWTm0oOc1_Ak2Ptak_-dK68/view?usp=drivesdk</t>
  </si>
  <si>
    <t>Data merged and appended successfully; PDF created; Emails Sent: [To: rullyafrita@gmail.com]; Run via form trigger as hamid.mukhlis@mail.ugm.ac.id; Timestamp: May 19 2020 11:17 PM</t>
  </si>
  <si>
    <t>Sasaaaa</t>
  </si>
  <si>
    <t>1deLspqPGfMBGgpAgoHL0rkVQ7qfqai74</t>
  </si>
  <si>
    <t>https://drive.google.com/file/d/1deLspqPGfMBGgpAgoHL0rkVQ7qfqai74/view?usp=drivesdk</t>
  </si>
  <si>
    <t>Data merged and appended successfully; PDF created; Emails Sent: [To: rullyafrita@gmail.com]; Run via form trigger as hamid.mukhlis@mail.ugm.ac.id; Timestamp: May 19 2020 11:22 PM</t>
  </si>
  <si>
    <t>Au</t>
  </si>
  <si>
    <t>087752193629</t>
  </si>
  <si>
    <t>HR</t>
  </si>
  <si>
    <t>1drgJFVispR9iRT3fOg_sByYPx55PnoeU</t>
  </si>
  <si>
    <t>https://drive.google.com/file/d/1drgJFVispR9iRT3fOg_sByYPx55PnoeU/view?usp=drivesdk</t>
  </si>
  <si>
    <t>Data merged and appended successfully; PDF created; Emails Sent: [To: rullyafrita@gmail.com]; Run via form trigger as hamid.mukhlis@mail.ugm.ac.id; Timestamp: May 19 2020 11:24 PM</t>
  </si>
  <si>
    <t>Tsabita Huwaida</t>
  </si>
  <si>
    <t>082230770485</t>
  </si>
  <si>
    <t>1GMU5jO5zRDkDrKWlArM8Pk0ATKZHD2Ox</t>
  </si>
  <si>
    <t>https://drive.google.com/file/d/1GMU5jO5zRDkDrKWlArM8Pk0ATKZHD2Ox/view?usp=drivesdk</t>
  </si>
  <si>
    <t>Data merged and appended successfully; PDF created; Emails Sent: [To: rullyafrita@gmail.com]; Run via form trigger as hamid.mukhlis@mail.ugm.ac.id; Timestamp: May 19 2020 11:26 PM</t>
  </si>
  <si>
    <t>LostaPradana</t>
  </si>
  <si>
    <t>085655431222</t>
  </si>
  <si>
    <t>1die8LlA_Q_0UTCLS6EGWAqNsmgAYOn0D</t>
  </si>
  <si>
    <t>https://drive.google.com/file/d/1die8LlA_Q_0UTCLS6EGWAqNsmgAYOn0D/view?usp=drivesdk</t>
  </si>
  <si>
    <t>Data merged and appended successfully; PDF created; Emails Sent: [To: rullyafrita@gmail.com]; Run via form trigger as hamid.mukhlis@mail.ugm.ac.id; Timestamp: May 19 2020 11:28 PM</t>
  </si>
  <si>
    <t>Tw</t>
  </si>
  <si>
    <t>1bs82gzNDy1MlFUSsxsatL8cuaz7J2mbL</t>
  </si>
  <si>
    <t>https://drive.google.com/file/d/1bs82gzNDy1MlFUSsxsatL8cuaz7J2mbL/view?usp=drivesdk</t>
  </si>
  <si>
    <t>Data merged and appended successfully; PDF created; Emails Sent: [To: rullyafrita@gmail.com]; Run via form trigger as hamid.mukhlis@mail.ugm.ac.id; Timestamp: May 19 2020 11:29 PM</t>
  </si>
  <si>
    <t>irwan</t>
  </si>
  <si>
    <t>bekasi</t>
  </si>
  <si>
    <t>swasta</t>
  </si>
  <si>
    <t>1ieT9JFyScj8GqeRFqSQBioAawIQ4JGAl</t>
  </si>
  <si>
    <t>https://drive.google.com/file/d/1ieT9JFyScj8GqeRFqSQBioAawIQ4JGAl/view?usp=drivesdk</t>
  </si>
  <si>
    <t>Data merged and appended successfully; PDF created; Emails Sent: [To: rullyafrita@gmail.com]; Run via form trigger as hamid.mukhlis@mail.ugm.ac.id; Timestamp: May 19 2020 11:30 PM</t>
  </si>
  <si>
    <t>MKB</t>
  </si>
  <si>
    <t>085728832170</t>
  </si>
  <si>
    <t>jogja</t>
  </si>
  <si>
    <t>wiraswasta</t>
  </si>
  <si>
    <t>1EC8my8xs2NS8jhO95uTZL6L4yFBNbdN-</t>
  </si>
  <si>
    <t>https://drive.google.com/file/d/1EC8my8xs2NS8jhO95uTZL6L4yFBNbdN-/view?usp=drivesdk</t>
  </si>
  <si>
    <t>Data merged and appended successfully; PDF created; Emails Sent: [To: rullyafrita@gmail.com]; Run via form trigger as hamid.mukhlis@mail.ugm.ac.id; Timestamp: May 19 2020 11:31 PM</t>
  </si>
  <si>
    <t>Eliyanti Agus Mokodompit</t>
  </si>
  <si>
    <t>081943243828</t>
  </si>
  <si>
    <t>Kendari</t>
  </si>
  <si>
    <t>1ruMhA8hqlvB0gY9U4oXhIJhUgBcLdwfO</t>
  </si>
  <si>
    <t>https://drive.google.com/file/d/1ruMhA8hqlvB0gY9U4oXhIJhUgBcLdwfO/view?usp=drivesdk</t>
  </si>
  <si>
    <t>Alfonsus Indra Sukma Wahyuning Baratha</t>
  </si>
  <si>
    <t>081272554242</t>
  </si>
  <si>
    <t>Metro Lampung</t>
  </si>
  <si>
    <t>1PWaD2DwFVCyEgggWKq04JxpcSdWGxftW</t>
  </si>
  <si>
    <t>https://drive.google.com/file/d/1PWaD2DwFVCyEgggWKq04JxpcSdWGxftW/view?usp=drivesdk</t>
  </si>
  <si>
    <t>Data merged and appended successfully; PDF created; Emails Sent: [To: rullyafrita@gmail.com]; Run via form trigger as hamid.mukhlis@mail.ugm.ac.id; Timestamp: May 19 2020 11:35 PM</t>
  </si>
  <si>
    <t>RF</t>
  </si>
  <si>
    <t>082174533756</t>
  </si>
  <si>
    <t>Padang</t>
  </si>
  <si>
    <t>1trh-3Jlu2MK-COxIM5LAYnvwPi7xqL-M</t>
  </si>
  <si>
    <t>https://drive.google.com/file/d/1trh-3Jlu2MK-COxIM5LAYnvwPi7xqL-M/view?usp=drivesdk</t>
  </si>
  <si>
    <t>Data merged and appended successfully; PDF created; Emails Sent: [To: rullyafrita@gmail.com]; Run via form trigger as hamid.mukhlis@mail.ugm.ac.id; Timestamp: May 19 2020 11:37 PM</t>
  </si>
  <si>
    <t>Nurul Qomariah</t>
  </si>
  <si>
    <t>083831111641</t>
  </si>
  <si>
    <t>1PWRs4fgMdcIlLtj9A2zb1iIk32RFEa1L</t>
  </si>
  <si>
    <t>https://drive.google.com/file/d/1PWRs4fgMdcIlLtj9A2zb1iIk32RFEa1L/view?usp=drivesdk</t>
  </si>
  <si>
    <t>Data merged and appended successfully; PDF created; Emails Sent: [To: rullyafrita@gmail.com]; Run via form trigger as hamid.mukhlis@mail.ugm.ac.id; Timestamp: May 19 2020 11:38 PM</t>
  </si>
  <si>
    <t>Sul</t>
  </si>
  <si>
    <t>19JYgb6FPHUplzvtq5oYgqhDSYA0llB_L</t>
  </si>
  <si>
    <t>https://drive.google.com/file/d/19JYgb6FPHUplzvtq5oYgqhDSYA0llB_L/view?usp=drivesdk</t>
  </si>
  <si>
    <t>Data merged and appended successfully; PDF created; Emails Sent: [To: rullyafrita@gmail.com]; Run via form trigger as hamid.mukhlis@mail.ugm.ac.id; Timestamp: May 19 2020 11:40 PM</t>
  </si>
  <si>
    <t>W</t>
  </si>
  <si>
    <t>085279181181</t>
  </si>
  <si>
    <t xml:space="preserve">Ibu rumah tangga </t>
  </si>
  <si>
    <t>1BmGd29hrM8uGqguUgFKNJ-WvV_ngZZyt</t>
  </si>
  <si>
    <t>https://drive.google.com/file/d/1BmGd29hrM8uGqguUgFKNJ-WvV_ngZZyt/view?usp=drivesdk</t>
  </si>
  <si>
    <t>Data merged and appended successfully; PDF created; Emails Sent: [To: rullyafrita@gmail.com]; Run via form trigger as hamid.mukhlis@mail.ugm.ac.id; Timestamp: May 19 2020 11:51 PM</t>
  </si>
  <si>
    <t>Nimi</t>
  </si>
  <si>
    <t>08987337448</t>
  </si>
  <si>
    <t>Kab cirebon</t>
  </si>
  <si>
    <t>Televisi, Artikel Internet</t>
  </si>
  <si>
    <t>1VGcwl2wqdEVDio5bpgLOvMyezqhlE63c</t>
  </si>
  <si>
    <t>https://drive.google.com/file/d/1VGcwl2wqdEVDio5bpgLOvMyezqhlE63c/view?usp=drivesdk</t>
  </si>
  <si>
    <t>085704908012</t>
  </si>
  <si>
    <t>Donomulyo</t>
  </si>
  <si>
    <t>1_L-CpCae3Cgt_bpqBIRh8b-yZNNsnM29</t>
  </si>
  <si>
    <t>https://drive.google.com/file/d/1_L-CpCae3Cgt_bpqBIRh8b-yZNNsnM29/view?usp=drivesdk</t>
  </si>
  <si>
    <t>Data merged and appended successfully; PDF created; Emails Sent: [To: rullyafrita@gmail.com]; Run via form trigger as hamid.mukhlis@mail.ugm.ac.id; Timestamp: May 19 2020 11:54 PM</t>
  </si>
  <si>
    <t>AS</t>
  </si>
  <si>
    <t xml:space="preserve">Pekanbaru </t>
  </si>
  <si>
    <t>1w_gcas5DxHcrIjKxlzYSGJdHY40MZsHj</t>
  </si>
  <si>
    <t>https://drive.google.com/file/d/1w_gcas5DxHcrIjKxlzYSGJdHY40MZsHj/view?usp=drivesdk</t>
  </si>
  <si>
    <t xml:space="preserve">Novikha </t>
  </si>
  <si>
    <t xml:space="preserve">Tanggamus </t>
  </si>
  <si>
    <t>1aiLDtxDA2Zn-prnS-nnqkAZdZgozjtoh</t>
  </si>
  <si>
    <t>https://drive.google.com/file/d/1aiLDtxDA2Zn-prnS-nnqkAZdZgozjtoh/view?usp=drivesdk</t>
  </si>
  <si>
    <t>Data merged and appended successfully; PDF created; Emails Sent: [To: rullyafrita@gmail.com]; Run via form trigger as hamid.mukhlis@mail.ugm.ac.id; Timestamp: May 19 2020 11:57 PM</t>
  </si>
  <si>
    <t>Dewi fera</t>
  </si>
  <si>
    <t>082186160476</t>
  </si>
  <si>
    <t>Staf perpustakaan</t>
  </si>
  <si>
    <t>13hFb9QsmRg4rivesVaoGHv-f5WuFpZmS</t>
  </si>
  <si>
    <t>https://drive.google.com/file/d/13hFb9QsmRg4rivesVaoGHv-f5WuFpZmS/view?usp=drivesdk</t>
  </si>
  <si>
    <t>Data merged and appended successfully; PDF created; Emails Sent: [To: rullyafrita@gmail.com]; Run via form trigger as hamid.mukhlis@mail.ugm.ac.id; Timestamp: May 19 2020 11:58 PM</t>
  </si>
  <si>
    <t>Regina Maria Nova</t>
  </si>
  <si>
    <t>081585525025</t>
  </si>
  <si>
    <t>Wonosobo</t>
  </si>
  <si>
    <t>1aKdy0G8uF0QBHLrUnAxJ-4g0t1PHKbZL</t>
  </si>
  <si>
    <t>https://drive.google.com/file/d/1aKdy0G8uF0QBHLrUnAxJ-4g0t1PHKbZL/view?usp=drivesdk</t>
  </si>
  <si>
    <t>Data merged and appended successfully; PDF created; Emails Sent: [To: rullyafrita@gmail.com]; Run via form trigger as hamid.mukhlis@mail.ugm.ac.id; Timestamp: May 20 2020 12:00 AM</t>
  </si>
  <si>
    <t>EO</t>
  </si>
  <si>
    <t>085267575218</t>
  </si>
  <si>
    <t>Pesawaran</t>
  </si>
  <si>
    <t>1u3nY0yJ5YwbCtpIjZ8NJRl7ymbcAPE3v</t>
  </si>
  <si>
    <t>https://drive.google.com/file/d/1u3nY0yJ5YwbCtpIjZ8NJRl7ymbcAPE3v/view?usp=drivesdk</t>
  </si>
  <si>
    <t>Data merged and appended successfully; PDF created; Emails Sent: [To: rullyafrita@gmail.com]; Run via form trigger as hamid.mukhlis@mail.ugm.ac.id; Timestamp: May 20 2020 12:11 AM</t>
  </si>
  <si>
    <t>Yona</t>
  </si>
  <si>
    <t>081272765678</t>
  </si>
  <si>
    <t>085288529114</t>
  </si>
  <si>
    <t>MAKASSAR</t>
  </si>
  <si>
    <t>IRT</t>
  </si>
  <si>
    <t>1biV3P75jHLxs9ejCmY7x0PiafK1a8Rv3</t>
  </si>
  <si>
    <t>https://drive.google.com/file/d/1biV3P75jHLxs9ejCmY7x0PiafK1a8Rv3/view?usp=drivesdk</t>
  </si>
  <si>
    <t>Data merged and appended successfully; PDF created; Emails Sent: [To: rullyafrita@gmail.com]; Run via form trigger as hamid.mukhlis@mail.ugm.ac.id; Timestamp: May 20 2020 12:13 AM</t>
  </si>
  <si>
    <t>SRN</t>
  </si>
  <si>
    <t>082326667775</t>
  </si>
  <si>
    <t>18cuQqluLTNce2m3ZmQ-a18troRpd_yw0</t>
  </si>
  <si>
    <t>https://drive.google.com/file/d/18cuQqluLTNce2m3ZmQ-a18troRpd_yw0/view?usp=drivesdk</t>
  </si>
  <si>
    <t>Data merged and appended successfully; PDF created; Emails Sent: [To: rullyafrita@gmail.com]; Run via form trigger as hamid.mukhlis@mail.ugm.ac.id; Timestamp: May 20 2020 12:14 AM</t>
  </si>
  <si>
    <t>Joy</t>
  </si>
  <si>
    <t>081369708038</t>
  </si>
  <si>
    <t>1mBdo6Sc8Pv7HkGXUIkPclHtOWuu354ur</t>
  </si>
  <si>
    <t>https://drive.google.com/file/d/1mBdo6Sc8Pv7HkGXUIkPclHtOWuu354ur/view?usp=drivesdk</t>
  </si>
  <si>
    <t>Data merged and appended successfully; PDF created; Emails Sent: [To: rullyafrita@gmail.com]; Run via form trigger as hamid.mukhlis@mail.ugm.ac.id; Timestamp: May 20 2020 12:16 AM</t>
  </si>
  <si>
    <t>Prisca Diantra Sampe</t>
  </si>
  <si>
    <t>081343254802</t>
  </si>
  <si>
    <t>Ambon</t>
  </si>
  <si>
    <t>1bpOM83frHMVGJnNxu-JSUTjtujr6NbDX</t>
  </si>
  <si>
    <t>https://drive.google.com/file/d/1bpOM83frHMVGJnNxu-JSUTjtujr6NbDX/view?usp=drivesdk</t>
  </si>
  <si>
    <t>Data merged and appended successfully; PDF created; Emails Sent: [To: rullyafrita@gmail.com]; Run via form trigger as hamid.mukhlis@mail.ugm.ac.id; Timestamp: May 20 2020 12:23 AM</t>
  </si>
  <si>
    <t>V</t>
  </si>
  <si>
    <t>Magelang</t>
  </si>
  <si>
    <t>entepreneur</t>
  </si>
  <si>
    <t>1L-BQK83zEWCxjf0unAJX1jQhPxzRSsMh</t>
  </si>
  <si>
    <t>https://drive.google.com/file/d/1L-BQK83zEWCxjf0unAJX1jQhPxzRSsMh/view?usp=drivesdk</t>
  </si>
  <si>
    <t>Data merged and appended successfully; PDF created; Emails Sent: [To: rullyafrita@gmail.com]; Run via form trigger as hamid.mukhlis@mail.ugm.ac.id; Timestamp: May 20 2020 12:27 AM</t>
  </si>
  <si>
    <t>Lina</t>
  </si>
  <si>
    <t>Dosen PTS</t>
  </si>
  <si>
    <t>11zsG8jZLFVC6A9fDZ1uZd60VsFisflHO</t>
  </si>
  <si>
    <t>https://drive.google.com/file/d/11zsG8jZLFVC6A9fDZ1uZd60VsFisflHO/view?usp=drivesdk</t>
  </si>
  <si>
    <t>Data merged and appended successfully; PDF created; Emails Sent: [To: rullyafrita@gmail.com]; Run via form trigger as hamid.mukhlis@mail.ugm.ac.id; Timestamp: May 20 2020 12:28 AM</t>
  </si>
  <si>
    <t>Anita</t>
  </si>
  <si>
    <t>081247026564</t>
  </si>
  <si>
    <t>Gunung mas (kalimantan tengah)</t>
  </si>
  <si>
    <t>Pns</t>
  </si>
  <si>
    <t>1D3EX_mvAvGIlrE8pMHkv8lSTTY8jsOPe</t>
  </si>
  <si>
    <t>https://drive.google.com/file/d/1D3EX_mvAvGIlrE8pMHkv8lSTTY8jsOPe/view?usp=drivesdk</t>
  </si>
  <si>
    <t>Data merged and appended successfully; PDF created; Emails Sent: [To: rullyafrita@gmail.com]; Run via form trigger as hamid.mukhlis@mail.ugm.ac.id; Timestamp: May 20 2020 12:29 AM</t>
  </si>
  <si>
    <t>Aini</t>
  </si>
  <si>
    <t>087889183322</t>
  </si>
  <si>
    <t>1X7_yU4TsuIhi8qjMf_3qKFiep4XFjGXA</t>
  </si>
  <si>
    <t>https://drive.google.com/file/d/1X7_yU4TsuIhi8qjMf_3qKFiep4XFjGXA/view?usp=drivesdk</t>
  </si>
  <si>
    <t>Data merged and appended successfully; PDF created; Emails Sent: [To: rullyafrita@gmail.com]; Run via form trigger as hamid.mukhlis@mail.ugm.ac.id; Timestamp: May 20 2020 12:31 AM</t>
  </si>
  <si>
    <t>SS</t>
  </si>
  <si>
    <t>082264167360</t>
  </si>
  <si>
    <t>1ml_XbbmA2SAq0aEdJt1yxUeKm94tfN--</t>
  </si>
  <si>
    <t>https://drive.google.com/file/d/1ml_XbbmA2SAq0aEdJt1yxUeKm94tfN--/view?usp=drivesdk</t>
  </si>
  <si>
    <t>Data merged and appended successfully; PDF created; Emails Sent: [To: rullyafrita@gmail.com]; Run via form trigger as hamid.mukhlis@mail.ugm.ac.id; Timestamp: May 20 2020 12:35 AM</t>
  </si>
  <si>
    <t>Faizal Chan.</t>
  </si>
  <si>
    <t>08997427139</t>
  </si>
  <si>
    <t>Kota Bandung</t>
  </si>
  <si>
    <t>Content Editor, Penulis</t>
  </si>
  <si>
    <t>Televisi, Artikel Internet, Orang terdekat</t>
  </si>
  <si>
    <t>1N5sz6P3YvyXnpj5tQf4Ymtfic4Vt0JSG</t>
  </si>
  <si>
    <t>https://drive.google.com/file/d/1N5sz6P3YvyXnpj5tQf4Ymtfic4Vt0JSG/view?usp=drivesdk</t>
  </si>
  <si>
    <t>Fitri</t>
  </si>
  <si>
    <t>088235867869</t>
  </si>
  <si>
    <t>1dHdwhwo4gwZTQfgRaKuxL3PcgHO06u3d</t>
  </si>
  <si>
    <t>https://drive.google.com/file/d/1dHdwhwo4gwZTQfgRaKuxL3PcgHO06u3d/view?usp=drivesdk</t>
  </si>
  <si>
    <t>Data merged and appended successfully; PDF created; Emails Sent: [To: rullyafrita@gmail.com]; Run via form trigger as hamid.mukhlis@mail.ugm.ac.id; Timestamp: May 20 2020 12:37 AM</t>
  </si>
  <si>
    <t>Aufa Istighfara</t>
  </si>
  <si>
    <t>089646439142</t>
  </si>
  <si>
    <t>Gresik</t>
  </si>
  <si>
    <t>16MNC7VmdRsehkh5xtBiAM5W9AIa5E70d</t>
  </si>
  <si>
    <t>https://drive.google.com/file/d/16MNC7VmdRsehkh5xtBiAM5W9AIa5E70d/view?usp=drivesdk</t>
  </si>
  <si>
    <t>Data merged and appended successfully; PDF created; Emails Sent: [To: rullyafrita@gmail.com]; Run via form trigger as hamid.mukhlis@mail.ugm.ac.id; Timestamp: May 20 2020 12:39 AM</t>
  </si>
  <si>
    <t>082243488166</t>
  </si>
  <si>
    <t>Sukoharjo</t>
  </si>
  <si>
    <t>HR Officer</t>
  </si>
  <si>
    <t>16B-MlNLOO_4KEchkISNjkbF18Y6i2TEU</t>
  </si>
  <si>
    <t>https://drive.google.com/file/d/16B-MlNLOO_4KEchkISNjkbF18Y6i2TEU/view?usp=drivesdk</t>
  </si>
  <si>
    <t>Data merged and appended successfully; PDF created; Emails Sent: [To: rullyafrita@gmail.com]; Run via form trigger as hamid.mukhlis@mail.ugm.ac.id; Timestamp: May 20 2020 12:40 AM</t>
  </si>
  <si>
    <t>Erin</t>
  </si>
  <si>
    <t>085643532387</t>
  </si>
  <si>
    <t>Mahasiswi ( SM 4 )</t>
  </si>
  <si>
    <t>1yWjTzbMZH8-7H0huuAuktXLNnwHFgN3Q</t>
  </si>
  <si>
    <t>https://drive.google.com/file/d/1yWjTzbMZH8-7H0huuAuktXLNnwHFgN3Q/view?usp=drivesdk</t>
  </si>
  <si>
    <t>Data merged and appended successfully; PDF created; Emails Sent: [To: rullyafrita@gmail.com]; Run via form trigger as hamid.mukhlis@mail.ugm.ac.id; Timestamp: May 20 2020 12:42 AM</t>
  </si>
  <si>
    <t>RachmaA</t>
  </si>
  <si>
    <t>085743025791</t>
  </si>
  <si>
    <t>Bantul DIY</t>
  </si>
  <si>
    <t>guru</t>
  </si>
  <si>
    <t>12m1i0ywJlHmdxUEimE1FoijZblbKNFMX</t>
  </si>
  <si>
    <t>https://drive.google.com/file/d/12m1i0ywJlHmdxUEimE1FoijZblbKNFMX/view?usp=drivesdk</t>
  </si>
  <si>
    <t>Data merged and appended successfully; PDF created; Emails Sent: [To: rullyafrita@gmail.com]; Run via form trigger as hamid.mukhlis@mail.ugm.ac.id; Timestamp: May 20 2020 12:43 AM</t>
  </si>
  <si>
    <t>Dewi</t>
  </si>
  <si>
    <t>087735507272</t>
  </si>
  <si>
    <t>Jogja</t>
  </si>
  <si>
    <t>1r_clBbKENq6UflusrQJWPdiVeEfy4sg-</t>
  </si>
  <si>
    <t>https://drive.google.com/file/d/1r_clBbKENq6UflusrQJWPdiVeEfy4sg-/view?usp=drivesdk</t>
  </si>
  <si>
    <t>Data merged and appended successfully; PDF created; Emails Sent: [To: rullyafrita@gmail.com]; Run via form trigger as hamid.mukhlis@mail.ugm.ac.id; Timestamp: May 20 2020 12:44 AM</t>
  </si>
  <si>
    <t>Acha</t>
  </si>
  <si>
    <t>082231082488</t>
  </si>
  <si>
    <t>tidak bekerja</t>
  </si>
  <si>
    <t>1_9NcN2PqaxJtyb7suabn3Dk9QfVU3JJk</t>
  </si>
  <si>
    <t>https://drive.google.com/file/d/1_9NcN2PqaxJtyb7suabn3Dk9QfVU3JJk/view?usp=drivesdk</t>
  </si>
  <si>
    <t>LR</t>
  </si>
  <si>
    <t>082323647064</t>
  </si>
  <si>
    <t>1B_YaGSUmGkbGkSnOhKr6bSKnQwWI45qu</t>
  </si>
  <si>
    <t>https://drive.google.com/file/d/1B_YaGSUmGkbGkSnOhKr6bSKnQwWI45qu/view?usp=drivesdk</t>
  </si>
  <si>
    <t>Data merged and appended successfully; PDF created; Emails Sent: [To: rullyafrita@gmail.com]; Run via form trigger as hamid.mukhlis@mail.ugm.ac.id; Timestamp: May 20 2020 12:45 AM</t>
  </si>
  <si>
    <t>PPM</t>
  </si>
  <si>
    <t>081369161976</t>
  </si>
  <si>
    <t>Bengkulu</t>
  </si>
  <si>
    <t>1MEIePZQg1NtgxpIFltHe93Jbcabibqlo</t>
  </si>
  <si>
    <t>https://drive.google.com/file/d/1MEIePZQg1NtgxpIFltHe93Jbcabibqlo/view?usp=drivesdk</t>
  </si>
  <si>
    <t>Naya</t>
  </si>
  <si>
    <t>082233183895</t>
  </si>
  <si>
    <t>10ZbTOllX14VJ9y_qVzsb6sfDENJXujV3</t>
  </si>
  <si>
    <t>https://drive.google.com/file/d/10ZbTOllX14VJ9y_qVzsb6sfDENJXujV3/view?usp=drivesdk</t>
  </si>
  <si>
    <t>Data merged and appended successfully; PDF created; Emails Sent: [To: rullyafrita@gmail.com]; Run via form trigger as hamid.mukhlis@mail.ugm.ac.id; Timestamp: May 20 2020 12:46 AM</t>
  </si>
  <si>
    <t>Yeli Sendiana</t>
  </si>
  <si>
    <t>085647658328</t>
  </si>
  <si>
    <t>Bisnis online craft</t>
  </si>
  <si>
    <t>FAP</t>
  </si>
  <si>
    <t>085640458750</t>
  </si>
  <si>
    <t>10-VJWMlmR_l-RcePQNqLSiavNXE4usb4</t>
  </si>
  <si>
    <t>https://drive.google.com/file/d/10-VJWMlmR_l-RcePQNqLSiavNXE4usb4/view?usp=drivesdk</t>
  </si>
  <si>
    <t>Febriana</t>
  </si>
  <si>
    <t>Praya</t>
  </si>
  <si>
    <t>1aE1lq5J9f--F4N8teQP1S5iYjw3i2pJ-</t>
  </si>
  <si>
    <t>https://drive.google.com/file/d/1aE1lq5J9f--F4N8teQP1S5iYjw3i2pJ-/view?usp=drivesdk</t>
  </si>
  <si>
    <t>Data merged and appended successfully; PDF created; Emails Sent: [To: rullyafrita@gmail.com]; Run via form trigger as hamid.mukhlis@mail.ugm.ac.id; Timestamp: May 20 2020 12:48 AM</t>
  </si>
  <si>
    <t>Agus Oloan Naibaho</t>
  </si>
  <si>
    <t>081397708992</t>
  </si>
  <si>
    <t>Kota Medan</t>
  </si>
  <si>
    <t>B</t>
  </si>
  <si>
    <t>089619703825</t>
  </si>
  <si>
    <t>Ota</t>
  </si>
  <si>
    <t>081272633312</t>
  </si>
  <si>
    <t>Lampung timur</t>
  </si>
  <si>
    <t>1z6HAlevJ4ceRL8yd0_b9p-WK-yXgn64-</t>
  </si>
  <si>
    <t>https://drive.google.com/file/d/1z6HAlevJ4ceRL8yd0_b9p-WK-yXgn64-/view?usp=drivesdk</t>
  </si>
  <si>
    <t>Rofi'atul Aliyah</t>
  </si>
  <si>
    <t>083114357448</t>
  </si>
  <si>
    <t>Probolinggo</t>
  </si>
  <si>
    <t>10nUGKmQbSP_APdVUx091mj1zz4fIvlFt</t>
  </si>
  <si>
    <t>https://drive.google.com/file/d/10nUGKmQbSP_APdVUx091mj1zz4fIvlFt/view?usp=drivesdk</t>
  </si>
  <si>
    <t>Data merged and appended successfully; PDF created; Emails Sent: [To: rullyafrita@gmail.com]; Run via form trigger as hamid.mukhlis@mail.ugm.ac.id; Timestamp: May 20 2020 12:49 AM</t>
  </si>
  <si>
    <t>Lintang</t>
  </si>
  <si>
    <t>0895421776776</t>
  </si>
  <si>
    <t>1MQDNaV-dPMj_x_kagqBHspig3iuV8DSU</t>
  </si>
  <si>
    <t>https://drive.google.com/file/d/1MQDNaV-dPMj_x_kagqBHspig3iuV8DSU/view?usp=drivesdk</t>
  </si>
  <si>
    <t>Data merged and appended successfully; PDF created; Emails Sent: [To: rullyafrita@gmail.com]; Run via form trigger as hamid.mukhlis@mail.ugm.ac.id; Timestamp: May 20 2020 12:50 AM</t>
  </si>
  <si>
    <t>Ravi</t>
  </si>
  <si>
    <t>081358111523</t>
  </si>
  <si>
    <t>1nU9hw-KuKKuFmVUiDSVHMUVUVWimt5SG</t>
  </si>
  <si>
    <t>https://drive.google.com/file/d/1nU9hw-KuKKuFmVUiDSVHMUVUVWimt5SG/view?usp=drivesdk</t>
  </si>
  <si>
    <t>Data merged and appended successfully; PDF created; Emails Sent: [To: rullyafrita@gmail.com]; Run via form trigger as hamid.mukhlis@mail.ugm.ac.id; Timestamp: May 20 2020 12:51 AM</t>
  </si>
  <si>
    <t>dr</t>
  </si>
  <si>
    <t>1s2hrQuxP21OGy_8tR3FTgvPRdqOb_9Sf</t>
  </si>
  <si>
    <t>https://drive.google.com/file/d/1s2hrQuxP21OGy_8tR3FTgvPRdqOb_9Sf/view?usp=drivesdk</t>
  </si>
  <si>
    <t>Data merged and appended successfully; PDF created; Emails Sent: [To: rullyafrita@gmail.com]; Run via form trigger as hamid.mukhlis@mail.ugm.ac.id; Timestamp: May 20 2020 12:52 AM</t>
  </si>
  <si>
    <t>Tyas</t>
  </si>
  <si>
    <t>081326450551</t>
  </si>
  <si>
    <t>Kota Pekalongan</t>
  </si>
  <si>
    <t>Wirausaha</t>
  </si>
  <si>
    <t>1Do7Bb1_rbk_4N3KBJAZlH1rre6-KiI7G</t>
  </si>
  <si>
    <t>https://drive.google.com/file/d/1Do7Bb1_rbk_4N3KBJAZlH1rre6-KiI7G/view?usp=drivesdk</t>
  </si>
  <si>
    <t>Data merged and appended successfully; PDF created; Emails Sent: [To: rullyafrita@gmail.com]; Run via form trigger as hamid.mukhlis@mail.ugm.ac.id; Timestamp: May 20 2020 12:53 AM</t>
  </si>
  <si>
    <t>Hima</t>
  </si>
  <si>
    <t>089634319846</t>
  </si>
  <si>
    <t>15tnavD88UKnUy5b1rA1BoPMnG9VbOHRF</t>
  </si>
  <si>
    <t>https://drive.google.com/file/d/15tnavD88UKnUy5b1rA1BoPMnG9VbOHRF/view?usp=drivesdk</t>
  </si>
  <si>
    <t>Data merged and appended successfully; PDF created; Emails Sent: [To: rullyafrita@gmail.com]; Run via form trigger as hamid.mukhlis@mail.ugm.ac.id; Timestamp: May 20 2020 12:56 AM</t>
  </si>
  <si>
    <t xml:space="preserve">Alisa putri milenia </t>
  </si>
  <si>
    <t>081348539464</t>
  </si>
  <si>
    <t>Maros</t>
  </si>
  <si>
    <t>1G1W9yP9O09GbDWRREkP4M0iX-0qAh6_4</t>
  </si>
  <si>
    <t>https://drive.google.com/file/d/1G1W9yP9O09GbDWRREkP4M0iX-0qAh6_4/view?usp=drivesdk</t>
  </si>
  <si>
    <t>Data merged and appended successfully; PDF created; Emails Sent: [To: rullyafrita@gmail.com]; Run via form trigger as hamid.mukhlis@mail.ugm.ac.id; Timestamp: May 20 2020 12:57 AM</t>
  </si>
  <si>
    <t>Karina</t>
  </si>
  <si>
    <t>085743450638</t>
  </si>
  <si>
    <t>1uAfcChAHPfVfaleyfsuXl2O4hMq24nQV</t>
  </si>
  <si>
    <t>https://drive.google.com/file/d/1uAfcChAHPfVfaleyfsuXl2O4hMq24nQV/view?usp=drivesdk</t>
  </si>
  <si>
    <t>Data merged and appended successfully; PDF created; Emails Sent: [To: rullyafrita@gmail.com]; Run via form trigger as hamid.mukhlis@mail.ugm.ac.id; Timestamp: May 20 2020 12:58 AM</t>
  </si>
  <si>
    <t>Merlin</t>
  </si>
  <si>
    <t>081362343898</t>
  </si>
  <si>
    <t>Kefamenanu</t>
  </si>
  <si>
    <t>1C-106JRmvOD8Er8SdV4aalMt3HC2yvJ8</t>
  </si>
  <si>
    <t>https://drive.google.com/file/d/1C-106JRmvOD8Er8SdV4aalMt3HC2yvJ8/view?usp=drivesdk</t>
  </si>
  <si>
    <t>Data merged and appended successfully; PDF created; Emails Sent: [To: rullyafrita@gmail.com]; Run via form trigger as hamid.mukhlis@mail.ugm.ac.id; Timestamp: May 20 2020 12:59 AM</t>
  </si>
  <si>
    <t>Cla</t>
  </si>
  <si>
    <t>085727268298</t>
  </si>
  <si>
    <t>Jogjakarta</t>
  </si>
  <si>
    <t>1ivBN-RojXk6nJQIagkrKsP8r8S8pwRjc</t>
  </si>
  <si>
    <t>https://drive.google.com/file/d/1ivBN-RojXk6nJQIagkrKsP8r8S8pwRjc/view?usp=drivesdk</t>
  </si>
  <si>
    <t>Dyah</t>
  </si>
  <si>
    <t>085156612813</t>
  </si>
  <si>
    <t>Sleman</t>
  </si>
  <si>
    <t>127npbJYAui1qkaIXK_Jfu23O_u6wFtaR</t>
  </si>
  <si>
    <t>https://drive.google.com/file/d/127npbJYAui1qkaIXK_Jfu23O_u6wFtaR/view?usp=drivesdk</t>
  </si>
  <si>
    <t>Data merged and appended successfully; PDF created; Emails Sent: [To: rullyafrita@gmail.com]; Run via form trigger as hamid.mukhlis@mail.ugm.ac.id; Timestamp: May 20 2020 1:01 AM</t>
  </si>
  <si>
    <t>ANA</t>
  </si>
  <si>
    <t>081350109375</t>
  </si>
  <si>
    <t>Solo</t>
  </si>
  <si>
    <t>1k5NFbtWFHzEdV6YPC1fwAgYtFTVfbI8-</t>
  </si>
  <si>
    <t>https://drive.google.com/file/d/1k5NFbtWFHzEdV6YPC1fwAgYtFTVfbI8-/view?usp=drivesdk</t>
  </si>
  <si>
    <t>Data merged and appended successfully; PDF created; Emails Sent: [To: rullyafrita@gmail.com]; Run via form trigger as hamid.mukhlis@mail.ugm.ac.id; Timestamp: May 20 2020 1:06 AM</t>
  </si>
  <si>
    <t>Wikan</t>
  </si>
  <si>
    <t>085228268992</t>
  </si>
  <si>
    <t>1gYYcoabmEaGlXub4p3Q8Yiy7VBRDgYUp</t>
  </si>
  <si>
    <t>https://drive.google.com/file/d/1gYYcoabmEaGlXub4p3Q8Yiy7VBRDgYUp/view?usp=drivesdk</t>
  </si>
  <si>
    <t>Data merged and appended successfully; PDF created; Emails Sent: [To: rullyafrita@gmail.com]; Run via form trigger as hamid.mukhlis@mail.ugm.ac.id; Timestamp: May 20 2020 1:11 AM</t>
  </si>
  <si>
    <t>Mmodzacx</t>
  </si>
  <si>
    <t>085702133728</t>
  </si>
  <si>
    <t>1tZHDa7IVzFtWI_SMXBb4b4CEbF8-8zCJ</t>
  </si>
  <si>
    <t>https://drive.google.com/file/d/1tZHDa7IVzFtWI_SMXBb4b4CEbF8-8zCJ/view?usp=drivesdk</t>
  </si>
  <si>
    <t>Widya Narisa Maharani</t>
  </si>
  <si>
    <t>089621447680</t>
  </si>
  <si>
    <t>1L_xuotx7Nj07vBAhm_X6HqD7DcN9vuQU</t>
  </si>
  <si>
    <t>https://drive.google.com/file/d/1L_xuotx7Nj07vBAhm_X6HqD7DcN9vuQU/view?usp=drivesdk</t>
  </si>
  <si>
    <t>Data merged and appended successfully; PDF created; Emails Sent: [To: rullyafrita@gmail.com]; Run via form trigger as hamid.mukhlis@mail.ugm.ac.id; Timestamp: May 20 2020 1:12 AM</t>
  </si>
  <si>
    <t>Nur Indah Utami</t>
  </si>
  <si>
    <t>085702056905</t>
  </si>
  <si>
    <t>Belum bekerja (Mahasiswa)</t>
  </si>
  <si>
    <t>114K0gO1--1ANS9bVi71qxHKq9vNM_9TS</t>
  </si>
  <si>
    <t>https://drive.google.com/file/d/114K0gO1--1ANS9bVi71qxHKq9vNM_9TS/view?usp=drivesdk</t>
  </si>
  <si>
    <t>Data merged and appended successfully; PDF created; Emails Sent: [To: rullyafrita@gmail.com]; Run via form trigger as hamid.mukhlis@mail.ugm.ac.id; Timestamp: May 20 2020 1:18 AM</t>
  </si>
  <si>
    <t>Abhinaya Nabil N</t>
  </si>
  <si>
    <t>082136053235</t>
  </si>
  <si>
    <t>Bantul, Yogyakarta</t>
  </si>
  <si>
    <t>Berkuliah</t>
  </si>
  <si>
    <t>16XMkENiy_EAGnijQDZ1S31VDMxkAM5Ps</t>
  </si>
  <si>
    <t>https://drive.google.com/file/d/16XMkENiy_EAGnijQDZ1S31VDMxkAM5Ps/view?usp=drivesdk</t>
  </si>
  <si>
    <t>Sutji Rahayu</t>
  </si>
  <si>
    <t>087821019154</t>
  </si>
  <si>
    <t>Guru PNS</t>
  </si>
  <si>
    <t>1gABn4O9NCzSkuDnIJT5zAQD3Uo1Iw7B-</t>
  </si>
  <si>
    <t>https://drive.google.com/file/d/1gABn4O9NCzSkuDnIJT5zAQD3Uo1Iw7B-/view?usp=drivesdk</t>
  </si>
  <si>
    <t>Data merged and appended successfully; PDF created; Emails Sent: [To: rullyafrita@gmail.com]; Run via form trigger as hamid.mukhlis@mail.ugm.ac.id; Timestamp: May 20 2020 1:20 AM</t>
  </si>
  <si>
    <t>Riando</t>
  </si>
  <si>
    <t>082375323721</t>
  </si>
  <si>
    <t>140hDrrDcjU547yyfNSJr1lzVvHnhdXdk</t>
  </si>
  <si>
    <t>https://drive.google.com/file/d/140hDrrDcjU547yyfNSJr1lzVvHnhdXdk/view?usp=drivesdk</t>
  </si>
  <si>
    <t>Data merged and appended successfully; PDF created; Emails Sent: [To: rullyafrita@gmail.com]; Run via form trigger as hamid.mukhlis@mail.ugm.ac.id; Timestamp: May 20 2020 1:22 AM</t>
  </si>
  <si>
    <t/>
  </si>
  <si>
    <t xml:space="preserve">Sulton Nawawi </t>
  </si>
  <si>
    <t>085789933439</t>
  </si>
  <si>
    <t xml:space="preserve">Palembang </t>
  </si>
  <si>
    <t>1MgDl3Bvzfuk_S_S32Y3G5acP4VRz5WSx</t>
  </si>
  <si>
    <t>https://drive.google.com/file/d/1MgDl3Bvzfuk_S_S32Y3G5acP4VRz5WSx/view?usp=drivesdk</t>
  </si>
  <si>
    <t>Data merged and appended successfully; PDF created; Emails Sent: [To: rullyafrita@gmail.com]; Run via form trigger as hamid.mukhlis@mail.ugm.ac.id; Timestamp: May 20 2020 1:23 AM</t>
  </si>
  <si>
    <t>Anugrah Putri Amaliah</t>
  </si>
  <si>
    <t>082293944985</t>
  </si>
  <si>
    <t>Pangkep</t>
  </si>
  <si>
    <t>1zYnEku6DBXqfTiOn2XE-JB8_EV2yRjLp</t>
  </si>
  <si>
    <t>https://drive.google.com/file/d/1zYnEku6DBXqfTiOn2XE-JB8_EV2yRjLp/view?usp=drivesdk</t>
  </si>
  <si>
    <t>Apsari Saraswati</t>
  </si>
  <si>
    <t>085691360427</t>
  </si>
  <si>
    <t>124rgADT5ceCpYPVtMQyE9APcuZrnZ5jW</t>
  </si>
  <si>
    <t>https://drive.google.com/file/d/124rgADT5ceCpYPVtMQyE9APcuZrnZ5jW/view?usp=drivesdk</t>
  </si>
  <si>
    <t>Data merged and appended successfully; PDF created; Emails Sent: [To: rullyafrita@gmail.com]; Run via form trigger as hamid.mukhlis@mail.ugm.ac.id; Timestamp: May 20 2020 1:24 AM</t>
  </si>
  <si>
    <t>Alfi sapitri</t>
  </si>
  <si>
    <t>083197446662</t>
  </si>
  <si>
    <t>1FyFNbQh9U6hJI5bQuoUo0Qi6m-EFM_ci</t>
  </si>
  <si>
    <t>https://drive.google.com/file/d/1FyFNbQh9U6hJI5bQuoUo0Qi6m-EFM_ci/view?usp=drivesdk</t>
  </si>
  <si>
    <t>AA</t>
  </si>
  <si>
    <t>087817434617</t>
  </si>
  <si>
    <t>1dqycKTv8YkucZhN3TgdGDAkyCKRVx-ft</t>
  </si>
  <si>
    <t>https://drive.google.com/file/d/1dqycKTv8YkucZhN3TgdGDAkyCKRVx-ft/view?usp=drivesdk</t>
  </si>
  <si>
    <t>Data merged and appended successfully; PDF created; Emails Sent: [To: rullyafrita@gmail.com]; Run via form trigger as hamid.mukhlis@mail.ugm.ac.id; Timestamp: May 20 2020 1:26 AM</t>
  </si>
  <si>
    <t>Mk</t>
  </si>
  <si>
    <t>0817274736</t>
  </si>
  <si>
    <t>1-sFmeFsRFYz27qfrWav_kQxKAXurnw2t</t>
  </si>
  <si>
    <t>https://drive.google.com/file/d/1-sFmeFsRFYz27qfrWav_kQxKAXurnw2t/view?usp=drivesdk</t>
  </si>
  <si>
    <t>Data merged and appended successfully; PDF created; Emails Sent: [To: rullyafrita@gmail.com]; Run via form trigger as hamid.mukhlis@mail.ugm.ac.id; Timestamp: May 20 2020 1:29 AM</t>
  </si>
  <si>
    <t>Eza M.</t>
  </si>
  <si>
    <t>085725493000</t>
  </si>
  <si>
    <t>1OOUDYY_QGjW8Ok1w92h7pXn35MzRaCDN</t>
  </si>
  <si>
    <t>https://drive.google.com/file/d/1OOUDYY_QGjW8Ok1w92h7pXn35MzRaCDN/view?usp=drivesdk</t>
  </si>
  <si>
    <t>Data merged and appended successfully; PDF created; Emails Sent: [To: rullyafrita@gmail.com]; Run via form trigger as hamid.mukhlis@mail.ugm.ac.id; Timestamp: May 20 2020 1:31 AM</t>
  </si>
  <si>
    <t>Erlis</t>
  </si>
  <si>
    <t>082374031781</t>
  </si>
  <si>
    <t>Kalirejo, Lampung Tengah</t>
  </si>
  <si>
    <t>1nsowKY43Q2DA4eIAEnAg7IUm-a6jcSym</t>
  </si>
  <si>
    <t>https://drive.google.com/file/d/1nsowKY43Q2DA4eIAEnAg7IUm-a6jcSym/view?usp=drivesdk</t>
  </si>
  <si>
    <t>Data merged and appended successfully; PDF created; Emails Sent: [To: rullyafrita@gmail.com]; Run via form trigger as hamid.mukhlis@mail.ugm.ac.id; Timestamp: May 20 2020 1:52 AM</t>
  </si>
  <si>
    <t>Riska Aryanta</t>
  </si>
  <si>
    <t>085640691423</t>
  </si>
  <si>
    <t>1BcPcpGovabZYbm4v924o3k7i-tOPXsfH</t>
  </si>
  <si>
    <t>https://drive.google.com/file/d/1BcPcpGovabZYbm4v924o3k7i-tOPXsfH/view?usp=drivesdk</t>
  </si>
  <si>
    <t>H</t>
  </si>
  <si>
    <t>Tangerang Selatan</t>
  </si>
  <si>
    <t>1Ff2PBfNJCOoQT6sby2D5vgt327lzraMF</t>
  </si>
  <si>
    <t>https://drive.google.com/file/d/1Ff2PBfNJCOoQT6sby2D5vgt327lzraMF/view?usp=drivesdk</t>
  </si>
  <si>
    <t>Data merged and appended successfully; PDF created; Emails Sent: [To: rullyafrita@gmail.com]; Run via form trigger as hamid.mukhlis@mail.ugm.ac.id; Timestamp: May 20 2020 1:54 AM</t>
  </si>
  <si>
    <t>Putri Naza</t>
  </si>
  <si>
    <t>085640689258</t>
  </si>
  <si>
    <t>Cilacap</t>
  </si>
  <si>
    <t>1aHysMfHB6Rk7ybjO1yPR6lOnxJvYa5Tm</t>
  </si>
  <si>
    <t>https://drive.google.com/file/d/1aHysMfHB6Rk7ybjO1yPR6lOnxJvYa5Tm/view?usp=drivesdk</t>
  </si>
  <si>
    <t>Data merged and appended successfully; PDF created; Emails Sent: [To: rullyafrita@gmail.com]; Run via form trigger as hamid.mukhlis@mail.ugm.ac.id; Timestamp: May 20 2020 1:55 AM</t>
  </si>
  <si>
    <t>Nico</t>
  </si>
  <si>
    <t>089629125519</t>
  </si>
  <si>
    <t>1tgO4bwyiUvRnC69DVIp9pCqTvJSQRLk-</t>
  </si>
  <si>
    <t>https://drive.google.com/file/d/1tgO4bwyiUvRnC69DVIp9pCqTvJSQRLk-/view?usp=drivesdk</t>
  </si>
  <si>
    <t>Data merged and appended successfully; PDF created; Emails Sent: [To: rullyafrita@gmail.com]; Run via form trigger as hamid.mukhlis@mail.ugm.ac.id; Timestamp: May 20 2020 1:58 AM</t>
  </si>
  <si>
    <t>Rini</t>
  </si>
  <si>
    <t>1-cmwPxjpyZLdrSH4Xzv5MhUvGjlrjAwD</t>
  </si>
  <si>
    <t>https://drive.google.com/file/d/1-cmwPxjpyZLdrSH4Xzv5MhUvGjlrjAwD/view?usp=drivesdk</t>
  </si>
  <si>
    <t>Data merged and appended successfully; PDF created; Emails Sent: [To: rullyafrita@gmail.com]; Run via form trigger as hamid.mukhlis@mail.ugm.ac.id; Timestamp: May 20 2020 2:02 AM</t>
  </si>
  <si>
    <t>Win WR</t>
  </si>
  <si>
    <t>Bdr Lampung</t>
  </si>
  <si>
    <t>Khofifah Arina .K</t>
  </si>
  <si>
    <t>0895397681487</t>
  </si>
  <si>
    <t>1MhKehJ31oQtdW43fglu_PNNkSGIuSa42</t>
  </si>
  <si>
    <t>https://drive.google.com/file/d/1MhKehJ31oQtdW43fglu_PNNkSGIuSa42/view?usp=drivesdk</t>
  </si>
  <si>
    <t>Data merged and appended successfully; PDF created; Emails Sent: [To: rullyafrita@gmail.com]; Run via form trigger as hamid.mukhlis@mail.ugm.ac.id; Timestamp: May 20 2020 2:03 AM</t>
  </si>
  <si>
    <t>Y</t>
  </si>
  <si>
    <t>081804055228</t>
  </si>
  <si>
    <t>Lombok</t>
  </si>
  <si>
    <t>15Qv98TjWbJ50J0t3RmkEWCtF07Tx_ukE</t>
  </si>
  <si>
    <t>https://drive.google.com/file/d/15Qv98TjWbJ50J0t3RmkEWCtF07Tx_ukE/view?usp=drivesdk</t>
  </si>
  <si>
    <t>DHA</t>
  </si>
  <si>
    <t>081260165000</t>
  </si>
  <si>
    <t>1oioX8V6yYSJzig8I7NtFyx4SOrsJa5tB</t>
  </si>
  <si>
    <t>https://drive.google.com/file/d/1oioX8V6yYSJzig8I7NtFyx4SOrsJa5tB/view?usp=drivesdk</t>
  </si>
  <si>
    <t>Data merged and appended successfully; PDF created; Emails Sent: [To: rullyafrita@gmail.com]; Run via form trigger as hamid.mukhlis@mail.ugm.ac.id; Timestamp: May 20 2020 2:06 AM</t>
  </si>
  <si>
    <t xml:space="preserve">Putri Anisa Maharani. </t>
  </si>
  <si>
    <t xml:space="preserve">089670286284. </t>
  </si>
  <si>
    <t xml:space="preserve">18. </t>
  </si>
  <si>
    <t xml:space="preserve">Pontianak. </t>
  </si>
  <si>
    <t xml:space="preserve">Pelajar. </t>
  </si>
  <si>
    <t>Inggit primadevi</t>
  </si>
  <si>
    <t>085279801115</t>
  </si>
  <si>
    <t>1Gw-mNUtpalb1kr8pa7B0lctYr4_GJuLu</t>
  </si>
  <si>
    <t>https://drive.google.com/file/d/1Gw-mNUtpalb1kr8pa7B0lctYr4_GJuLu/view?usp=drivesdk</t>
  </si>
  <si>
    <t>Data merged and appended successfully; PDF created; Emails Sent: [To: rullyafrita@gmail.com]; Run via form trigger as hamid.mukhlis@mail.ugm.ac.id; Timestamp: May 20 2020 2:08 AM</t>
  </si>
  <si>
    <t>Zulia</t>
  </si>
  <si>
    <t>081228316435</t>
  </si>
  <si>
    <t>Boyolali</t>
  </si>
  <si>
    <t>1_RlpF2ElahQteEB4FsmfJRWtn1QKJmgU</t>
  </si>
  <si>
    <t>https://drive.google.com/file/d/1_RlpF2ElahQteEB4FsmfJRWtn1QKJmgU/view?usp=drivesdk</t>
  </si>
  <si>
    <t>Data merged and appended successfully; PDF created; Emails Sent: [To: rullyafrita@gmail.com]; Run via form trigger as hamid.mukhlis@mail.ugm.ac.id; Timestamp: May 20 2020 2:09 AM</t>
  </si>
  <si>
    <t>Ega Ayu Wulandari</t>
  </si>
  <si>
    <t>081617026587</t>
  </si>
  <si>
    <t>1-C-aQbM34x0KpYlKwgGR8_H3PozDyyKM</t>
  </si>
  <si>
    <t>https://drive.google.com/file/d/1-C-aQbM34x0KpYlKwgGR8_H3PozDyyKM/view?usp=drivesdk</t>
  </si>
  <si>
    <t>Data merged and appended successfully; PDF created; Emails Sent: [To: rullyafrita@gmail.com]; Run via form trigger as hamid.mukhlis@mail.ugm.ac.id; Timestamp: May 20 2020 2:19 AM</t>
  </si>
  <si>
    <t>Alya</t>
  </si>
  <si>
    <t>081285190652</t>
  </si>
  <si>
    <t>1FS_pfQ01bU4kG0tBkTrBhDjLiiSsu9or</t>
  </si>
  <si>
    <t>https://drive.google.com/file/d/1FS_pfQ01bU4kG0tBkTrBhDjLiiSsu9or/view?usp=drivesdk</t>
  </si>
  <si>
    <t>Data merged and appended successfully; PDF created; Emails Sent: [To: rullyafrita@gmail.com]; Run via form trigger as hamid.mukhlis@mail.ugm.ac.id; Timestamp: May 20 2020 2:23 AM</t>
  </si>
  <si>
    <t>1gsjOdiXBgo8BMxCJibS7ce0nK5syIHe-</t>
  </si>
  <si>
    <t>https://drive.google.com/file/d/1gsjOdiXBgo8BMxCJibS7ce0nK5syIHe-/view?usp=drivesdk</t>
  </si>
  <si>
    <t>Data merged and appended successfully; PDF created; Emails Sent: [To: rullyafrita@gmail.com]; Run via form trigger as hamid.mukhlis@mail.ugm.ac.id; Timestamp: May 20 2020 2:26 AM</t>
  </si>
  <si>
    <t>Ellya M Hidayati</t>
  </si>
  <si>
    <t>082279327540</t>
  </si>
  <si>
    <t>Mahasiswa - penjual face mask online</t>
  </si>
  <si>
    <t>1h2Wf2PWkXIFlutBXlaBl3XJI4eMsxRvc</t>
  </si>
  <si>
    <t>https://drive.google.com/file/d/1h2Wf2PWkXIFlutBXlaBl3XJI4eMsxRvc/view?usp=drivesdk</t>
  </si>
  <si>
    <t>Data merged and appended successfully; PDF created; Emails Sent: [To: rullyafrita@gmail.com]; Run via form trigger as hamid.mukhlis@mail.ugm.ac.id; Timestamp: May 20 2020 2:27 AM</t>
  </si>
  <si>
    <t>085799253677</t>
  </si>
  <si>
    <t>1hGrZ8DXs6SlR8x46Nkcgn3LQIhkVs-bV</t>
  </si>
  <si>
    <t>https://drive.google.com/file/d/1hGrZ8DXs6SlR8x46Nkcgn3LQIhkVs-bV/view?usp=drivesdk</t>
  </si>
  <si>
    <t>Data merged and appended successfully; PDF created; Emails Sent: [To: rullyafrita@gmail.com]; Run via form trigger as hamid.mukhlis@mail.ugm.ac.id; Timestamp: May 20 2020 2:33 AM</t>
  </si>
  <si>
    <t>A.N</t>
  </si>
  <si>
    <t>Kota Serang</t>
  </si>
  <si>
    <t>1s4n8U-gbjPnsXFLzlUEsjrCvrywc4xh6</t>
  </si>
  <si>
    <t>https://drive.google.com/file/d/1s4n8U-gbjPnsXFLzlUEsjrCvrywc4xh6/view?usp=drivesdk</t>
  </si>
  <si>
    <t>Data merged and appended successfully; PDF created; Emails Sent: [To: rullyafrita@gmail.com]; Run via form trigger as hamid.mukhlis@mail.ugm.ac.id; Timestamp: May 20 2020 2:36 AM</t>
  </si>
  <si>
    <t>Anis</t>
  </si>
  <si>
    <t>Purworejo</t>
  </si>
  <si>
    <t>12mdpGGU_-ksVGOXXmlJPL7FttS6rKiue</t>
  </si>
  <si>
    <t>https://drive.google.com/file/d/12mdpGGU_-ksVGOXXmlJPL7FttS6rKiue/view?usp=drivesdk</t>
  </si>
  <si>
    <t>Data merged and appended successfully; PDF created; Emails Sent: [To: rullyafrita@gmail.com]; Run via form trigger as hamid.mukhlis@mail.ugm.ac.id; Timestamp: May 20 2020 2:40 AM</t>
  </si>
  <si>
    <t>081231864600</t>
  </si>
  <si>
    <t>Perawat</t>
  </si>
  <si>
    <t>Fathina</t>
  </si>
  <si>
    <t>085875854335</t>
  </si>
  <si>
    <t>Yogya</t>
  </si>
  <si>
    <t>1dKN5CFQqeP7dRAxdW9pTz7MKxrTnkcnE</t>
  </si>
  <si>
    <t>https://drive.google.com/file/d/1dKN5CFQqeP7dRAxdW9pTz7MKxrTnkcnE/view?usp=drivesdk</t>
  </si>
  <si>
    <t>Data merged and appended successfully; PDF created; Emails Sent: [To: rullyafrita@gmail.com]; Run via form trigger as hamid.mukhlis@mail.ugm.ac.id; Timestamp: May 20 2020 2:48 AM</t>
  </si>
  <si>
    <t>DN</t>
  </si>
  <si>
    <t>085727012729</t>
  </si>
  <si>
    <t>HR Compliance</t>
  </si>
  <si>
    <t>1xpqHpSo7_UlML2eJApaf7gwzIIB-evnU</t>
  </si>
  <si>
    <t>https://drive.google.com/file/d/1xpqHpSo7_UlML2eJApaf7gwzIIB-evnU/view?usp=drivesdk</t>
  </si>
  <si>
    <t>Data merged and appended successfully; PDF created; Emails Sent: [To: rullyafrita@gmail.com]; Run via form trigger as hamid.mukhlis@mail.ugm.ac.id; Timestamp: May 20 2020 2:55 AM</t>
  </si>
  <si>
    <t>ESD</t>
  </si>
  <si>
    <t>085729152780</t>
  </si>
  <si>
    <t>Staf Pengajar</t>
  </si>
  <si>
    <t>1cRMEg4dJ7kSHOac-vgfL3HSjSDNinXFB</t>
  </si>
  <si>
    <t>https://drive.google.com/file/d/1cRMEg4dJ7kSHOac-vgfL3HSjSDNinXFB/view?usp=drivesdk</t>
  </si>
  <si>
    <t>Data merged and appended successfully; PDF created; Emails Sent: [To: rullyafrita@gmail.com]; Run via form trigger as hamid.mukhlis@mail.ugm.ac.id; Timestamp: May 20 2020 2:56 AM</t>
  </si>
  <si>
    <t>Fajar</t>
  </si>
  <si>
    <t>085268516761</t>
  </si>
  <si>
    <t>Bandarlampung</t>
  </si>
  <si>
    <t>1xxRv5cfu3-VeAmQ8StpULBczTZIKzJIh</t>
  </si>
  <si>
    <t>https://drive.google.com/file/d/1xxRv5cfu3-VeAmQ8StpULBczTZIKzJIh/view?usp=drivesdk</t>
  </si>
  <si>
    <t>Data merged and appended successfully; PDF created; Emails Sent: [To: rullyafrita@gmail.com]; Run via form trigger as hamid.mukhlis@mail.ugm.ac.id; Timestamp: May 20 2020 3:04 AM</t>
  </si>
  <si>
    <t xml:space="preserve">N R </t>
  </si>
  <si>
    <t>+628992268994</t>
  </si>
  <si>
    <t>1LJJ7wr3sYNhNxSLRWc7UNYkSKCUq8k0y</t>
  </si>
  <si>
    <t>https://drive.google.com/file/d/1LJJ7wr3sYNhNxSLRWc7UNYkSKCUq8k0y/view?usp=drivesdk</t>
  </si>
  <si>
    <t>Data merged and appended successfully; PDF created; Emails Sent: [To: rullyafrita@gmail.com]; Run via form trigger as hamid.mukhlis@mail.ugm.ac.id; Timestamp: May 20 2020 3:11 AM</t>
  </si>
  <si>
    <t>wira</t>
  </si>
  <si>
    <t>087860158035</t>
  </si>
  <si>
    <t>Singaraja</t>
  </si>
  <si>
    <t>1DKdSRvr2SZ61_z9QT73FXPLD72ZeB354</t>
  </si>
  <si>
    <t>https://drive.google.com/file/d/1DKdSRvr2SZ61_z9QT73FXPLD72ZeB354/view?usp=drivesdk</t>
  </si>
  <si>
    <t>Efiana Dyah Kusumastuti</t>
  </si>
  <si>
    <t>081246416100</t>
  </si>
  <si>
    <t>1VdxNvkSALqXzKeoqx1qLFYAK4xiNQAwm</t>
  </si>
  <si>
    <t>https://drive.google.com/file/d/1VdxNvkSALqXzKeoqx1qLFYAK4xiNQAwm/view?usp=drivesdk</t>
  </si>
  <si>
    <t>Data merged and appended successfully; PDF created; Emails Sent: [To: rullyafrita@gmail.com]; Run via form trigger as hamid.mukhlis@mail.ugm.ac.id; Timestamp: May 20 2020 3:12 AM</t>
  </si>
  <si>
    <t>Shapira</t>
  </si>
  <si>
    <t>085219512446</t>
  </si>
  <si>
    <t>1DT5MilKlOkzuxsKczNb0pkY41-dPbL9a</t>
  </si>
  <si>
    <t>https://drive.google.com/file/d/1DT5MilKlOkzuxsKczNb0pkY41-dPbL9a/view?usp=drivesdk</t>
  </si>
  <si>
    <t>Data merged and appended successfully; PDF created; Emails Sent: [To: rullyafrita@gmail.com]; Run via form trigger as hamid.mukhlis@mail.ugm.ac.id; Timestamp: May 20 2020 3:18 AM</t>
  </si>
  <si>
    <t>Irfan Setiaji</t>
  </si>
  <si>
    <t>082279978187</t>
  </si>
  <si>
    <t>Sumatera Selatan</t>
  </si>
  <si>
    <t>13nCQ88lxqiLohUfor4mBGSciGhsuxU2n</t>
  </si>
  <si>
    <t>https://drive.google.com/file/d/13nCQ88lxqiLohUfor4mBGSciGhsuxU2n/view?usp=drivesdk</t>
  </si>
  <si>
    <t>Data merged and appended successfully; PDF created; Emails Sent: [To: rullyafrita@gmail.com]; Run via form trigger as hamid.mukhlis@mail.ugm.ac.id; Timestamp: May 20 2020 3:29 AM</t>
  </si>
  <si>
    <t>John</t>
  </si>
  <si>
    <t>082220157223</t>
  </si>
  <si>
    <t>Enterpreneur</t>
  </si>
  <si>
    <t>1reSb557wdhgR01IO4BSya0BudKEWFjML</t>
  </si>
  <si>
    <t>https://drive.google.com/file/d/1reSb557wdhgR01IO4BSya0BudKEWFjML/view?usp=drivesdk</t>
  </si>
  <si>
    <t>Data merged and appended successfully; PDF created; Emails Sent: [To: rullyafrita@gmail.com]; Run via form trigger as hamid.mukhlis@mail.ugm.ac.id; Timestamp: May 20 2020 3:33 AM</t>
  </si>
  <si>
    <t>Muhammad ansori</t>
  </si>
  <si>
    <t>0881036100681</t>
  </si>
  <si>
    <t>Pabrik</t>
  </si>
  <si>
    <t>14QvJGcNl2o1B0WAf80R4N_VtgCBdnjs7</t>
  </si>
  <si>
    <t>https://drive.google.com/file/d/14QvJGcNl2o1B0WAf80R4N_VtgCBdnjs7/view?usp=drivesdk</t>
  </si>
  <si>
    <t>Data merged and appended successfully; PDF created; Emails Sent: [To: rullyafrita@gmail.com]; Run via form trigger as hamid.mukhlis@mail.ugm.ac.id; Timestamp: May 20 2020 3:38 AM</t>
  </si>
  <si>
    <t>yudha</t>
  </si>
  <si>
    <t>089679986860</t>
  </si>
  <si>
    <t>Mataram</t>
  </si>
  <si>
    <t>1cghZ_4-6j7NB18m6slByZ5M5tmPbsiuE</t>
  </si>
  <si>
    <t>https://drive.google.com/file/d/1cghZ_4-6j7NB18m6slByZ5M5tmPbsiuE/view?usp=drivesdk</t>
  </si>
  <si>
    <t>Yuni Kartika</t>
  </si>
  <si>
    <t>081217264155</t>
  </si>
  <si>
    <t>Stay at home mom</t>
  </si>
  <si>
    <t>1E7T_AFvrKY58ZD_hjbsOGcdqcc42a3i-</t>
  </si>
  <si>
    <t>https://drive.google.com/file/d/1E7T_AFvrKY58ZD_hjbsOGcdqcc42a3i-/view?usp=drivesdk</t>
  </si>
  <si>
    <t>Data merged and appended successfully; PDF created; Emails Sent: [To: rullyafrita@gmail.com]; Run via form trigger as hamid.mukhlis@mail.ugm.ac.id; Timestamp: May 20 2020 3:54 AM</t>
  </si>
  <si>
    <t>Nn</t>
  </si>
  <si>
    <t>085851442771</t>
  </si>
  <si>
    <t>1RffU4NM_ZVbFOxzgFRqkazOoNzUPsSwl</t>
  </si>
  <si>
    <t>https://drive.google.com/file/d/1RffU4NM_ZVbFOxzgFRqkazOoNzUPsSwl/view?usp=drivesdk</t>
  </si>
  <si>
    <t>Data merged and appended successfully; PDF created; Emails Sent: [To: rullyafrita@gmail.com]; Run via form trigger as hamid.mukhlis@mail.ugm.ac.id; Timestamp: May 20 2020 4:00 AM</t>
  </si>
  <si>
    <t>SF</t>
  </si>
  <si>
    <t>081379841841</t>
  </si>
  <si>
    <t>1bMlgW_DEpOheqCxayB6Ac_w5X3YP_065</t>
  </si>
  <si>
    <t>https://drive.google.com/file/d/1bMlgW_DEpOheqCxayB6Ac_w5X3YP_065/view?usp=drivesdk</t>
  </si>
  <si>
    <t>Data merged and appended successfully; PDF created; Emails Sent: [To: rullyafrita@gmail.com]; Run via form trigger as hamid.mukhlis@mail.ugm.ac.id; Timestamp: May 20 2020 4:08 AM</t>
  </si>
  <si>
    <t>FM25</t>
  </si>
  <si>
    <t>085290809970</t>
  </si>
  <si>
    <t>1sCbH5Mp2Oaj00QOGzb0Zwg4ykOBvRjOz</t>
  </si>
  <si>
    <t>https://drive.google.com/file/d/1sCbH5Mp2Oaj00QOGzb0Zwg4ykOBvRjOz/view?usp=drivesdk</t>
  </si>
  <si>
    <t>Data merged and appended successfully; PDF created; Emails Sent: [To: rullyafrita@gmail.com]; Run via form trigger as hamid.mukhlis@mail.ugm.ac.id; Timestamp: May 20 2020 4:09 AM</t>
  </si>
  <si>
    <t>Tm</t>
  </si>
  <si>
    <t>082231012618</t>
  </si>
  <si>
    <t>1l9FvzMMN-NnpVAJgcdrlUFTQ27YArqXC</t>
  </si>
  <si>
    <t>https://drive.google.com/file/d/1l9FvzMMN-NnpVAJgcdrlUFTQ27YArqXC/view?usp=drivesdk</t>
  </si>
  <si>
    <t>1beuDeQ1HuY7dB88EDmPNi8q7U_wlnsGo</t>
  </si>
  <si>
    <t>https://drive.google.com/file/d/1beuDeQ1HuY7dB88EDmPNi8q7U_wlnsGo/view?usp=drivesdk</t>
  </si>
  <si>
    <t>Data merged and appended successfully; PDF created; Emails Sent: [To: rullyafrita@gmail.com]; Run via form trigger as hamid.mukhlis@mail.ugm.ac.id; Timestamp: May 20 2020 4:15 AM</t>
  </si>
  <si>
    <t>Rp</t>
  </si>
  <si>
    <t>Cimahi</t>
  </si>
  <si>
    <t>1pgjpsahN66OQOnSVWf9VS1O1VGwGA8rs</t>
  </si>
  <si>
    <t>https://drive.google.com/file/d/1pgjpsahN66OQOnSVWf9VS1O1VGwGA8rs/view?usp=drivesdk</t>
  </si>
  <si>
    <t>Data merged and appended successfully; PDF created; Emails Sent: [To: rullyafrita@gmail.com]; Run via form trigger as hamid.mukhlis@mail.ugm.ac.id; Timestamp: May 20 2020 4:28 AM</t>
  </si>
  <si>
    <t>Fadhila</t>
  </si>
  <si>
    <t>087745563406</t>
  </si>
  <si>
    <t>1z_PpSC7MbkGeGDjPJ9VmhCJdOLJuGCRx</t>
  </si>
  <si>
    <t>https://drive.google.com/file/d/1z_PpSC7MbkGeGDjPJ9VmhCJdOLJuGCRx/view?usp=drivesdk</t>
  </si>
  <si>
    <t>Data merged and appended successfully; PDF created; Emails Sent: [To: rullyafrita@gmail.com]; Run via form trigger as hamid.mukhlis@mail.ugm.ac.id; Timestamp: May 20 2020 4:45 AM</t>
  </si>
  <si>
    <t>Hanifah</t>
  </si>
  <si>
    <t>1awfPQGOpmAABXBbtObZli84yZt3vQTfr</t>
  </si>
  <si>
    <t>https://drive.google.com/file/d/1awfPQGOpmAABXBbtObZli84yZt3vQTfr/view?usp=drivesdk</t>
  </si>
  <si>
    <t>Data merged and appended successfully; PDF created; Emails Sent: [To: rullyafrita@gmail.com]; Run via form trigger as hamid.mukhlis@mail.ugm.ac.id; Timestamp: May 20 2020 5:08 AM</t>
  </si>
  <si>
    <t>Kiki</t>
  </si>
  <si>
    <t>089668517603</t>
  </si>
  <si>
    <t>1nSyr8AA_Pr64A87sQf5-YQdfesd0G9nr</t>
  </si>
  <si>
    <t>https://drive.google.com/file/d/1nSyr8AA_Pr64A87sQf5-YQdfesd0G9nr/view?usp=drivesdk</t>
  </si>
  <si>
    <t>Data merged and appended successfully; PDF created; Emails Sent: [To: rullyafrita@gmail.com]; Run via form trigger as hamid.mukhlis@mail.ugm.ac.id; Timestamp: May 20 2020 5:12 AM</t>
  </si>
  <si>
    <t>1GUEtAZEVeko1XTcBZ3JYb8UM4Kn-9tBj</t>
  </si>
  <si>
    <t>https://drive.google.com/file/d/1GUEtAZEVeko1XTcBZ3JYb8UM4Kn-9tBj/view?usp=drivesdk</t>
  </si>
  <si>
    <t>Data merged and appended successfully; PDF created; Emails Sent: [To: rullyafrita@gmail.com]; Run via form trigger as hamid.mukhlis@mail.ugm.ac.id; Timestamp: May 20 2020 5:29 AM</t>
  </si>
  <si>
    <t>Iskam</t>
  </si>
  <si>
    <t>082373977055</t>
  </si>
  <si>
    <t>Honorer</t>
  </si>
  <si>
    <t>1TeGhfgzi0fgGSc1ljVkhmRSvOEgG6k8H</t>
  </si>
  <si>
    <t>https://drive.google.com/file/d/1TeGhfgzi0fgGSc1ljVkhmRSvOEgG6k8H/view?usp=drivesdk</t>
  </si>
  <si>
    <t>Data merged and appended successfully; PDF created; Emails Sent: [To: rullyafrita@gmail.com]; Run via form trigger as hamid.mukhlis@mail.ugm.ac.id; Timestamp: May 20 2020 5:42 AM</t>
  </si>
  <si>
    <t>GINANJAR PRIADIKUSUMAH</t>
  </si>
  <si>
    <t>08125051010</t>
  </si>
  <si>
    <t>Kota Banjarbaru Kalsel</t>
  </si>
  <si>
    <t>1l64D6FUOQcY9Ha3a0DE2DLlOg-YrPKHa</t>
  </si>
  <si>
    <t>https://drive.google.com/file/d/1l64D6FUOQcY9Ha3a0DE2DLlOg-YrPKHa/view?usp=drivesdk</t>
  </si>
  <si>
    <t>Data merged and appended successfully; PDF created; Emails Sent: [To: rullyafrita@gmail.com]; Run via form trigger as hamid.mukhlis@mail.ugm.ac.id; Timestamp: May 20 2020 5:53 AM</t>
  </si>
  <si>
    <t>Fahlul Rizki</t>
  </si>
  <si>
    <t>085279203030</t>
  </si>
  <si>
    <t>1McIkN9rqKXHqpEPJ7RQMihoFXB8YDJ0K</t>
  </si>
  <si>
    <t>https://drive.google.com/file/d/1McIkN9rqKXHqpEPJ7RQMihoFXB8YDJ0K/view?usp=drivesdk</t>
  </si>
  <si>
    <t>Data merged and appended successfully; PDF created; Emails Sent: [To: rullyafrita@gmail.com]; Run via form trigger as hamid.mukhlis@mail.ugm.ac.id; Timestamp: May 20 2020 6:08 AM</t>
  </si>
  <si>
    <t>Afiska Prima Dewi</t>
  </si>
  <si>
    <t>082280333180</t>
  </si>
  <si>
    <t>1I7QGEb5dzvYXRWdge64eRhF0SKm38D7z</t>
  </si>
  <si>
    <t>https://drive.google.com/file/d/1I7QGEb5dzvYXRWdge64eRhF0SKm38D7z/view?usp=drivesdk</t>
  </si>
  <si>
    <t>Data merged and appended successfully; PDF created; Emails Sent: [To: rullyafrita@gmail.com]; Run via form trigger as hamid.mukhlis@mail.ugm.ac.id; Timestamp: May 20 2020 6:14 AM</t>
  </si>
  <si>
    <t>Wr</t>
  </si>
  <si>
    <t>08122513642</t>
  </si>
  <si>
    <t>1QNNbsgExy5cjv2p4C53k3trLE954VqsT</t>
  </si>
  <si>
    <t>https://drive.google.com/file/d/1QNNbsgExy5cjv2p4C53k3trLE954VqsT/view?usp=drivesdk</t>
  </si>
  <si>
    <t>Data merged and appended successfully; PDF created; Emails Sent: [To: rullyafrita@gmail.com]; Run via form trigger as hamid.mukhlis@mail.ugm.ac.id; Timestamp: May 20 2020 6:17 AM</t>
  </si>
  <si>
    <t>Made</t>
  </si>
  <si>
    <t>081315196995</t>
  </si>
  <si>
    <t>Jakarta Timur</t>
  </si>
  <si>
    <t>Tni</t>
  </si>
  <si>
    <t>1fdynCsai55ueNsyFm-UKeIs6QL03-XEN</t>
  </si>
  <si>
    <t>https://drive.google.com/file/d/1fdynCsai55ueNsyFm-UKeIs6QL03-XEN/view?usp=drivesdk</t>
  </si>
  <si>
    <t>Data merged and appended successfully; PDF created; Emails Sent: [To: rullyafrita@gmail.com]; Run via form trigger as hamid.mukhlis@mail.ugm.ac.id; Timestamp: May 20 2020 6:22 AM</t>
  </si>
  <si>
    <t>Arap</t>
  </si>
  <si>
    <t>1XepvvZb8DAHQQ6hZkmVb9ud9FFE3ylT1</t>
  </si>
  <si>
    <t>https://drive.google.com/file/d/1XepvvZb8DAHQQ6hZkmVb9ud9FFE3ylT1/view?usp=drivesdk</t>
  </si>
  <si>
    <t>Data merged and appended successfully; PDF created; Emails Sent: [To: rullyafrita@gmail.com]; Run via form trigger as hamid.mukhlis@mail.ugm.ac.id; Timestamp: May 20 2020 6:24 AM</t>
  </si>
  <si>
    <t>Fitra Maulida</t>
  </si>
  <si>
    <t>082280497006</t>
  </si>
  <si>
    <t>1wV9yC54oRLD5BB-n7GkwSmFdO7IsA2ah</t>
  </si>
  <si>
    <t>https://drive.google.com/file/d/1wV9yC54oRLD5BB-n7GkwSmFdO7IsA2ah/view?usp=drivesdk</t>
  </si>
  <si>
    <t>Data merged and appended successfully; PDF created; Emails Sent: [To: rullyafrita@gmail.com]; Run via form trigger as hamid.mukhlis@mail.ugm.ac.id; Timestamp: May 20 2020 6:25 AM</t>
  </si>
  <si>
    <t>Nabila</t>
  </si>
  <si>
    <t>Staff administrasi akademik kampus</t>
  </si>
  <si>
    <t>18EUX3SvI-62DB8f5Bun81ucYD6Nm6Pbz</t>
  </si>
  <si>
    <t>https://drive.google.com/file/d/18EUX3SvI-62DB8f5Bun81ucYD6Nm6Pbz/view?usp=drivesdk</t>
  </si>
  <si>
    <t>Data merged and appended successfully; PDF created; Emails Sent: [To: rullyafrita@gmail.com]; Run via form trigger as hamid.mukhlis@mail.ugm.ac.id; Timestamp: May 20 2020 6:42 AM</t>
  </si>
  <si>
    <t>kalandana</t>
  </si>
  <si>
    <t>088216497146</t>
  </si>
  <si>
    <t xml:space="preserve">Administrasi </t>
  </si>
  <si>
    <t>1n4TOKmWrmAPoSh7yq1APwPMYNvX-w81B</t>
  </si>
  <si>
    <t>https://drive.google.com/file/d/1n4TOKmWrmAPoSh7yq1APwPMYNvX-w81B/view?usp=drivesdk</t>
  </si>
  <si>
    <t>Data merged and appended successfully; PDF created; Emails Sent: [To: rullyafrita@gmail.com]; Run via form trigger as hamid.mukhlis@mail.ugm.ac.id; Timestamp: May 20 2020 6:59 AM</t>
  </si>
  <si>
    <t>Selvia</t>
  </si>
  <si>
    <t>0895366008355</t>
  </si>
  <si>
    <t>Tenaga teknis kefarmasian</t>
  </si>
  <si>
    <t>1qgRiAqey3lbUKzNMYk3YY3G4sd6xI9uc</t>
  </si>
  <si>
    <t>https://drive.google.com/file/d/1qgRiAqey3lbUKzNMYk3YY3G4sd6xI9uc/view?usp=drivesdk</t>
  </si>
  <si>
    <t>Data merged and appended successfully; PDF created; Emails Sent: [To: rullyafrita@gmail.com]; Run via form trigger as hamid.mukhlis@mail.ugm.ac.id; Timestamp: May 20 2020 7:15 AM</t>
  </si>
  <si>
    <t>LNA</t>
  </si>
  <si>
    <t>085728063009</t>
  </si>
  <si>
    <t>1U3oRQje50eiRZhO-2d3q-sl0FfmF6VLX</t>
  </si>
  <si>
    <t>https://drive.google.com/file/d/1U3oRQje50eiRZhO-2d3q-sl0FfmF6VLX/view?usp=drivesdk</t>
  </si>
  <si>
    <t>Data merged and appended successfully; PDF created; Emails Sent: [To: rullyafrita@gmail.com]; Run via form trigger as hamid.mukhlis@mail.ugm.ac.id; Timestamp: May 20 2020 7:27 AM</t>
  </si>
  <si>
    <t>Z</t>
  </si>
  <si>
    <t>081997528999</t>
  </si>
  <si>
    <t>1Vr9mNKKo2EE24bJbQjntbcPGuiVl6o2l</t>
  </si>
  <si>
    <t>https://drive.google.com/file/d/1Vr9mNKKo2EE24bJbQjntbcPGuiVl6o2l/view?usp=drivesdk</t>
  </si>
  <si>
    <t>Data merged and appended successfully; PDF created; Emails Sent: [To: rullyafrita@gmail.com]; Run via form trigger as hamid.mukhlis@mail.ugm.ac.id; Timestamp: May 20 2020 7:38 AM</t>
  </si>
  <si>
    <t>YR</t>
  </si>
  <si>
    <t>085720845191</t>
  </si>
  <si>
    <t>13L-4SeHSGzCDBmQGzKskYliTM-1QLRHs</t>
  </si>
  <si>
    <t>https://drive.google.com/file/d/13L-4SeHSGzCDBmQGzKskYliTM-1QLRHs/view?usp=drivesdk</t>
  </si>
  <si>
    <t>Data merged and appended successfully; PDF created; Emails Sent: [To: rullyafrita@gmail.com]; Run via form trigger as hamid.mukhlis@mail.ugm.ac.id; Timestamp: May 20 2020 7:39 AM</t>
  </si>
  <si>
    <t>SAK</t>
  </si>
  <si>
    <t>082136909040</t>
  </si>
  <si>
    <t>Staff bimbingan konseling</t>
  </si>
  <si>
    <t>1_12taQWW0QNR9ueZ0CgT94s7KmOwmwgJ</t>
  </si>
  <si>
    <t>https://drive.google.com/file/d/1_12taQWW0QNR9ueZ0CgT94s7KmOwmwgJ/view?usp=drivesdk</t>
  </si>
  <si>
    <t>Data merged and appended successfully; PDF created; Emails Sent: [To: rullyafrita@gmail.com]; Run via form trigger as hamid.mukhlis@mail.ugm.ac.id; Timestamp: May 20 2020 7:49 AM</t>
  </si>
  <si>
    <t>Syamsuddin</t>
  </si>
  <si>
    <t>085335023268</t>
  </si>
  <si>
    <t>Pensiunan guru SMP</t>
  </si>
  <si>
    <t>1ypMoB1adjK_TTMEbfgVGSTjEDm-EZL0F</t>
  </si>
  <si>
    <t>https://drive.google.com/file/d/1ypMoB1adjK_TTMEbfgVGSTjEDm-EZL0F/view?usp=drivesdk</t>
  </si>
  <si>
    <t>Data merged and appended successfully; PDF created; Emails Sent: [To: rullyafrita@gmail.com]; Run via form trigger as hamid.mukhlis@mail.ugm.ac.id; Timestamp: May 20 2020 7:52 AM</t>
  </si>
  <si>
    <t>Sekar Ayunda</t>
  </si>
  <si>
    <t>089650985365</t>
  </si>
  <si>
    <t>1oElmglIUvRyxxZ-HDMSNK-pE4MJqrSa0</t>
  </si>
  <si>
    <t>https://drive.google.com/file/d/1oElmglIUvRyxxZ-HDMSNK-pE4MJqrSa0/view?usp=drivesdk</t>
  </si>
  <si>
    <t>Data merged and appended successfully; PDF created; Emails Sent: [To: rullyafrita@gmail.com]; Run via form trigger as hamid.mukhlis@mail.ugm.ac.id; Timestamp: May 20 2020 7:56 AM</t>
  </si>
  <si>
    <t>Septiyan Firmansyah</t>
  </si>
  <si>
    <t>081918003989</t>
  </si>
  <si>
    <t>Bogor</t>
  </si>
  <si>
    <t>Staff Kememterian Desa</t>
  </si>
  <si>
    <t>1gPrsMyQ85RRDaBCeTwPOP0Qjaayz71xb</t>
  </si>
  <si>
    <t>https://drive.google.com/file/d/1gPrsMyQ85RRDaBCeTwPOP0Qjaayz71xb/view?usp=drivesdk</t>
  </si>
  <si>
    <t>Data merged and appended successfully; PDF created; Emails Sent: [To: rullyafrita@gmail.com]; Run via form trigger as hamid.mukhlis@mail.ugm.ac.id; Timestamp: May 20 2020 7:57 AM</t>
  </si>
  <si>
    <t>RA</t>
  </si>
  <si>
    <t>08112699993</t>
  </si>
  <si>
    <t>Jakarta Selatan</t>
  </si>
  <si>
    <t>1sVtqwp8TjPseRuOO4OxM8_jnaxQO9d36</t>
  </si>
  <si>
    <t>https://drive.google.com/file/d/1sVtqwp8TjPseRuOO4OxM8_jnaxQO9d36/view?usp=drivesdk</t>
  </si>
  <si>
    <t>Data merged and appended successfully; PDF created; Emails Sent: [To: rullyafrita@gmail.com]; Run via form trigger as hamid.mukhlis@mail.ugm.ac.id; Timestamp: May 20 2020 8:08 AM</t>
  </si>
  <si>
    <t>Sarah</t>
  </si>
  <si>
    <t>085720583577</t>
  </si>
  <si>
    <t>1jPFaygeR_aHcPT9QOLFeQtlddDAk9_bC</t>
  </si>
  <si>
    <t>https://drive.google.com/file/d/1jPFaygeR_aHcPT9QOLFeQtlddDAk9_bC/view?usp=drivesdk</t>
  </si>
  <si>
    <t>Data merged and appended successfully; PDF created; Emails Sent: [To: rullyafrita@gmail.com]; Run via form trigger as hamid.mukhlis@mail.ugm.ac.id; Timestamp: May 20 2020 8:15 AM</t>
  </si>
  <si>
    <t>awhpsr</t>
  </si>
  <si>
    <t>081567624747</t>
  </si>
  <si>
    <t>Pegawai BUMN</t>
  </si>
  <si>
    <t>1zSPEmnWgZiR1HbwewAu5VUM_wRahgeK9</t>
  </si>
  <si>
    <t>https://drive.google.com/file/d/1zSPEmnWgZiR1HbwewAu5VUM_wRahgeK9/view?usp=drivesdk</t>
  </si>
  <si>
    <t>Data merged and appended successfully; PDF created; Emails Sent: [To: rullyafrita@gmail.com]; Run via form trigger as hamid.mukhlis@mail.ugm.ac.id; Timestamp: May 20 2020 8:18 AM</t>
  </si>
  <si>
    <t>Isna Eviliyana</t>
  </si>
  <si>
    <t>082220598402</t>
  </si>
  <si>
    <t>Pati-Jateng</t>
  </si>
  <si>
    <t>1hKw8D7lwh2smVqLUbW8vwPYcNH66abVz</t>
  </si>
  <si>
    <t>https://drive.google.com/file/d/1hKw8D7lwh2smVqLUbW8vwPYcNH66abVz/view?usp=drivesdk</t>
  </si>
  <si>
    <t>Data merged and appended successfully; PDF created; Emails Sent: [To: rullyafrita@gmail.com]; Run via form trigger as hamid.mukhlis@mail.ugm.ac.id; Timestamp: May 20 2020 8:40 AM</t>
  </si>
  <si>
    <t>Bebi</t>
  </si>
  <si>
    <t>1gdYvdZWna7bw2r_4ciScitAkQCCMLVv3</t>
  </si>
  <si>
    <t>https://drive.google.com/file/d/1gdYvdZWna7bw2r_4ciScitAkQCCMLVv3/view?usp=drivesdk</t>
  </si>
  <si>
    <t>Data merged and appended successfully; PDF created; Emails Sent: [To: rullyafrita@gmail.com]; Run via form trigger as hamid.mukhlis@mail.ugm.ac.id; Timestamp: May 20 2020 9:15 AM</t>
  </si>
  <si>
    <t>P</t>
  </si>
  <si>
    <t>Mahasiswa magister</t>
  </si>
  <si>
    <t>1aQbWS89AwM8SPafYlNXinN687pYUr-bi</t>
  </si>
  <si>
    <t>https://drive.google.com/file/d/1aQbWS89AwM8SPafYlNXinN687pYUr-bi/view?usp=drivesdk</t>
  </si>
  <si>
    <t>Data merged and appended successfully; PDF created; Emails Sent: [To: rullyafrita@gmail.com]; Run via form trigger as hamid.mukhlis@mail.ugm.ac.id; Timestamp: May 20 2020 9:27 AM</t>
  </si>
  <si>
    <t xml:space="preserve">Siti Nur Khamidah </t>
  </si>
  <si>
    <t>0859180584294</t>
  </si>
  <si>
    <t>1sot59Jx5Dpp4hdgkD8aZgEsw-Sgwv9gb</t>
  </si>
  <si>
    <t>https://drive.google.com/file/d/1sot59Jx5Dpp4hdgkD8aZgEsw-Sgwv9gb/view?usp=drivesdk</t>
  </si>
  <si>
    <t>Data merged and appended successfully; PDF created; Emails Sent: [To: rullyafrita@gmail.com]; Run via form trigger as hamid.mukhlis@mail.ugm.ac.id; Timestamp: May 20 2020 9:49 AM</t>
  </si>
  <si>
    <t>Yunita</t>
  </si>
  <si>
    <t>085750270422</t>
  </si>
  <si>
    <t>Bontang</t>
  </si>
  <si>
    <t>IRT &amp; Freelancer</t>
  </si>
  <si>
    <t>1nbBo63H6AeNj37g5Q3W2qoMKnAvi39lD</t>
  </si>
  <si>
    <t>https://drive.google.com/file/d/1nbBo63H6AeNj37g5Q3W2qoMKnAvi39lD/view?usp=drivesdk</t>
  </si>
  <si>
    <t>Data merged and appended successfully; PDF created; Emails Sent: [To: rullyafrita@gmail.com]; Run via form trigger as hamid.mukhlis@mail.ugm.ac.id; Timestamp: May 20 2020 9:50 AM</t>
  </si>
  <si>
    <t>Anisa</t>
  </si>
  <si>
    <t>082310902010</t>
  </si>
  <si>
    <t xml:space="preserve">Sukoharjo </t>
  </si>
  <si>
    <t>1abq6rrTm5e2LjbbA25k7hcNwsZUtopt6</t>
  </si>
  <si>
    <t>https://drive.google.com/file/d/1abq6rrTm5e2LjbbA25k7hcNwsZUtopt6/view?usp=drivesdk</t>
  </si>
  <si>
    <t>Data merged and appended successfully; PDF created; Emails Sent: [To: rullyafrita@gmail.com]; Run via form trigger as hamid.mukhlis@mail.ugm.ac.id; Timestamp: May 20 2020 9:54 AM</t>
  </si>
  <si>
    <t>Prim</t>
  </si>
  <si>
    <t>082137812385</t>
  </si>
  <si>
    <t>1c9Rm4jyz7g17bL7EddTeI9yCThGXkkOW</t>
  </si>
  <si>
    <t>https://drive.google.com/file/d/1c9Rm4jyz7g17bL7EddTeI9yCThGXkkOW/view?usp=drivesdk</t>
  </si>
  <si>
    <t>Data merged and appended successfully; PDF created; Emails Sent: [To: rullyafrita@gmail.com]; Run via form trigger as hamid.mukhlis@mail.ugm.ac.id; Timestamp: May 20 2020 10:55 AM</t>
  </si>
  <si>
    <t>M</t>
  </si>
  <si>
    <t>085384702099</t>
  </si>
  <si>
    <t>lampung</t>
  </si>
  <si>
    <t>Staff administrasi</t>
  </si>
  <si>
    <t>1tt93U5CCL-KokGGFyOgYVxFKjSS8YRRY</t>
  </si>
  <si>
    <t>https://drive.google.com/file/d/1tt93U5CCL-KokGGFyOgYVxFKjSS8YRRY/view?usp=drivesdk</t>
  </si>
  <si>
    <t>Data merged and appended successfully; PDF created; Emails Sent: [To: rullyafrita@gmail.com]; Run via form trigger as hamid.mukhlis@mail.ugm.ac.id; Timestamp: May 20 2020 11:17 AM</t>
  </si>
  <si>
    <t>Ismarini B.S</t>
  </si>
  <si>
    <t>16C2NzJZLhmO2GaXhIR-ys93J2mYJezJh</t>
  </si>
  <si>
    <t>https://drive.google.com/file/d/16C2NzJZLhmO2GaXhIR-ys93J2mYJezJh/view?usp=drivesdk</t>
  </si>
  <si>
    <t>Data merged and appended successfully; PDF created; Emails Sent: [To: rullyafrita@gmail.com]; Run via form trigger as hamid.mukhlis@mail.ugm.ac.id; Timestamp: May 20 2020 11:31 AM</t>
  </si>
  <si>
    <t>AW</t>
  </si>
  <si>
    <t>081242931679</t>
  </si>
  <si>
    <t>1egz0v6GdbzkGFS_mNevpz5X3DvYEfr69</t>
  </si>
  <si>
    <t>https://drive.google.com/file/d/1egz0v6GdbzkGFS_mNevpz5X3DvYEfr69/view?usp=drivesdk</t>
  </si>
  <si>
    <t>Data merged and appended successfully; PDF created; Emails Sent: [To: rullyafrita@gmail.com]; Run via form trigger as hamid.mukhlis@mail.ugm.ac.id; Timestamp: May 20 2020 11:37 AM</t>
  </si>
  <si>
    <t>Rani</t>
  </si>
  <si>
    <t>081251812266</t>
  </si>
  <si>
    <t xml:space="preserve">Karyawan </t>
  </si>
  <si>
    <t>1X3G1gFUIAS35u_oVciTu6OSX5r0ClHk1</t>
  </si>
  <si>
    <t>https://drive.google.com/file/d/1X3G1gFUIAS35u_oVciTu6OSX5r0ClHk1/view?usp=drivesdk</t>
  </si>
  <si>
    <t>Data merged and appended successfully; PDF created; Emails Sent: [To: rullyafrita@gmail.com]; Run via form trigger as hamid.mukhlis@mail.ugm.ac.id; Timestamp: May 20 2020 11:54 AM</t>
  </si>
  <si>
    <t>ENI RINDI ANTIKA/UNNES</t>
  </si>
  <si>
    <t>085649986486</t>
  </si>
  <si>
    <t>MALANG</t>
  </si>
  <si>
    <t>DOSEN</t>
  </si>
  <si>
    <t>16vZ2shD8uQuS9-TY1nubN3vdg9yf9XI4</t>
  </si>
  <si>
    <t>https://drive.google.com/file/d/16vZ2shD8uQuS9-TY1nubN3vdg9yf9XI4/view?usp=drivesdk</t>
  </si>
  <si>
    <t>Reza Mahendra</t>
  </si>
  <si>
    <t>0895700416148</t>
  </si>
  <si>
    <t>1v8tF4LWQe6NZIHhM_hbZOGaN1eXqPANK</t>
  </si>
  <si>
    <t>https://drive.google.com/file/d/1v8tF4LWQe6NZIHhM_hbZOGaN1eXqPANK/view?usp=drivesdk</t>
  </si>
  <si>
    <t>Data merged and appended successfully; PDF created; Emails Sent: [To: rullyafrita@gmail.com]; Run via form trigger as hamid.mukhlis@mail.ugm.ac.id; Timestamp: May 20 2020 11:55 AM</t>
  </si>
  <si>
    <t>ASNR</t>
  </si>
  <si>
    <t>14Se2hLrW6dUvLWznv5YjWMxezsGTOI-9</t>
  </si>
  <si>
    <t>https://drive.google.com/file/d/14Se2hLrW6dUvLWznv5YjWMxezsGTOI-9/view?usp=drivesdk</t>
  </si>
  <si>
    <t>Data merged and appended successfully; PDF created; Emails Sent: [To: rullyafrita@gmail.com]; Run via form trigger as hamid.mukhlis@mail.ugm.ac.id; Timestamp: May 20 2020 12:10 PM</t>
  </si>
  <si>
    <t>SAH</t>
  </si>
  <si>
    <t>081293687900</t>
  </si>
  <si>
    <t>Tangerang</t>
  </si>
  <si>
    <t>18m87Ics_yRhNGHg-0-dZiva09IC9HK4h</t>
  </si>
  <si>
    <t>https://drive.google.com/file/d/18m87Ics_yRhNGHg-0-dZiva09IC9HK4h/view?usp=drivesdk</t>
  </si>
  <si>
    <t>Data merged and appended successfully; PDF created; Emails Sent: [To: rullyafrita@gmail.com]; Run via form trigger as hamid.mukhlis@mail.ugm.ac.id; Timestamp: May 20 2020 12:38 PM</t>
  </si>
  <si>
    <t>085715029130</t>
  </si>
  <si>
    <t>1p5KrcbJCZyBzJRFH8_zKl6pth8u89EW4</t>
  </si>
  <si>
    <t>https://drive.google.com/file/d/1p5KrcbJCZyBzJRFH8_zKl6pth8u89EW4/view?usp=drivesdk</t>
  </si>
  <si>
    <t>Data merged and appended successfully; PDF created; Emails Sent: [To: rullyafrita@gmail.com]; Run via form trigger as hamid.mukhlis@mail.ugm.ac.id; Timestamp: May 20 2020 12:48 PM</t>
  </si>
  <si>
    <t>Purbalingga</t>
  </si>
  <si>
    <t>129O6AwPJMoGdZYtoa57ttXgRCEMd8RAV</t>
  </si>
  <si>
    <t>https://drive.google.com/file/d/129O6AwPJMoGdZYtoa57ttXgRCEMd8RAV/view?usp=drivesdk</t>
  </si>
  <si>
    <t>Data merged and appended successfully; PDF created; Emails Sent: [To: rullyafrita@gmail.com]; Run via form trigger as hamid.mukhlis@mail.ugm.ac.id; Timestamp: May 20 2020 1:10 PM</t>
  </si>
  <si>
    <t>Itok</t>
  </si>
  <si>
    <t>085246997288</t>
  </si>
  <si>
    <t>1rlqLo5LdVshGyWZhHX0GOtVHD3inYHYG</t>
  </si>
  <si>
    <t>https://drive.google.com/file/d/1rlqLo5LdVshGyWZhHX0GOtVHD3inYHYG/view?usp=drivesdk</t>
  </si>
  <si>
    <t>Data merged and appended successfully; PDF created; Emails Sent: [To: rullyafrita@gmail.com]; Run via form trigger as hamid.mukhlis@mail.ugm.ac.id; Timestamp: May 20 2020 1:27 PM</t>
  </si>
  <si>
    <t>Mayang</t>
  </si>
  <si>
    <t>081285330403</t>
  </si>
  <si>
    <t>Ahli Gizi</t>
  </si>
  <si>
    <t>1KXHi2fzRzBLuzhIzJ38uGAhvecOmm-SY</t>
  </si>
  <si>
    <t>https://drive.google.com/file/d/1KXHi2fzRzBLuzhIzJ38uGAhvecOmm-SY/view?usp=drivesdk</t>
  </si>
  <si>
    <t>Data merged and appended successfully; PDF created; Emails Sent: [To: rullyafrita@gmail.com]; Run via form trigger as hamid.mukhlis@mail.ugm.ac.id; Timestamp: May 20 2020 1:51 PM</t>
  </si>
  <si>
    <t>Vita Taufika Rosida</t>
  </si>
  <si>
    <t>085691159100</t>
  </si>
  <si>
    <t>Bantul</t>
  </si>
  <si>
    <t>1mtQ4O15M7WOPEtdNJULSk0l_6YqcwLV4</t>
  </si>
  <si>
    <t>https://drive.google.com/file/d/1mtQ4O15M7WOPEtdNJULSk0l_6YqcwLV4/view?usp=drivesdk</t>
  </si>
  <si>
    <t>Data merged and appended successfully; PDF created; Emails Sent: [To: rullyafrita@gmail.com]; Run via form trigger as hamid.mukhlis@mail.ugm.ac.id; Timestamp: May 20 2020 3:47 PM</t>
  </si>
  <si>
    <t>Agus Wahyudi</t>
  </si>
  <si>
    <t>081906989166</t>
  </si>
  <si>
    <t>Sumbawa</t>
  </si>
  <si>
    <t>1VM2UZmYTO9K2CPwaHYoTgQKftnQFfPGd</t>
  </si>
  <si>
    <t>https://drive.google.com/file/d/1VM2UZmYTO9K2CPwaHYoTgQKftnQFfPGd/view?usp=drivesdk</t>
  </si>
  <si>
    <t>Data merged and appended successfully; PDF created; Emails Sent: [To: rullyafrita@gmail.com]; Run via form trigger as hamid.mukhlis@mail.ugm.ac.id; Timestamp: May 20 2020 4:38 PM</t>
  </si>
  <si>
    <t>Nia Savitri</t>
  </si>
  <si>
    <t>085735186967</t>
  </si>
  <si>
    <t>Lagi nggak kerja kak</t>
  </si>
  <si>
    <t>1cnzdC3jl54mwkb4Ik9KRRHlQ5Umo7OKD</t>
  </si>
  <si>
    <t>https://drive.google.com/file/d/1cnzdC3jl54mwkb4Ik9KRRHlQ5Umo7OKD/view?usp=drivesdk</t>
  </si>
  <si>
    <t>Data merged and appended successfully; PDF created; Emails Sent: [To: rullyafrita@gmail.com]; Run via form trigger as hamid.mukhlis@mail.ugm.ac.id; Timestamp: May 20 2020 4:41 PM</t>
  </si>
  <si>
    <t>Yumar</t>
  </si>
  <si>
    <t>085743760074</t>
  </si>
  <si>
    <t>1qfbD_V1qjurFaa6cDBvVTcWdxIKMPb3Q</t>
  </si>
  <si>
    <t>https://drive.google.com/file/d/1qfbD_V1qjurFaa6cDBvVTcWdxIKMPb3Q/view?usp=drivesdk</t>
  </si>
  <si>
    <t>Data merged and appended successfully; PDF created; Emails Sent: [To: rullyafrita@gmail.com]; Run via form trigger as hamid.mukhlis@mail.ugm.ac.id; Timestamp: May 20 2020 4:43 PM</t>
  </si>
  <si>
    <t>F</t>
  </si>
  <si>
    <t>HRD</t>
  </si>
  <si>
    <t>1XSnMpqZTgE7vFsZlc_wHvDa98rNCSG-u</t>
  </si>
  <si>
    <t>https://drive.google.com/file/d/1XSnMpqZTgE7vFsZlc_wHvDa98rNCSG-u/view?usp=drivesdk</t>
  </si>
  <si>
    <t>Data merged and appended successfully; PDF created; Emails Sent: [To: rullyafrita@gmail.com]; Run via form trigger as hamid.mukhlis@mail.ugm.ac.id; Timestamp: May 20 2020 4:47 PM</t>
  </si>
  <si>
    <t>Evelyn</t>
  </si>
  <si>
    <t>081344389909</t>
  </si>
  <si>
    <t>1XzT0YYwqXsYNxomrPXcyoQyTNd4n-TJt</t>
  </si>
  <si>
    <t>https://drive.google.com/file/d/1XzT0YYwqXsYNxomrPXcyoQyTNd4n-TJt/view?usp=drivesdk</t>
  </si>
  <si>
    <t>Data merged and appended successfully; PDF created; Emails Sent: [To: rullyafrita@gmail.com]; Run via form trigger as hamid.mukhlis@mail.ugm.ac.id; Timestamp: May 20 2020 4:57 PM</t>
  </si>
  <si>
    <t>Ay</t>
  </si>
  <si>
    <t>0895421939691</t>
  </si>
  <si>
    <t>1uzAdXIkv-Zsof1yZ96kLrm86jdobDXd-</t>
  </si>
  <si>
    <t>https://drive.google.com/file/d/1uzAdXIkv-Zsof1yZ96kLrm86jdobDXd-/view?usp=drivesdk</t>
  </si>
  <si>
    <t>Data merged and appended successfully; PDF created; Emails Sent: [To: rullyafrita@gmail.com]; Run via form trigger as hamid.mukhlis@mail.ugm.ac.id; Timestamp: May 20 2020 5:19 PM</t>
  </si>
  <si>
    <t>Sheylla Ramadhani</t>
  </si>
  <si>
    <t>081333148901</t>
  </si>
  <si>
    <t>Blitar</t>
  </si>
  <si>
    <t>1ttn9Wk8FlZ0fUGQIApM-0mWhC1u9CcZz</t>
  </si>
  <si>
    <t>https://drive.google.com/file/d/1ttn9Wk8FlZ0fUGQIApM-0mWhC1u9CcZz/view?usp=drivesdk</t>
  </si>
  <si>
    <t>Data merged and appended successfully; PDF created; Emails Sent: [To: rullyafrita@gmail.com]; Run via form trigger as hamid.mukhlis@mail.ugm.ac.id; Timestamp: May 20 2020 5:25 PM</t>
  </si>
  <si>
    <t>Lina Isnaeni Amalia</t>
  </si>
  <si>
    <t>081803926260</t>
  </si>
  <si>
    <t>1sg28N9ID5hcigawx8zvpjP8dNi7ksrrE</t>
  </si>
  <si>
    <t>https://drive.google.com/file/d/1sg28N9ID5hcigawx8zvpjP8dNi7ksrrE/view?usp=drivesdk</t>
  </si>
  <si>
    <t>Data merged and appended successfully; PDF created; Emails Sent: [To: rullyafrita@gmail.com]; Run via form trigger as hamid.mukhlis@mail.ugm.ac.id; Timestamp: May 20 2020 6:43 PM</t>
  </si>
  <si>
    <t>Muhammad Syafiq</t>
  </si>
  <si>
    <t>081375414122</t>
  </si>
  <si>
    <t>Kisaran</t>
  </si>
  <si>
    <t>1ZzxppKE2EIZBrBKao7i0kuS10fICxlSu</t>
  </si>
  <si>
    <t>https://drive.google.com/file/d/1ZzxppKE2EIZBrBKao7i0kuS10fICxlSu/view?usp=drivesdk</t>
  </si>
  <si>
    <t>Data merged and appended successfully; PDF created; Emails Sent: [To: rullyafrita@gmail.com]; Run via form trigger as hamid.mukhlis@mail.ugm.ac.id; Timestamp: May 20 2020 7:39 PM</t>
  </si>
  <si>
    <t>piyu</t>
  </si>
  <si>
    <t>081246177336</t>
  </si>
  <si>
    <t xml:space="preserve">Jakarta Timur </t>
  </si>
  <si>
    <t>1xYiTKQqQ82p9vjcKhfNSDrLgj5RbPZi-</t>
  </si>
  <si>
    <t>https://drive.google.com/file/d/1xYiTKQqQ82p9vjcKhfNSDrLgj5RbPZi-/view?usp=drivesdk</t>
  </si>
  <si>
    <t>Data merged and appended successfully; PDF created; Emails Sent: [To: rullyafrita@gmail.com]; Run via form trigger as hamid.mukhlis@mail.ugm.ac.id; Timestamp: May 20 2020 8:12 PM</t>
  </si>
  <si>
    <t>VERA MONICA</t>
  </si>
  <si>
    <t>081393132585</t>
  </si>
  <si>
    <t>1s5Ntg5ErtvOaPKzqF0jiLQiwfosQCyB6</t>
  </si>
  <si>
    <t>https://drive.google.com/file/d/1s5Ntg5ErtvOaPKzqF0jiLQiwfosQCyB6/view?usp=drivesdk</t>
  </si>
  <si>
    <t>Data merged and appended successfully; PDF created; Emails Sent: [To: rullyafrita@gmail.com]; Run via form trigger as hamid.mukhlis@mail.ugm.ac.id; Timestamp: May 20 2020 10:28 PM</t>
  </si>
  <si>
    <t>AG</t>
  </si>
  <si>
    <t>081279496651</t>
  </si>
  <si>
    <t>1J0kedtuabfFdHNvW9wqvr1v099Y5qGUg</t>
  </si>
  <si>
    <t>https://drive.google.com/file/d/1J0kedtuabfFdHNvW9wqvr1v099Y5qGUg/view?usp=drivesdk</t>
  </si>
  <si>
    <t>Data merged and appended successfully; PDF created; Emails Sent: [To: rullyafrita@gmail.com]; Run via form trigger as hamid.mukhlis@mail.ugm.ac.id; Timestamp: May 20 2020 11:12 PM</t>
  </si>
  <si>
    <t>AYU</t>
  </si>
  <si>
    <t>081339871577</t>
  </si>
  <si>
    <t>Kota Mataram - NTB</t>
  </si>
  <si>
    <t>1N6EUeQ-1uvKq81rTW_1WkXA1FjJnGkDt</t>
  </si>
  <si>
    <t>https://drive.google.com/file/d/1N6EUeQ-1uvKq81rTW_1WkXA1FjJnGkDt/view?usp=drivesdk</t>
  </si>
  <si>
    <t>Data merged and appended successfully; PDF created; Emails Sent: [To: rullyafrita@gmail.com]; Run via form trigger as hamid.mukhlis@mail.ugm.ac.id; Timestamp: May 20 2020 11:15 PM</t>
  </si>
  <si>
    <t>Tisa</t>
  </si>
  <si>
    <t>082293530628</t>
  </si>
  <si>
    <t>Luwu Utara</t>
  </si>
  <si>
    <t>Mahasiswa S1</t>
  </si>
  <si>
    <t>1V5O71T0ta2Zb6oyJaD2n4LGMvstXC9_E</t>
  </si>
  <si>
    <t>https://drive.google.com/file/d/1V5O71T0ta2Zb6oyJaD2n4LGMvstXC9_E/view?usp=drivesdk</t>
  </si>
  <si>
    <t>Data merged and appended successfully; PDF created; Emails Sent: [To: rullyafrita@gmail.com]; Run via form trigger as hamid.mukhlis@mail.ugm.ac.id; Timestamp: May 20 2020 11:23 PM</t>
  </si>
  <si>
    <t>085291837697</t>
  </si>
  <si>
    <t>jualan online</t>
  </si>
  <si>
    <t>1VqWfwWwvII4hxBts-nxmxEZLo2cqNNsd</t>
  </si>
  <si>
    <t>https://drive.google.com/file/d/1VqWfwWwvII4hxBts-nxmxEZLo2cqNNsd/view?usp=drivesdk</t>
  </si>
  <si>
    <t>Data merged and appended successfully; PDF created; Emails Sent: [To: rullyafrita@gmail.com]; Run via form trigger as hamid.mukhlis@mail.ugm.ac.id; Timestamp: May 20 2020 11:41 PM</t>
  </si>
  <si>
    <t>Uf</t>
  </si>
  <si>
    <t>Bdg</t>
  </si>
  <si>
    <t>1SClk1Ig7aVpduponQJT21M-fl5xA6MhV</t>
  </si>
  <si>
    <t>https://drive.google.com/file/d/1SClk1Ig7aVpduponQJT21M-fl5xA6MhV/view?usp=drivesdk</t>
  </si>
  <si>
    <t>Data merged and appended successfully; PDF created; Emails Sent: [To: rullyafrita@gmail.com]; Run via form trigger as hamid.mukhlis@mail.ugm.ac.id; Timestamp: May 20 2020 11:56 PM</t>
  </si>
  <si>
    <t>SN</t>
  </si>
  <si>
    <t>082243290230</t>
  </si>
  <si>
    <t xml:space="preserve">Banyumas </t>
  </si>
  <si>
    <t>-</t>
  </si>
  <si>
    <t>1oxXAA0NapkGzmk-gRvPi0Ao0BTGHgd-M</t>
  </si>
  <si>
    <t>https://drive.google.com/file/d/1oxXAA0NapkGzmk-gRvPi0Ao0BTGHgd-M/view?usp=drivesdk</t>
  </si>
  <si>
    <t>Data merged and appended successfully; PDF created; Emails Sent: [To: rullyafrita@gmail.com]; Run via form trigger as hamid.mukhlis@mail.ugm.ac.id; Timestamp: May 20 2020 11:59 PM</t>
  </si>
  <si>
    <t>SDM</t>
  </si>
  <si>
    <t>08155297533</t>
  </si>
  <si>
    <t>profesional</t>
  </si>
  <si>
    <t>1brjv-FZyvuxl-BQb5blisnqpY61OLUpU</t>
  </si>
  <si>
    <t>https://drive.google.com/file/d/1brjv-FZyvuxl-BQb5blisnqpY61OLUpU/view?usp=drivesdk</t>
  </si>
  <si>
    <t>Data merged and appended successfully; PDF created; Emails Sent: [To: rullyafrita@gmail.com]; Run via form trigger as hamid.mukhlis@mail.ugm.ac.id; Timestamp: May 21 2020 12:02 AM</t>
  </si>
  <si>
    <t>SEG</t>
  </si>
  <si>
    <t>082219008361</t>
  </si>
  <si>
    <t>Ga Kerja</t>
  </si>
  <si>
    <t>1pztpSBr66D49u_QReN7xB0S8Xz_DlImM</t>
  </si>
  <si>
    <t>https://drive.google.com/file/d/1pztpSBr66D49u_QReN7xB0S8Xz_DlImM/view?usp=drivesdk</t>
  </si>
  <si>
    <t>Data merged and appended successfully; PDF created; Emails Sent: [To: rullyafrita@gmail.com]; Run via form trigger as hamid.mukhlis@mail.ugm.ac.id; Timestamp: May 21 2020 12:06 AM</t>
  </si>
  <si>
    <t xml:space="preserve">Nur mahfudhi </t>
  </si>
  <si>
    <t>085700299579</t>
  </si>
  <si>
    <t>Membantu pondok</t>
  </si>
  <si>
    <t>1KDsPYXXv8T1SyYIfJfnqFhlbf4W3xnsR</t>
  </si>
  <si>
    <t>https://drive.google.com/file/d/1KDsPYXXv8T1SyYIfJfnqFhlbf4W3xnsR/view?usp=drivesdk</t>
  </si>
  <si>
    <t>Data merged and appended successfully; PDF created; Emails Sent: [To: rullyafrita@gmail.com]; Run via form trigger as hamid.mukhlis@mail.ugm.ac.id; Timestamp: May 21 2020 12:35 AM</t>
  </si>
  <si>
    <t>YHS</t>
  </si>
  <si>
    <t>081294144513</t>
  </si>
  <si>
    <t>Pegawai</t>
  </si>
  <si>
    <t>1qbdXq6zRHgGtuYvrTPoL8PTdoSGL9a6r</t>
  </si>
  <si>
    <t>https://drive.google.com/file/d/1qbdXq6zRHgGtuYvrTPoL8PTdoSGL9a6r/view?usp=drivesdk</t>
  </si>
  <si>
    <t>Data merged and appended successfully; PDF created; Emails Sent: [To: rullyafrita@gmail.com]; Run via form trigger as hamid.mukhlis@mail.ugm.ac.id; Timestamp: May 21 2020 12:40 AM</t>
  </si>
  <si>
    <t>Aqid</t>
  </si>
  <si>
    <t>085101209111</t>
  </si>
  <si>
    <t>Batam</t>
  </si>
  <si>
    <t>Mahasiswi semester akhir</t>
  </si>
  <si>
    <t>1CnZQXSELJTQTr-Vi0v5axPz12Xd90024</t>
  </si>
  <si>
    <t>https://drive.google.com/file/d/1CnZQXSELJTQTr-Vi0v5axPz12Xd90024/view?usp=drivesdk</t>
  </si>
  <si>
    <t>Data merged and appended successfully; PDF created; Emails Sent: [To: rullyafrita@gmail.com]; Run via form trigger as hamid.mukhlis@mail.ugm.ac.id; Timestamp: May 21 2020 12:50 AM</t>
  </si>
  <si>
    <t>Novia</t>
  </si>
  <si>
    <t>089634061215</t>
  </si>
  <si>
    <t>1WbENqwtYSHyeGth8kd2rEx4jMNeCi_YS</t>
  </si>
  <si>
    <t>https://drive.google.com/file/d/1WbENqwtYSHyeGth8kd2rEx4jMNeCi_YS/view?usp=drivesdk</t>
  </si>
  <si>
    <t>Data merged and appended successfully; PDF created; Emails Sent: [To: rullyafrita@gmail.com]; Run via form trigger as hamid.mukhlis@mail.ugm.ac.id; Timestamp: May 21 2020 1:25 AM</t>
  </si>
  <si>
    <t>IF</t>
  </si>
  <si>
    <t>082184042917</t>
  </si>
  <si>
    <t>1Nc1e2fM4n9HNPaItU5sgIE5ETbp9vez4</t>
  </si>
  <si>
    <t>https://drive.google.com/file/d/1Nc1e2fM4n9HNPaItU5sgIE5ETbp9vez4/view?usp=drivesdk</t>
  </si>
  <si>
    <t>Data merged and appended successfully; PDF created; Emails Sent: [To: rullyafrita@gmail.com]; Run via form trigger as hamid.mukhlis@mail.ugm.ac.id; Timestamp: May 21 2020 1:56 AM</t>
  </si>
  <si>
    <t>Heppy</t>
  </si>
  <si>
    <t>085266572504</t>
  </si>
  <si>
    <t>Terapis ABK</t>
  </si>
  <si>
    <t>1RApFlIXvd2T296FzBiUOimpV-GehA_Wu</t>
  </si>
  <si>
    <t>https://drive.google.com/file/d/1RApFlIXvd2T296FzBiUOimpV-GehA_Wu/view?usp=drivesdk</t>
  </si>
  <si>
    <t>Data merged and appended successfully; PDF created; Emails Sent: [To: rullyafrita@gmail.com]; Run via form trigger as hamid.mukhlis@mail.ugm.ac.id; Timestamp: May 21 2020 2:20 AM</t>
  </si>
  <si>
    <t>IV</t>
  </si>
  <si>
    <t>1V4BmWKfSG-DgI7861cv0gVNDr79RbBRx</t>
  </si>
  <si>
    <t>https://drive.google.com/file/d/1V4BmWKfSG-DgI7861cv0gVNDr79RbBRx/view?usp=drivesdk</t>
  </si>
  <si>
    <t>Data merged and appended successfully; PDF created; Emails Sent: [To: rullyafrita@gmail.com]; Run via form trigger as hamid.mukhlis@mail.ugm.ac.id; Timestamp: May 21 2020 3:31 AM</t>
  </si>
  <si>
    <t>1nI7-4YUUAqNp7xG3X2bU4UzqKVfU1Up9</t>
  </si>
  <si>
    <t>https://drive.google.com/file/d/1nI7-4YUUAqNp7xG3X2bU4UzqKVfU1Up9/view?usp=drivesdk</t>
  </si>
  <si>
    <t>Data merged and appended successfully; PDF created; Emails Sent: [To: rullyafrita@gmail.com]; Run via form trigger as hamid.mukhlis@mail.ugm.ac.id; Timestamp: May 21 2020 3:33 AM</t>
  </si>
  <si>
    <t>ME</t>
  </si>
  <si>
    <t>08563064450</t>
  </si>
  <si>
    <t>1e03Yn8fNSNELJ9ud_4vZqONkdh2gwfiH</t>
  </si>
  <si>
    <t>https://drive.google.com/file/d/1e03Yn8fNSNELJ9ud_4vZqONkdh2gwfiH/view?usp=drivesdk</t>
  </si>
  <si>
    <t>Data merged and appended successfully; PDF created; Emails Sent: [To: rullyafrita@gmail.com]; Run via form trigger as hamid.mukhlis@mail.ugm.ac.id; Timestamp: May 21 2020 4:21 AM</t>
  </si>
  <si>
    <t>Arum Wida</t>
  </si>
  <si>
    <t>081329430804</t>
  </si>
  <si>
    <t>Freelancer</t>
  </si>
  <si>
    <t>1tcLSVVH2AHGZ1N7d6CRmJECF9gJCoFxA</t>
  </si>
  <si>
    <t>https://drive.google.com/file/d/1tcLSVVH2AHGZ1N7d6CRmJECF9gJCoFxA/view?usp=drivesdk</t>
  </si>
  <si>
    <t>Data merged and appended successfully; PDF created; Emails Sent: [To: rullyafrita@gmail.com]; Run via form trigger as hamid.mukhlis@mail.ugm.ac.id; Timestamp: May 21 2020 9:11 AM</t>
  </si>
  <si>
    <t>081279888251</t>
  </si>
  <si>
    <t>1mRhfJ5SW1IitNMpT1uHpi8F2LadZqfkF</t>
  </si>
  <si>
    <t>https://drive.google.com/file/d/1mRhfJ5SW1IitNMpT1uHpi8F2LadZqfkF/view?usp=drivesdk</t>
  </si>
  <si>
    <t>Data merged and appended successfully; PDF created; Emails Sent: [To: rullyafrita@gmail.com]; Run via form trigger as hamid.mukhlis@mail.ugm.ac.id; Timestamp: May 21 2020 9:21 AM</t>
  </si>
  <si>
    <t>Ary Eko</t>
  </si>
  <si>
    <t>081273800700</t>
  </si>
  <si>
    <t>1oUwk8nR8Ul-ydngYlMAt9Fu0LShnoczc</t>
  </si>
  <si>
    <t>https://drive.google.com/file/d/1oUwk8nR8Ul-ydngYlMAt9Fu0LShnoczc/view?usp=drivesdk</t>
  </si>
  <si>
    <t>Data merged and appended successfully; PDF created; Emails Sent: [To: rullyafrita@gmail.com]; Run via form trigger as hamid.mukhlis@mail.ugm.ac.id; Timestamp: May 21 2020 10:46 AM</t>
  </si>
  <si>
    <t>KJ</t>
  </si>
  <si>
    <t>085242198074</t>
  </si>
  <si>
    <t>1wu6B1S4VeignNIrhN_W9qeNPZs3-nO7a</t>
  </si>
  <si>
    <t>https://drive.google.com/file/d/1wu6B1S4VeignNIrhN_W9qeNPZs3-nO7a/view?usp=drivesdk</t>
  </si>
  <si>
    <t>Data merged and appended successfully; PDF created; Emails Sent: [To: rullyafrita@gmail.com]; Run via form trigger as hamid.mukhlis@mail.ugm.ac.id; Timestamp: May 21 2020 10:55 AM</t>
  </si>
  <si>
    <t>Aisyah Aliyah S</t>
  </si>
  <si>
    <t>085801532290</t>
  </si>
  <si>
    <t>1IAx6vSvNOquKYvh5Q19hyWqqX6EQqQ0m</t>
  </si>
  <si>
    <t>https://drive.google.com/file/d/1IAx6vSvNOquKYvh5Q19hyWqqX6EQqQ0m/view?usp=drivesdk</t>
  </si>
  <si>
    <t>Data merged and appended successfully; PDF created; Emails Sent: [To: rullyafrita@gmail.com]; Run via form trigger as hamid.mukhlis@mail.ugm.ac.id; Timestamp: May 21 2020 10:59 AM</t>
  </si>
  <si>
    <t>GSP</t>
  </si>
  <si>
    <t>081999196936</t>
  </si>
  <si>
    <t>Denpasar</t>
  </si>
  <si>
    <t>16ykow_ycS7fGq78cmYd3KQrMVWAegRqu</t>
  </si>
  <si>
    <t>https://drive.google.com/file/d/16ykow_ycS7fGq78cmYd3KQrMVWAegRqu/view?usp=drivesdk</t>
  </si>
  <si>
    <t>Data merged and appended successfully; PDF created; Emails Sent: [To: rullyafrita@gmail.com]; Run via form trigger as hamid.mukhlis@mail.ugm.ac.id; Timestamp: May 21 2020 1:09 PM</t>
  </si>
  <si>
    <t>R.R</t>
  </si>
  <si>
    <t>087802539583</t>
  </si>
  <si>
    <t>1VC1GlnrsuB8CLA6XXA8BaUlnPGIw1Tx_</t>
  </si>
  <si>
    <t>https://drive.google.com/file/d/1VC1GlnrsuB8CLA6XXA8BaUlnPGIw1Tx_/view?usp=drivesdk</t>
  </si>
  <si>
    <t>Data merged and appended successfully; PDF created; Emails Sent: [To: rullyafrita@gmail.com]; Run via form trigger as hamid.mukhlis@mail.ugm.ac.id; Timestamp: May 21 2020 5:17 PM</t>
  </si>
  <si>
    <t>Endra</t>
  </si>
  <si>
    <t>085386794670</t>
  </si>
  <si>
    <t>Kalimantan Barat</t>
  </si>
  <si>
    <t>1FzgWUS9RzPIxewxgiFW44mSybSNiYpVm</t>
  </si>
  <si>
    <t>https://drive.google.com/file/d/1FzgWUS9RzPIxewxgiFW44mSybSNiYpVm/view?usp=drivesdk</t>
  </si>
  <si>
    <t>Data merged and appended successfully; PDF created; Emails Sent: [To: rullyafrita@gmail.com]; Run via form trigger as hamid.mukhlis@mail.ugm.ac.id; Timestamp: May 21 2020 5:18 PM</t>
  </si>
  <si>
    <t>Elis Setyowati</t>
  </si>
  <si>
    <t>Temanggung</t>
  </si>
  <si>
    <t>1PDyN9jLceMvumhDeEN-rSClu7_GXIu3N</t>
  </si>
  <si>
    <t>https://drive.google.com/file/d/1PDyN9jLceMvumhDeEN-rSClu7_GXIu3N/view?usp=drivesdk</t>
  </si>
  <si>
    <t>Data merged and appended successfully; PDF created; Emails Sent: [To: rullyafrita@gmail.com]; Run via form trigger as hamid.mukhlis@mail.ugm.ac.id; Timestamp: May 21 2020 5:21 PM</t>
  </si>
  <si>
    <t>MYT</t>
  </si>
  <si>
    <t>087700375979</t>
  </si>
  <si>
    <t>15O0QzZG7ZCtcGR2XMbBwLo8U29yfpLjq</t>
  </si>
  <si>
    <t>https://drive.google.com/file/d/15O0QzZG7ZCtcGR2XMbBwLo8U29yfpLjq/view?usp=drivesdk</t>
  </si>
  <si>
    <t>Data merged and appended successfully; PDF created; Emails Sent: [To: rullyafrita@gmail.com]; Run via form trigger as hamid.mukhlis@mail.ugm.ac.id; Timestamp: May 21 2020 5:31 PM</t>
  </si>
  <si>
    <t>IR</t>
  </si>
  <si>
    <t xml:space="preserve">Bandung </t>
  </si>
  <si>
    <t xml:space="preserve">Konsultan </t>
  </si>
  <si>
    <t>11g3C3c6o6qSKiV-U7pZIAs5QVoEcfrsf</t>
  </si>
  <si>
    <t>https://drive.google.com/file/d/11g3C3c6o6qSKiV-U7pZIAs5QVoEcfrsf/view?usp=drivesdk</t>
  </si>
  <si>
    <t>Data merged and appended successfully; PDF created; Emails Sent: [To: rullyafrita@gmail.com]; Run via form trigger as hamid.mukhlis@mail.ugm.ac.id; Timestamp: May 21 2020 6:02 PM</t>
  </si>
  <si>
    <t xml:space="preserve">Meidika haris M </t>
  </si>
  <si>
    <t>1p-eIEdlY37Hs_yZ1EbOUW2TulCG5rpgI</t>
  </si>
  <si>
    <t>https://drive.google.com/a/ugm.ac.id/file/d/1p-eIEdlY37Hs_yZ1EbOUW2TulCG5rpgI/view?usp=drivesdk</t>
  </si>
  <si>
    <t>Data merged and appended successfully; PDF created; Emails Sent: [To: rullyafrita@gmail.com]; Run via form trigger as hamid.mukhlis@mail.ugm.ac.id; Timestamp: May 21 2020 6:59 PM</t>
  </si>
  <si>
    <t xml:space="preserve">Fida </t>
  </si>
  <si>
    <t xml:space="preserve">Sleman </t>
  </si>
  <si>
    <t>1kcERKK5YyqvyxgBNW8SHr0M1VeZ9u_y7</t>
  </si>
  <si>
    <t>https://drive.google.com/file/d/1kcERKK5YyqvyxgBNW8SHr0M1VeZ9u_y7/view?usp=drivesdk</t>
  </si>
  <si>
    <t>Data merged and appended successfully; PDF created; Emails Sent: [To: rullyafrita@gmail.com]; Run via form trigger as hamid.mukhlis@mail.ugm.ac.id; Timestamp: May 21 2020 7:28 PM</t>
  </si>
  <si>
    <t>Avi</t>
  </si>
  <si>
    <t>085725493733</t>
  </si>
  <si>
    <t>Karanganyar</t>
  </si>
  <si>
    <t>1Iv0Vtv7rEBh7XDZ5RNnr8aRt-_WD9ztf</t>
  </si>
  <si>
    <t>https://drive.google.com/file/d/1Iv0Vtv7rEBh7XDZ5RNnr8aRt-_WD9ztf/view?usp=drivesdk</t>
  </si>
  <si>
    <t>Data merged and appended successfully; PDF created; Emails Sent: [To: rullyafrita@gmail.com]; Run via form trigger as hamid.mukhlis@mail.ugm.ac.id; Timestamp: May 21 2020 7:41 PM</t>
  </si>
  <si>
    <t>Wiwi Febriani</t>
  </si>
  <si>
    <t>081289085316</t>
  </si>
  <si>
    <t>1jERCbWR28vWgQ6G1vWn-3fSOqNSPXNCl</t>
  </si>
  <si>
    <t>https://drive.google.com/file/d/1jERCbWR28vWgQ6G1vWn-3fSOqNSPXNCl/view?usp=drivesdk</t>
  </si>
  <si>
    <t>Data merged and appended successfully; PDF created; Emails Sent: [To: rullyafrita@gmail.com]; Run via form trigger as hamid.mukhlis@mail.ugm.ac.id; Timestamp: May 21 2020 7:49 PM</t>
  </si>
  <si>
    <t>Wajib</t>
  </si>
  <si>
    <t>081379300747</t>
  </si>
  <si>
    <t>1YfjjDKbqvQGn-2ljMCQtnOVSBFLlLqfc</t>
  </si>
  <si>
    <t>https://drive.google.com/file/d/1YfjjDKbqvQGn-2ljMCQtnOVSBFLlLqfc/view?usp=drivesdk</t>
  </si>
  <si>
    <t>Data merged and appended successfully; PDF created; Emails Sent: [To: rullyafrita@gmail.com]; Run via form trigger as hamid.mukhlis@mail.ugm.ac.id; Timestamp: May 21 2020 8:56 PM</t>
  </si>
  <si>
    <t>Lintar</t>
  </si>
  <si>
    <t>081272289013</t>
  </si>
  <si>
    <t>Purwakarta</t>
  </si>
  <si>
    <t>Dokter umum</t>
  </si>
  <si>
    <t>18WnvErPJnZrBjv_3jl5eRVHedE0ukhgT</t>
  </si>
  <si>
    <t>https://drive.google.com/file/d/18WnvErPJnZrBjv_3jl5eRVHedE0ukhgT/view?usp=drivesdk</t>
  </si>
  <si>
    <t>Data merged and appended successfully; PDF created; Emails Sent: [To: rullyafrita@gmail.com]; Run via form trigger as hamid.mukhlis@mail.ugm.ac.id; Timestamp: May 21 2020 11:23 PM</t>
  </si>
  <si>
    <t>Tosan S A</t>
  </si>
  <si>
    <t>082225852580</t>
  </si>
  <si>
    <t xml:space="preserve">Yogyakarta </t>
  </si>
  <si>
    <t xml:space="preserve">Pegawai swasta </t>
  </si>
  <si>
    <t>1wVg2NsnD__p9egpnKF4bvejzihj3WArd</t>
  </si>
  <si>
    <t>https://drive.google.com/file/d/1wVg2NsnD__p9egpnKF4bvejzihj3WArd/view?usp=drivesdk</t>
  </si>
  <si>
    <t>Data merged and appended successfully; PDF created; Emails Sent: [To: rullyafrita@gmail.com]; Run via form trigger as hamid.mukhlis@mail.ugm.ac.id; Timestamp: May 21 2020 11:25 PM</t>
  </si>
  <si>
    <t>Wawan</t>
  </si>
  <si>
    <t>085641965842</t>
  </si>
  <si>
    <t>1FoiYb2ftYLPN5BPXLwzXfM96fc_6RSCw</t>
  </si>
  <si>
    <t>https://drive.google.com/file/d/1FoiYb2ftYLPN5BPXLwzXfM96fc_6RSCw/view?usp=drivesdk</t>
  </si>
  <si>
    <t>Data merged and appended successfully; PDF created; Emails Sent: [To: rullyafrita@gmail.com]; Run via form trigger as hamid.mukhlis@mail.ugm.ac.id; Timestamp: May 21 2020 11:33 PM</t>
  </si>
  <si>
    <t>HP</t>
  </si>
  <si>
    <t>088286214691</t>
  </si>
  <si>
    <t>BANDAR LAMPUNG</t>
  </si>
  <si>
    <t>1yKaC_Gh4Wy2R3oEY-yzGZYDSOmMtxicX</t>
  </si>
  <si>
    <t>https://drive.google.com/file/d/1yKaC_Gh4Wy2R3oEY-yzGZYDSOmMtxicX/view?usp=drivesdk</t>
  </si>
  <si>
    <t>Data merged and appended successfully; PDF created; Emails Sent: [To: rullyafrita@gmail.com]; Run via form trigger as hamid.mukhlis@mail.ugm.ac.id; Timestamp: May 21 2020 11:34 PM</t>
  </si>
  <si>
    <t>Supriyanto</t>
  </si>
  <si>
    <t>1epfuI1z-bjAYA9DgVFQYdxCr0hgFfku2</t>
  </si>
  <si>
    <t>https://drive.google.com/file/d/1epfuI1z-bjAYA9DgVFQYdxCr0hgFfku2/view?usp=drivesdk</t>
  </si>
  <si>
    <t>Data merged and appended successfully; PDF created; Emails Sent: [To: rullyafrita@gmail.com]; Run via form trigger as hamid.mukhlis@mail.ugm.ac.id; Timestamp: May 21 2020 11:37 PM</t>
  </si>
  <si>
    <t>Dila</t>
  </si>
  <si>
    <t>081291721697</t>
  </si>
  <si>
    <t>1JeL25N9ymp4NzEIM4iP1ADXSHUPDvFtT</t>
  </si>
  <si>
    <t>https://drive.google.com/file/d/1JeL25N9ymp4NzEIM4iP1ADXSHUPDvFtT/view?usp=drivesdk</t>
  </si>
  <si>
    <t>Data merged and appended successfully; PDF created; Emails Sent: [To: rullyafrita@gmail.com]; Run via form trigger as hamid.mukhlis@mail.ugm.ac.id; Timestamp: May 21 2020 11:46 PM</t>
  </si>
  <si>
    <t>1MlLpVbdtqp4wuBf6RsyA52sAv4s18OM4</t>
  </si>
  <si>
    <t>https://drive.google.com/file/d/1MlLpVbdtqp4wuBf6RsyA52sAv4s18OM4/view?usp=drivesdk</t>
  </si>
  <si>
    <t>Data merged and appended successfully; PDF created; Emails Sent: [To: rullyafrita@gmail.com]; Run via form trigger as hamid.mukhlis@mail.ugm.ac.id; Timestamp: May 22 2020 12:02 AM</t>
  </si>
  <si>
    <t>Dina</t>
  </si>
  <si>
    <t>085624245964</t>
  </si>
  <si>
    <t>1d0pUwTHEvB9mCQzRjomqvW6OSAG6VHjX</t>
  </si>
  <si>
    <t>https://drive.google.com/file/d/1d0pUwTHEvB9mCQzRjomqvW6OSAG6VHjX/view?usp=drivesdk</t>
  </si>
  <si>
    <t>Data merged and appended successfully; PDF created; Emails Sent: [To: rullyafrita@gmail.com]; Run via form trigger as hamid.mukhlis@mail.ugm.ac.id; Timestamp: May 22 2020 12:17 AM</t>
  </si>
  <si>
    <t>Teddy</t>
  </si>
  <si>
    <t>082176789800</t>
  </si>
  <si>
    <t>1zY4c9vWlMsjYwdkarQIh2rtmc-dR1C2t</t>
  </si>
  <si>
    <t>https://drive.google.com/file/d/1zY4c9vWlMsjYwdkarQIh2rtmc-dR1C2t/view?usp=drivesdk</t>
  </si>
  <si>
    <t>Data merged and appended successfully; PDF created; Emails Sent: [To: rullyafrita@gmail.com]; Run via form trigger as hamid.mukhlis@mail.ugm.ac.id; Timestamp: May 22 2020 12:51 AM</t>
  </si>
  <si>
    <t>081931748685</t>
  </si>
  <si>
    <t>15d8XRFwWHki7sMPQ8-7IQ1fW9GI38QXX</t>
  </si>
  <si>
    <t>https://drive.google.com/file/d/15d8XRFwWHki7sMPQ8-7IQ1fW9GI38QXX/view?usp=drivesdk</t>
  </si>
  <si>
    <t>Data merged and appended successfully; PDF created; Emails Sent: [To: rullyafrita@gmail.com]; Run via form trigger as hamid.mukhlis@mail.ugm.ac.id; Timestamp: May 22 2020 1:07 AM</t>
  </si>
  <si>
    <t>Ahzam</t>
  </si>
  <si>
    <t>+6281228376352</t>
  </si>
  <si>
    <t>1CO0Fmd-qEOjvVqq9qBMOA1H4_nqKsw3r</t>
  </si>
  <si>
    <t>https://drive.google.com/file/d/1CO0Fmd-qEOjvVqq9qBMOA1H4_nqKsw3r/view?usp=drivesdk</t>
  </si>
  <si>
    <t>Data merged and appended successfully; PDF created; Emails Sent: [To: rullyafrita@gmail.com]; Run via form trigger as hamid.mukhlis@mail.ugm.ac.id; Timestamp: May 22 2020 1:23 AM</t>
  </si>
  <si>
    <t>19YggrMtwkCTjaypilCsfOJHRhEBuuTaY</t>
  </si>
  <si>
    <t>https://drive.google.com/file/d/19YggrMtwkCTjaypilCsfOJHRhEBuuTaY/view?usp=drivesdk</t>
  </si>
  <si>
    <t>Data merged and appended successfully; PDF created; Emails Sent: [To: rullyafrita@gmail.com]; Run via form trigger as hamid.mukhlis@mail.ugm.ac.id; Timestamp: May 22 2020 1:33 AM</t>
  </si>
  <si>
    <t xml:space="preserve">Widya </t>
  </si>
  <si>
    <t>08174156692</t>
  </si>
  <si>
    <t>Ungaran</t>
  </si>
  <si>
    <t>1X6Vv90R93SaSLCmF5rCKryWYVCxA4wFK</t>
  </si>
  <si>
    <t>https://drive.google.com/file/d/1X6Vv90R93SaSLCmF5rCKryWYVCxA4wFK/view?usp=drivesdk</t>
  </si>
  <si>
    <t>Data merged and appended successfully; PDF created; Emails Sent: [To: rullyafrita@gmail.com]; Run via form trigger as hamid.mukhlis@mail.ugm.ac.id; Timestamp: May 22 2020 1:53 AM</t>
  </si>
  <si>
    <t>DNN</t>
  </si>
  <si>
    <t>085363579978</t>
  </si>
  <si>
    <t>Solok</t>
  </si>
  <si>
    <t>1hVRjd-znvf9D1xTWRWynCd4ueXDeHbMT</t>
  </si>
  <si>
    <t>https://drive.google.com/file/d/1hVRjd-znvf9D1xTWRWynCd4ueXDeHbMT/view?usp=drivesdk</t>
  </si>
  <si>
    <t>Data merged and appended successfully; PDF created; Emails Sent: [To: rullyafrita@gmail.com]; Run via form trigger as hamid.mukhlis@mail.ugm.ac.id; Timestamp: May 22 2020 1:56 AM</t>
  </si>
  <si>
    <t>ak</t>
  </si>
  <si>
    <t>082139178187</t>
  </si>
  <si>
    <t>1uZGO7cDKGX15qozIpc5o8e5WR1xb7o3m</t>
  </si>
  <si>
    <t>https://drive.google.com/file/d/1uZGO7cDKGX15qozIpc5o8e5WR1xb7o3m/view?usp=drivesdk</t>
  </si>
  <si>
    <t>Data merged and appended successfully; PDF created; Emails Sent: [To: rullyafrita@gmail.com]; Run via form trigger as hamid.mukhlis@mail.ugm.ac.id; Timestamp: May 22 2020 2:15 AM</t>
  </si>
  <si>
    <t>csw</t>
  </si>
  <si>
    <t>087881001926</t>
  </si>
  <si>
    <t>karyawan swasta</t>
  </si>
  <si>
    <t>1GxRexngwCQfWLjZwY4uunT3wwKpD4tpT</t>
  </si>
  <si>
    <t>https://drive.google.com/file/d/1GxRexngwCQfWLjZwY4uunT3wwKpD4tpT/view?usp=drivesdk</t>
  </si>
  <si>
    <t>Data merged and appended successfully; PDF created; Emails Sent: [To: rullyafrita@gmail.com]; Run via form trigger as hamid.mukhlis@mail.ugm.ac.id; Timestamp: May 22 2020 4:32 AM</t>
  </si>
  <si>
    <t>Niar</t>
  </si>
  <si>
    <t>085212441868</t>
  </si>
  <si>
    <t>Banjarmasin</t>
  </si>
  <si>
    <t>1Nu96x2VM-rc7FvHyWosTDenl0OAJo4dz</t>
  </si>
  <si>
    <t>https://drive.google.com/file/d/1Nu96x2VM-rc7FvHyWosTDenl0OAJo4dz/view?usp=drivesdk</t>
  </si>
  <si>
    <t>Data merged and appended successfully; PDF created; Emails Sent: [To: rullyafrita@gmail.com]; Run via form trigger as hamid.mukhlis@mail.ugm.ac.id; Timestamp: May 22 2020 5:53 AM</t>
  </si>
  <si>
    <t>Gazali</t>
  </si>
  <si>
    <t xml:space="preserve">Banjarmasin </t>
  </si>
  <si>
    <t xml:space="preserve">Karyawan Swasta </t>
  </si>
  <si>
    <t>1kpNUiG6HlzA8rEjo6t8FERiEI01ijdZa</t>
  </si>
  <si>
    <t>https://drive.google.com/file/d/1kpNUiG6HlzA8rEjo6t8FERiEI01ijdZa/view?usp=drivesdk</t>
  </si>
  <si>
    <t>Data merged and appended successfully; PDF created; Emails Sent: [To: rullyafrita@gmail.com]; Run via form trigger as hamid.mukhlis@mail.ugm.ac.id; Timestamp: May 22 2020 5:54 AM</t>
  </si>
  <si>
    <t>Kdy</t>
  </si>
  <si>
    <t>085647261095</t>
  </si>
  <si>
    <t>Akunting</t>
  </si>
  <si>
    <t>18P-4lrxS977KDKqn2F0e46s1pDUYggBY</t>
  </si>
  <si>
    <t>https://drive.google.com/file/d/18P-4lrxS977KDKqn2F0e46s1pDUYggBY/view?usp=drivesdk</t>
  </si>
  <si>
    <t>Data merged and appended successfully; PDF created; Emails Sent: [To: rullyafrita@gmail.com]; Run via form trigger as hamid.mukhlis@mail.ugm.ac.id; Timestamp: May 22 2020 6:21 AM</t>
  </si>
  <si>
    <t>BA</t>
  </si>
  <si>
    <t>081270677427</t>
  </si>
  <si>
    <t>Bengkalis, Riau</t>
  </si>
  <si>
    <t>Serabutan</t>
  </si>
  <si>
    <t>1uzKL3uUqBrcPvuSvfxy33qyoBJM8wo9d</t>
  </si>
  <si>
    <t>https://drive.google.com/file/d/1uzKL3uUqBrcPvuSvfxy33qyoBJM8wo9d/view?usp=drivesdk</t>
  </si>
  <si>
    <t>Data merged and appended successfully; PDF created; Emails Sent: [To: rullyafrita@gmail.com]; Run via form trigger as hamid.mukhlis@mail.ugm.ac.id; Timestamp: May 22 2020 6:48 AM</t>
  </si>
  <si>
    <t xml:space="preserve">Kartika Dyah Utami </t>
  </si>
  <si>
    <t>085877614588</t>
  </si>
  <si>
    <t>1NxDWF75MVPb-LlQPHmEK-StUxF25qT-Z</t>
  </si>
  <si>
    <t>https://drive.google.com/file/d/1NxDWF75MVPb-LlQPHmEK-StUxF25qT-Z/view?usp=drivesdk</t>
  </si>
  <si>
    <t>Data merged and appended successfully; PDF created; Emails Sent: [To: rullyafrita@gmail.com]; Run via form trigger as hamid.mukhlis@mail.ugm.ac.id; Timestamp: May 22 2020 6:55 AM</t>
  </si>
  <si>
    <t>Agitia</t>
  </si>
  <si>
    <t>082169096882</t>
  </si>
  <si>
    <t>1Ff5_0W1r5RDCpQQ_FjiqE66A2NsDeuV2</t>
  </si>
  <si>
    <t>https://drive.google.com/file/d/1Ff5_0W1r5RDCpQQ_FjiqE66A2NsDeuV2/view?usp=drivesdk</t>
  </si>
  <si>
    <t>Data merged and appended successfully; PDF created; Emails Sent: [To: rullyafrita@gmail.com]; Run via form trigger as hamid.mukhlis@mail.ugm.ac.id; Timestamp: May 22 2020 7:37 AM</t>
  </si>
  <si>
    <t>Amel</t>
  </si>
  <si>
    <t>085155337942</t>
  </si>
  <si>
    <t>1TxL1pj6IUrt7UpVNa5rBrfSmrt0yqOm7</t>
  </si>
  <si>
    <t>https://drive.google.com/file/d/1TxL1pj6IUrt7UpVNa5rBrfSmrt0yqOm7/view?usp=drivesdk</t>
  </si>
  <si>
    <t>Data merged and appended successfully; PDF created; Emails Sent: [To: rullyafrita@gmail.com]; Run via form trigger as hamid.mukhlis@mail.ugm.ac.id; Timestamp: May 22 2020 7:47 AM</t>
  </si>
  <si>
    <t>Hanif</t>
  </si>
  <si>
    <t>085729833961</t>
  </si>
  <si>
    <t>1MP03eVSSif2zKJAUB4JK8nB6P5GWXMFT</t>
  </si>
  <si>
    <t>https://drive.google.com/file/d/1MP03eVSSif2zKJAUB4JK8nB6P5GWXMFT/view?usp=drivesdk</t>
  </si>
  <si>
    <t>Data merged and appended successfully; PDF created; Emails Sent: [To: rullyafrita@gmail.com]; Run via form trigger as hamid.mukhlis@mail.ugm.ac.id; Timestamp: May 22 2020 8:05 AM</t>
  </si>
  <si>
    <t>Harsi</t>
  </si>
  <si>
    <t>085838366607</t>
  </si>
  <si>
    <t>1DMiQz4FI7a1YTJBl_UWUxC-QLyRSLA49</t>
  </si>
  <si>
    <t>https://drive.google.com/file/d/1DMiQz4FI7a1YTJBl_UWUxC-QLyRSLA49/view?usp=drivesdk</t>
  </si>
  <si>
    <t>Data merged and appended successfully; PDF created; Emails Sent: [To: rullyafrita@gmail.com]; Run via form trigger as hamid.mukhlis@mail.ugm.ac.id; Timestamp: May 22 2020 8:58 AM</t>
  </si>
  <si>
    <t>RNA</t>
  </si>
  <si>
    <t>081262262240</t>
  </si>
  <si>
    <t>Serang</t>
  </si>
  <si>
    <t>Tutor Freelance</t>
  </si>
  <si>
    <t>1lAgvOPlxL2Z7R-znoxT1EtxoLGXowq_B</t>
  </si>
  <si>
    <t>https://drive.google.com/file/d/1lAgvOPlxL2Z7R-znoxT1EtxoLGXowq_B/view?usp=drivesdk</t>
  </si>
  <si>
    <t>Data merged and appended successfully; PDF created; Emails Sent: [To: rullyafrita@gmail.com]; Run via form trigger as hamid.mukhlis@mail.ugm.ac.id; Timestamp: May 22 2020 9:50 AM</t>
  </si>
  <si>
    <t>Siti Makhmudah</t>
  </si>
  <si>
    <t>081520471699</t>
  </si>
  <si>
    <t>1OVuVNr_GYrYjVVtJ3qrtR7RDoK_OjJ6k</t>
  </si>
  <si>
    <t>https://drive.google.com/file/d/1OVuVNr_GYrYjVVtJ3qrtR7RDoK_OjJ6k/view?usp=drivesdk</t>
  </si>
  <si>
    <t>Data merged and appended successfully; PDF created; Emails Sent: [To: rullyafrita@gmail.com]; Run via form trigger as hamid.mukhlis@mail.ugm.ac.id; Timestamp: May 22 2020 10:02 AM</t>
  </si>
  <si>
    <t>Hapsari</t>
  </si>
  <si>
    <t>083149375511</t>
  </si>
  <si>
    <t>1mdSn488AHZHJy9DFs9O0JiBALA17X4qS</t>
  </si>
  <si>
    <t>https://drive.google.com/file/d/1mdSn488AHZHJy9DFs9O0JiBALA17X4qS/view?usp=drivesdk</t>
  </si>
  <si>
    <t>Data merged and appended successfully; PDF created; Emails Sent: [To: rullyafrita@gmail.com]; Run via form trigger as hamid.mukhlis@mail.ugm.ac.id; Timestamp: May 22 2020 12:13 PM</t>
  </si>
  <si>
    <t>Willy Kristianto Yappy</t>
  </si>
  <si>
    <t>082136027559</t>
  </si>
  <si>
    <t>Staff riset</t>
  </si>
  <si>
    <t>Artikel Internet, Orang terdekat</t>
  </si>
  <si>
    <t>1EXs1uZWFLmPYnyyA5wtM750cm5iG-fWj</t>
  </si>
  <si>
    <t>https://drive.google.com/file/d/1EXs1uZWFLmPYnyyA5wtM750cm5iG-fWj/view?usp=drivesdk</t>
  </si>
  <si>
    <t>Data merged and appended successfully; PDF created; Emails Sent: [To: rullyafrita@gmail.com]; Run via form trigger as hamid.mukhlis@mail.ugm.ac.id; Timestamp: May 22 2020 12:26 PM</t>
  </si>
  <si>
    <t>PCS</t>
  </si>
  <si>
    <t>087840894047</t>
  </si>
  <si>
    <t>1YJK6TdDM8WO0sNxgGawdN9UKUw1mhFjb</t>
  </si>
  <si>
    <t>https://drive.google.com/file/d/1YJK6TdDM8WO0sNxgGawdN9UKUw1mhFjb/view?usp=drivesdk</t>
  </si>
  <si>
    <t>Data merged and appended successfully; PDF created; Emails Sent: [To: rullyafrita@gmail.com]; Run via form trigger as hamid.mukhlis@mail.ugm.ac.id; Timestamp: May 22 2020 1:08 PM</t>
  </si>
  <si>
    <t>SA</t>
  </si>
  <si>
    <t>083170872452</t>
  </si>
  <si>
    <t>1sl7qYfpH8zPMQ6G2TQG-lT95BXZs12p6</t>
  </si>
  <si>
    <t>https://drive.google.com/file/d/1sl7qYfpH8zPMQ6G2TQG-lT95BXZs12p6/view?usp=drivesdk</t>
  </si>
  <si>
    <t>Data merged and appended successfully; PDF created; Emails Sent: [To: rullyafrita@gmail.com]; Run via form trigger as hamid.mukhlis@mail.ugm.ac.id; Timestamp: May 22 2020 4:25 PM</t>
  </si>
  <si>
    <t>F K F</t>
  </si>
  <si>
    <t>085725663436</t>
  </si>
  <si>
    <t>Baru lulus, belum kerja</t>
  </si>
  <si>
    <t>1ApBlidqs_0drr-Hm2eTj2rqHoHldt4yg</t>
  </si>
  <si>
    <t>https://drive.google.com/file/d/1ApBlidqs_0drr-Hm2eTj2rqHoHldt4yg/view?usp=drivesdk</t>
  </si>
  <si>
    <t>Data merged and appended successfully; PDF created; Emails Sent: [To: rullyafrita@gmail.com]; Run via form trigger as hamid.mukhlis@mail.ugm.ac.id; Timestamp: May 22 2020 11:30 PM</t>
  </si>
  <si>
    <t>Meylisa</t>
  </si>
  <si>
    <t>081256869900</t>
  </si>
  <si>
    <t>Tanjung Selor</t>
  </si>
  <si>
    <t>1iBw-VrU2gjF1rDelCmEqfYgkZvvF760P</t>
  </si>
  <si>
    <t>https://drive.google.com/file/d/1iBw-VrU2gjF1rDelCmEqfYgkZvvF760P/view?usp=drivesdk</t>
  </si>
  <si>
    <t>Data merged and appended successfully; PDF created; Emails Sent: [To: rullyafrita@gmail.com]; Run via form trigger as hamid.mukhlis@mail.ugm.ac.id; Timestamp: May 22 2020 11:33 PM</t>
  </si>
  <si>
    <t>Feny Qhulbiratih</t>
  </si>
  <si>
    <t>082126252493</t>
  </si>
  <si>
    <t>Ibu Rumah Tangga</t>
  </si>
  <si>
    <t>1AMm3CPDIKLD04ZwxkwhSIuNx4tE4EvNg</t>
  </si>
  <si>
    <t>https://drive.google.com/file/d/1AMm3CPDIKLD04ZwxkwhSIuNx4tE4EvNg/view?usp=drivesdk</t>
  </si>
  <si>
    <t>Data merged and appended successfully; PDF created; Emails Sent: [To: rullyafrita@gmail.com]; Run via form trigger as hamid.mukhlis@mail.ugm.ac.id; Timestamp: May 23 2020 12:21 AM</t>
  </si>
  <si>
    <t>Amrulloh</t>
  </si>
  <si>
    <t>082183099850</t>
  </si>
  <si>
    <t>1gayojyW4zC6FtW7KL-CVg8rVQwDtfl9z</t>
  </si>
  <si>
    <t>https://drive.google.com/file/d/1gayojyW4zC6FtW7KL-CVg8rVQwDtfl9z/view?usp=drivesdk</t>
  </si>
  <si>
    <t>Data merged and appended successfully; PDF created; Emails Sent: [To: rullyafrita@gmail.com]; Run via form trigger as hamid.mukhlis@mail.ugm.ac.id; Timestamp: May 23 2020 1:16 AM</t>
  </si>
  <si>
    <t>LI</t>
  </si>
  <si>
    <t>Pemalang</t>
  </si>
  <si>
    <t>18sEtD6d7HoLN7-oq5ahe9R8Oj3rBycH2</t>
  </si>
  <si>
    <t>https://drive.google.com/file/d/18sEtD6d7HoLN7-oq5ahe9R8Oj3rBycH2/view?usp=drivesdk</t>
  </si>
  <si>
    <t>Data merged and appended successfully; PDF created; Emails Sent: [To: rullyafrita@gmail.com]; Run via form trigger as hamid.mukhlis@mail.ugm.ac.id; Timestamp: May 23 2020 1:25 AM</t>
  </si>
  <si>
    <t>Diah Ayu L</t>
  </si>
  <si>
    <t>085291532663</t>
  </si>
  <si>
    <t xml:space="preserve">Purworejo </t>
  </si>
  <si>
    <t xml:space="preserve">Mahasiswa + guru ekstrakurikuler </t>
  </si>
  <si>
    <t>1-hadlW6tOrcAVvc-YoxLJaCTisHqSBKZ</t>
  </si>
  <si>
    <t>https://drive.google.com/file/d/1-hadlW6tOrcAVvc-YoxLJaCTisHqSBKZ/view?usp=drivesdk</t>
  </si>
  <si>
    <t>Data merged and appended successfully; PDF created; Emails Sent: [To: rullyafrita@gmail.com]; Run via form trigger as hamid.mukhlis@mail.ugm.ac.id; Timestamp: May 23 2020 1:53 AM</t>
  </si>
  <si>
    <t>UY</t>
  </si>
  <si>
    <t>089654873269</t>
  </si>
  <si>
    <t xml:space="preserve">Semarang </t>
  </si>
  <si>
    <t>Baru lulus s1</t>
  </si>
  <si>
    <t>1XDqllRZP2V3YLo2Bj0Ra6hrrYt1p8vXP</t>
  </si>
  <si>
    <t>https://drive.google.com/file/d/1XDqllRZP2V3YLo2Bj0Ra6hrrYt1p8vXP/view?usp=drivesdk</t>
  </si>
  <si>
    <t>Data merged and appended successfully; PDF created; Emails Sent: [To: rullyafrita@gmail.com]; Run via form trigger as hamid.mukhlis@mail.ugm.ac.id; Timestamp: May 23 2020 2:02 AM</t>
  </si>
  <si>
    <t>Gofani</t>
  </si>
  <si>
    <t>085727057883</t>
  </si>
  <si>
    <t>1GOo97XVCsTZ9QMKCuE5vM89sBIH-EHqw</t>
  </si>
  <si>
    <t>https://drive.google.com/file/d/1GOo97XVCsTZ9QMKCuE5vM89sBIH-EHqw/view?usp=drivesdk</t>
  </si>
  <si>
    <t>Data merged and appended successfully; PDF created; Emails Sent: [To: rullyafrita@gmail.com]; Run via form trigger as hamid.mukhlis@mail.ugm.ac.id; Timestamp: May 23 2020 2:27 AM</t>
  </si>
  <si>
    <t>082136275814</t>
  </si>
  <si>
    <t>Tidak bekerja</t>
  </si>
  <si>
    <t>1qA3d7AQweDQ_Gl-FDO58uBo4qmi6YRyt</t>
  </si>
  <si>
    <t>https://drive.google.com/file/d/1qA3d7AQweDQ_Gl-FDO58uBo4qmi6YRyt/view?usp=drivesdk</t>
  </si>
  <si>
    <t>Data merged and appended successfully; PDF created; Emails Sent: [To: rullyafrita@gmail.com]; Run via form trigger as hamid.mukhlis@mail.ugm.ac.id; Timestamp: May 23 2020 2:55 AM</t>
  </si>
  <si>
    <t>081229193423</t>
  </si>
  <si>
    <t>Trenggalek</t>
  </si>
  <si>
    <t>Admin swasta</t>
  </si>
  <si>
    <t>1VBbxOLqrQFzkQ0SuD2VjZdWZ_6Plx2q5</t>
  </si>
  <si>
    <t>https://drive.google.com/file/d/1VBbxOLqrQFzkQ0SuD2VjZdWZ_6Plx2q5/view?usp=drivesdk</t>
  </si>
  <si>
    <t>Data merged and appended successfully; PDF created; Emails Sent: [To: rullyafrita@gmail.com]; Run via form trigger as hamid.mukhlis@mail.ugm.ac.id; Timestamp: May 23 2020 3:28 AM</t>
  </si>
  <si>
    <t>Febra Anjar Kusuma</t>
  </si>
  <si>
    <t>085709698086</t>
  </si>
  <si>
    <t>1N8WtBsqkFEBEDLLZ2FBNY491bIh3R_Fu</t>
  </si>
  <si>
    <t>https://drive.google.com/file/d/1N8WtBsqkFEBEDLLZ2FBNY491bIh3R_Fu/view?usp=drivesdk</t>
  </si>
  <si>
    <t>Data merged and appended successfully; PDF created; Emails Sent: [To: rullyafrita@gmail.com]; Run via form trigger as hamid.mukhlis@mail.ugm.ac.id; Timestamp: May 23 2020 4:30 AM</t>
  </si>
  <si>
    <t>Mukti</t>
  </si>
  <si>
    <t>085640304433</t>
  </si>
  <si>
    <t>Pimpinan wilayah biMBA AIUEO</t>
  </si>
  <si>
    <t>1OHz90PNhC9vWNrjjsxO-Lyh-wgAnQRXN</t>
  </si>
  <si>
    <t>https://drive.google.com/file/d/1OHz90PNhC9vWNrjjsxO-Lyh-wgAnQRXN/view?usp=drivesdk</t>
  </si>
  <si>
    <t>Data merged and appended successfully; PDF created; Emails Sent: [To: rullyafrita@gmail.com]; Run via form trigger as hamid.mukhlis@mail.ugm.ac.id; Timestamp: May 23 2020 5:03 AM</t>
  </si>
  <si>
    <t>Ayu</t>
  </si>
  <si>
    <t>082377228172</t>
  </si>
  <si>
    <t xml:space="preserve">Bandar Lampung </t>
  </si>
  <si>
    <t xml:space="preserve">wiraswasta </t>
  </si>
  <si>
    <t>1tmkXWVcHCfOGKtLhzZfjVuHqxdjkj5iC</t>
  </si>
  <si>
    <t>https://drive.google.com/file/d/1tmkXWVcHCfOGKtLhzZfjVuHqxdjkj5iC/view?usp=drivesdk</t>
  </si>
  <si>
    <t>Data merged and appended successfully; PDF created; Emails Sent: [To: rullyafrita@gmail.com]; Run via form trigger as hamid.mukhlis@mail.ugm.ac.id; Timestamp: May 23 2020 9:39 AM</t>
  </si>
  <si>
    <t>Salsa</t>
  </si>
  <si>
    <t>085814949562</t>
  </si>
  <si>
    <t>JAKARTA TIMUR</t>
  </si>
  <si>
    <t>1BSjtOCdhX3hxPk5fHNfFt29qTsgoOykk</t>
  </si>
  <si>
    <t>https://drive.google.com/file/d/1BSjtOCdhX3hxPk5fHNfFt29qTsgoOykk/view?usp=drivesdk</t>
  </si>
  <si>
    <t>Data merged and appended successfully; PDF created; Emails Sent: [To: rullyafrita@gmail.com]; Run via form trigger as hamid.mukhlis@mail.ugm.ac.id; Timestamp: May 23 2020 10:51 AM</t>
  </si>
  <si>
    <t>LS</t>
  </si>
  <si>
    <t>085656377372</t>
  </si>
  <si>
    <t>KS</t>
  </si>
  <si>
    <t>085641114573</t>
  </si>
  <si>
    <t>1OAXZennmuQ9lvjOx4AWWwmuh17W6yq_5</t>
  </si>
  <si>
    <t>https://drive.google.com/file/d/1OAXZennmuQ9lvjOx4AWWwmuh17W6yq_5/view?usp=drivesdk</t>
  </si>
  <si>
    <t>Data merged and appended successfully; PDF created; Emails Sent: [To: rullyafrita@gmail.com]; Run via form trigger as hamid.mukhlis@mail.ugm.ac.id; Timestamp: May 23 2020 6:21 PM</t>
  </si>
  <si>
    <t>L</t>
  </si>
  <si>
    <t>089637143540</t>
  </si>
  <si>
    <t>pegawai swasta</t>
  </si>
  <si>
    <t>1Bv6XOhtfwdSFvtXB6-Jb-NMOxyh9ocuI</t>
  </si>
  <si>
    <t>https://drive.google.com/file/d/1Bv6XOhtfwdSFvtXB6-Jb-NMOxyh9ocuI/view?usp=drivesdk</t>
  </si>
  <si>
    <t>Data merged and appended successfully; PDF created; Emails Sent: [To: rullyafrita@gmail.com]; Run via form trigger as hamid.mukhlis@mail.ugm.ac.id; Timestamp: May 23 2020 7:39 PM</t>
  </si>
  <si>
    <t>AP</t>
  </si>
  <si>
    <t>08979870009</t>
  </si>
  <si>
    <t>Cikarang</t>
  </si>
  <si>
    <t>Staf Universitas</t>
  </si>
  <si>
    <t>1Ni8UgZTjBy3vhAjbB7v8Qf-ALKUT0-X4</t>
  </si>
  <si>
    <t>https://drive.google.com/file/d/1Ni8UgZTjBy3vhAjbB7v8Qf-ALKUT0-X4/view?usp=drivesdk</t>
  </si>
  <si>
    <t>Data merged and appended successfully; PDF created; Emails Sent: [To: rullyafrita@gmail.com]; Run via form trigger as hamid.mukhlis@mail.ugm.ac.id; Timestamp: May 24 2020 11:18 AM</t>
  </si>
  <si>
    <t>Khoirul muslim</t>
  </si>
  <si>
    <t>085292811914</t>
  </si>
  <si>
    <t>Tanggamus Lampung</t>
  </si>
  <si>
    <t>1wRzOdB1wFxwQDrruUR6-QcipIKKymr1C</t>
  </si>
  <si>
    <t>https://drive.google.com/file/d/1wRzOdB1wFxwQDrruUR6-QcipIKKymr1C/view?usp=drivesdk</t>
  </si>
  <si>
    <t>Data merged and appended successfully; PDF created; Emails Sent: [To: rullyafrita@gmail.com]; Run via form trigger as hamid.mukhlis@mail.ugm.ac.id; Timestamp: May 24 2020 7:18 PM</t>
  </si>
  <si>
    <t>Jessica Alexandra</t>
  </si>
  <si>
    <t>087733692508</t>
  </si>
  <si>
    <t>Jakarta Utara</t>
  </si>
  <si>
    <t>1v5BQenLopThwquB3HTohjCEMqWIQr0Mi</t>
  </si>
  <si>
    <t>https://drive.google.com/file/d/1v5BQenLopThwquB3HTohjCEMqWIQr0Mi/view?usp=drivesdk</t>
  </si>
  <si>
    <t>Data merged and appended successfully; PDF created; Emails Sent: [To: rullyafrita@gmail.com]; Run via form trigger as hamid.mukhlis@mail.ugm.ac.id; Timestamp: May 25 2020 1:24 AM</t>
  </si>
  <si>
    <t>Ratih</t>
  </si>
  <si>
    <t>081391127775</t>
  </si>
  <si>
    <t>1MdtoDTJZiwOMlu7JfYM-_kJPyQSSmudZ</t>
  </si>
  <si>
    <t>https://drive.google.com/file/d/1MdtoDTJZiwOMlu7JfYM-_kJPyQSSmudZ/view?usp=drivesdk</t>
  </si>
  <si>
    <t>Data merged and appended successfully; PDF created; Emails Sent: [To: rullyafrita@gmail.com]; Run via form trigger as hamid.mukhlis@mail.ugm.ac.id; Timestamp: May 25 2020 7:41 AM</t>
  </si>
  <si>
    <t>085799333779</t>
  </si>
  <si>
    <t>Kalimantan timur</t>
  </si>
  <si>
    <t>1lnYcTW_ulnnC0Uml__3Q8nWmiVPeWVr3</t>
  </si>
  <si>
    <t>https://drive.google.com/file/d/1lnYcTW_ulnnC0Uml__3Q8nWmiVPeWVr3/view?usp=drivesdk</t>
  </si>
  <si>
    <t>Data merged and appended successfully; PDF created; Emails Sent: [To: rullyafrita@gmail.com]; Run via form trigger as hamid.mukhlis@mail.ugm.ac.id; Timestamp: May 25 2020 8:21 AM</t>
  </si>
  <si>
    <t>ZR</t>
  </si>
  <si>
    <t>08997529403</t>
  </si>
  <si>
    <t>1YQhaSMO8PBgTgljMl-oD9PwzweQZzIs5</t>
  </si>
  <si>
    <t>https://drive.google.com/file/d/1YQhaSMO8PBgTgljMl-oD9PwzweQZzIs5/view?usp=drivesdk</t>
  </si>
  <si>
    <t>Data merged and appended successfully; PDF created; Emails Sent: [To: rullyafrita@gmail.com]; Run via form trigger as hamid.mukhlis@mail.ugm.ac.id; Timestamp: May 25 2020 8:53 AM</t>
  </si>
  <si>
    <t>Ads</t>
  </si>
  <si>
    <t>08981994776</t>
  </si>
  <si>
    <t>1MNdhuVLcYIbzKWLPD2LOBW11HFoYBcLF</t>
  </si>
  <si>
    <t>https://drive.google.com/file/d/1MNdhuVLcYIbzKWLPD2LOBW11HFoYBcLF/view?usp=drivesdk</t>
  </si>
  <si>
    <t>Data merged and appended successfully; PDF created; Emails Sent: [To: rullyafrita@gmail.com]; Run via form trigger as hamid.mukhlis@mail.ugm.ac.id; Timestamp: May 25 2020 10:21 AM</t>
  </si>
  <si>
    <t>AT</t>
  </si>
  <si>
    <t>08114205805</t>
  </si>
  <si>
    <t>Parepare</t>
  </si>
  <si>
    <t>1wgpHjs0o-gRf3ocjhk-4c7FfLkhMwJ6s</t>
  </si>
  <si>
    <t>https://drive.google.com/file/d/1wgpHjs0o-gRf3ocjhk-4c7FfLkhMwJ6s/view?usp=drivesdk</t>
  </si>
  <si>
    <t>Data merged and appended successfully; PDF created; Emails Sent: [To: rullyafrita@gmail.com]; Run via form trigger as hamid.mukhlis@mail.ugm.ac.id; Timestamp: May 25 2020 9:44 PM</t>
  </si>
  <si>
    <t>Nurmiati Roba</t>
  </si>
  <si>
    <t>085255595810</t>
  </si>
  <si>
    <t>1skkk2K_YGRqm1FyRIZpWvyoWhoYQ2uT5</t>
  </si>
  <si>
    <t>https://drive.google.com/file/d/1skkk2K_YGRqm1FyRIZpWvyoWhoYQ2uT5/view?usp=drivesdk</t>
  </si>
  <si>
    <t>Data merged and appended successfully; PDF created; Emails Sent: [To: rullyafrita@gmail.com]; Run via form trigger as hamid.mukhlis@mail.ugm.ac.id; Timestamp: May 25 2020 10:06 PM</t>
  </si>
  <si>
    <t>Tiara Dian Susanti</t>
  </si>
  <si>
    <t>082228280918</t>
  </si>
  <si>
    <t>TULUNGAGUNG</t>
  </si>
  <si>
    <t>TIDAK BEKERJA</t>
  </si>
  <si>
    <t>1Tc4IMK751IlrEDWZ32I07oyffX17LTDm</t>
  </si>
  <si>
    <t>https://drive.google.com/file/d/1Tc4IMK751IlrEDWZ32I07oyffX17LTDm/view?usp=drivesdk</t>
  </si>
  <si>
    <t>Data merged and appended successfully; PDF created; Emails Sent: [To: rullyafrita@gmail.com]; Run via form trigger as hamid.mukhlis@mail.ugm.ac.id; Timestamp: May 25 2020 11:59 PM</t>
  </si>
  <si>
    <t>Ophy</t>
  </si>
  <si>
    <t>085397776938</t>
  </si>
  <si>
    <t>1ZvLVDpq98RXK2axbr8wSGQU5JVAXqYXj</t>
  </si>
  <si>
    <t>https://drive.google.com/file/d/1ZvLVDpq98RXK2axbr8wSGQU5JVAXqYXj/view?usp=drivesdk</t>
  </si>
  <si>
    <t>Data merged and appended successfully; PDF created; Emails Sent: [To: rullyafrita@gmail.com]; Run via form trigger as hamid.mukhlis@mail.ugm.ac.id; Timestamp: May 26 2020 1:04 AM</t>
  </si>
  <si>
    <t>Chandra</t>
  </si>
  <si>
    <t>089671550725</t>
  </si>
  <si>
    <t>1gNbQyGqgBz4b6582U65M0qwlq8dHD0Hz</t>
  </si>
  <si>
    <t>https://drive.google.com/file/d/1gNbQyGqgBz4b6582U65M0qwlq8dHD0Hz/view?usp=drivesdk</t>
  </si>
  <si>
    <t>Data merged and appended successfully; PDF created; Emails Sent: [To: rullyafrita@gmail.com]; Run via form trigger as hamid.mukhlis@mail.ugm.ac.id; Timestamp: May 26 2020 1:21 AM</t>
  </si>
  <si>
    <t>autocratn</t>
  </si>
  <si>
    <t>autocratp</t>
  </si>
  <si>
    <t>dataSheetName</t>
  </si>
  <si>
    <t>"Form Responses 1"</t>
  </si>
  <si>
    <t>"5.1"</t>
  </si>
  <si>
    <t>vp</t>
  </si>
  <si>
    <t>updateTime</t>
  </si>
  <si>
    <t>"1.590508433792E12"</t>
  </si>
  <si>
    <t>dataSheetId</t>
  </si>
  <si>
    <t>"1.51577809E8"</t>
  </si>
  <si>
    <t>ssId</t>
  </si>
  <si>
    <t>"10gIl2G_kTx-eL1n2WPWqqeVFwJNL5Gexbaq0OIQ7Pqg"</t>
  </si>
  <si>
    <t>Job ID</t>
  </si>
  <si>
    <t>Job Name</t>
  </si>
  <si>
    <t>Template ID</t>
  </si>
  <si>
    <t>Data Sheet ID</t>
  </si>
  <si>
    <t>Header Row</t>
  </si>
  <si>
    <t>First Data Row</t>
  </si>
  <si>
    <t>File Name</t>
  </si>
  <si>
    <t>File Type</t>
  </si>
  <si>
    <t>Share As</t>
  </si>
  <si>
    <t>Folders</t>
  </si>
  <si>
    <t>Dynamic Folder Reference</t>
  </si>
  <si>
    <t>Conditionals</t>
  </si>
  <si>
    <t>Mode</t>
  </si>
  <si>
    <t>Append Breaks</t>
  </si>
  <si>
    <t>Tags</t>
  </si>
  <si>
    <t>Run On Time Trigger</t>
  </si>
  <si>
    <t>Time Trigger Frequency</t>
  </si>
  <si>
    <t>Run On Form Trigger</t>
  </si>
  <si>
    <t>Send Email And Share</t>
  </si>
  <si>
    <t>Email To</t>
  </si>
  <si>
    <t>Email CC</t>
  </si>
  <si>
    <t>Email BCC</t>
  </si>
  <si>
    <t>Email Reply To</t>
  </si>
  <si>
    <t>Email No Reply</t>
  </si>
  <si>
    <t>Email Subject</t>
  </si>
  <si>
    <t>Email Body</t>
  </si>
  <si>
    <t>Prevent Resharing</t>
  </si>
  <si>
    <t>Time Trigger Timestamp</t>
  </si>
  <si>
    <t>Form Trigger Timestamp</t>
  </si>
  <si>
    <t>_1589872601134</t>
  </si>
  <si>
    <t>Respon kuesioner</t>
  </si>
  <si>
    <t>1hSJ0IVgJX9PpbFdBQjIsIQukse4xI35aqOYsDhspWLU</t>
  </si>
  <si>
    <t>Form Tanggapan</t>
  </si>
  <si>
    <t>PDF</t>
  </si>
  <si>
    <t>["1V0XTs0tLQ8fzKXObu4X9n_nafGkJDsQP"]</t>
  </si>
  <si>
    <t>[]</t>
  </si>
  <si>
    <t>SINGLE_OUTPUT</t>
  </si>
  <si>
    <t>rullyafrita@gmail.com</t>
  </si>
  <si>
    <t>Formulir Anda mendapat tanggapan baru.</t>
  </si>
  <si>
    <t>Formulir Anda mendapat tanggapan baru.
Lihat docs.google.com/forms/d/1c6HTBPx9nme9Xy99wZFMzmokSgAz9DYjoC3vU4Vrd4c/edit</t>
  </si>
  <si>
    <t>2020-05-26T05:21:14.958Z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</si>
</sst>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6">
    <font>
      <sz val="10.0"/>
      <color rgb="FF000000"/>
      <name val="Arial"/>
    </font>
    <font>
      <color theme="1"/>
      <name val="Arial"/>
    </font>
    <font>
      <b/>
      <i/>
      <color rgb="FF000000"/>
      <name val="Arial"/>
    </font>
    <font>
      <u/>
      <color rgb="FF0000FF"/>
    </font>
    <font>
      <u/>
      <color rgb="FF0000FF"/>
    </font>
    <font/>
  </fonts>
  <fills count="3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0" fontId="1" numFmtId="164" xfId="0" applyAlignment="1" applyFont="1" applyNumberFormat="1">
      <alignment readingOrder="0"/>
    </xf>
    <xf quotePrefix="1" borderId="0" fillId="0" fontId="1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4" numFmtId="0" xfId="0" applyFont="1"/>
    <xf borderId="0" fillId="0" fontId="5" numFmtId="0" xfId="0" applyFont="1"/>
    <xf borderId="0" fillId="0" fontId="5" numFmtId="0" xfId="0" applyAlignment="1" applyFont="1">
      <alignment readingOrder="0"/>
    </xf>
    <xf borderId="0" fillId="0" fontId="1" numFmtId="0" xfId="0" applyAlignment="1" applyFont="1">
      <alignment readingOrder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90" Type="http://schemas.openxmlformats.org/officeDocument/2006/relationships/hyperlink" Target="https://drive.google.com/file/d/1aE1lq5J9f--F4N8teQP1S5iYjw3i2pJ-/view?usp=drivesdk" TargetMode="External"/><Relationship Id="rId194" Type="http://schemas.openxmlformats.org/officeDocument/2006/relationships/hyperlink" Target="https://drive.google.com/file/d/1MQDNaV-dPMj_x_kagqBHspig3iuV8DSU/view?usp=drivesdk" TargetMode="External"/><Relationship Id="rId193" Type="http://schemas.openxmlformats.org/officeDocument/2006/relationships/hyperlink" Target="https://drive.google.com/file/d/10nUGKmQbSP_APdVUx091mj1zz4fIvlFt/view?usp=drivesdk" TargetMode="External"/><Relationship Id="rId192" Type="http://schemas.openxmlformats.org/officeDocument/2006/relationships/hyperlink" Target="https://drive.google.com/file/d/1z6HAlevJ4ceRL8yd0_b9p-WK-yXgn64-/view?usp=drivesdk" TargetMode="External"/><Relationship Id="rId191" Type="http://schemas.openxmlformats.org/officeDocument/2006/relationships/hyperlink" Target="https://drive.google.com/file/d/1aE1lq5J9f--F4N8teQP1S5iYjw3i2pJ-/view?usp=drivesdk" TargetMode="External"/><Relationship Id="rId187" Type="http://schemas.openxmlformats.org/officeDocument/2006/relationships/hyperlink" Target="https://drive.google.com/file/d/10ZbTOllX14VJ9y_qVzsb6sfDENJXujV3/view?usp=drivesdk" TargetMode="External"/><Relationship Id="rId186" Type="http://schemas.openxmlformats.org/officeDocument/2006/relationships/hyperlink" Target="https://drive.google.com/file/d/10ZbTOllX14VJ9y_qVzsb6sfDENJXujV3/view?usp=drivesdk" TargetMode="External"/><Relationship Id="rId185" Type="http://schemas.openxmlformats.org/officeDocument/2006/relationships/hyperlink" Target="https://drive.google.com/file/d/1MEIePZQg1NtgxpIFltHe93Jbcabibqlo/view?usp=drivesdk" TargetMode="External"/><Relationship Id="rId184" Type="http://schemas.openxmlformats.org/officeDocument/2006/relationships/hyperlink" Target="https://drive.google.com/file/d/1B_YaGSUmGkbGkSnOhKr6bSKnQwWI45qu/view?usp=drivesdk" TargetMode="External"/><Relationship Id="rId189" Type="http://schemas.openxmlformats.org/officeDocument/2006/relationships/hyperlink" Target="https://drive.google.com/file/d/1aE1lq5J9f--F4N8teQP1S5iYjw3i2pJ-/view?usp=drivesdk" TargetMode="External"/><Relationship Id="rId188" Type="http://schemas.openxmlformats.org/officeDocument/2006/relationships/hyperlink" Target="https://drive.google.com/file/d/10-VJWMlmR_l-RcePQNqLSiavNXE4usb4/view?usp=drivesdk" TargetMode="External"/><Relationship Id="rId183" Type="http://schemas.openxmlformats.org/officeDocument/2006/relationships/hyperlink" Target="https://drive.google.com/file/d/1_9NcN2PqaxJtyb7suabn3Dk9QfVU3JJk/view?usp=drivesdk" TargetMode="External"/><Relationship Id="rId182" Type="http://schemas.openxmlformats.org/officeDocument/2006/relationships/hyperlink" Target="https://drive.google.com/file/d/1r_clBbKENq6UflusrQJWPdiVeEfy4sg-/view?usp=drivesdk" TargetMode="External"/><Relationship Id="rId181" Type="http://schemas.openxmlformats.org/officeDocument/2006/relationships/hyperlink" Target="https://drive.google.com/file/d/12m1i0ywJlHmdxUEimE1FoijZblbKNFMX/view?usp=drivesdk" TargetMode="External"/><Relationship Id="rId180" Type="http://schemas.openxmlformats.org/officeDocument/2006/relationships/hyperlink" Target="https://drive.google.com/file/d/1yWjTzbMZH8-7H0huuAuktXLNnwHFgN3Q/view?usp=drivesdk" TargetMode="External"/><Relationship Id="rId176" Type="http://schemas.openxmlformats.org/officeDocument/2006/relationships/hyperlink" Target="https://drive.google.com/file/d/1N5sz6P3YvyXnpj5tQf4Ymtfic4Vt0JSG/view?usp=drivesdk" TargetMode="External"/><Relationship Id="rId297" Type="http://schemas.openxmlformats.org/officeDocument/2006/relationships/hyperlink" Target="https://drive.google.com/file/d/14Se2hLrW6dUvLWznv5YjWMxezsGTOI-9/view?usp=drivesdk" TargetMode="External"/><Relationship Id="rId175" Type="http://schemas.openxmlformats.org/officeDocument/2006/relationships/hyperlink" Target="https://drive.google.com/file/d/1ml_XbbmA2SAq0aEdJt1yxUeKm94tfN--/view?usp=drivesdk" TargetMode="External"/><Relationship Id="rId296" Type="http://schemas.openxmlformats.org/officeDocument/2006/relationships/hyperlink" Target="https://drive.google.com/file/d/1v8tF4LWQe6NZIHhM_hbZOGaN1eXqPANK/view?usp=drivesdk" TargetMode="External"/><Relationship Id="rId174" Type="http://schemas.openxmlformats.org/officeDocument/2006/relationships/hyperlink" Target="https://drive.google.com/file/d/1X7_yU4TsuIhi8qjMf_3qKFiep4XFjGXA/view?usp=drivesdk" TargetMode="External"/><Relationship Id="rId295" Type="http://schemas.openxmlformats.org/officeDocument/2006/relationships/hyperlink" Target="https://drive.google.com/file/d/16vZ2shD8uQuS9-TY1nubN3vdg9yf9XI4/view?usp=drivesdk" TargetMode="External"/><Relationship Id="rId173" Type="http://schemas.openxmlformats.org/officeDocument/2006/relationships/hyperlink" Target="https://drive.google.com/file/d/1D3EX_mvAvGIlrE8pMHkv8lSTTY8jsOPe/view?usp=drivesdk" TargetMode="External"/><Relationship Id="rId294" Type="http://schemas.openxmlformats.org/officeDocument/2006/relationships/hyperlink" Target="https://drive.google.com/file/d/1X3G1gFUIAS35u_oVciTu6OSX5r0ClHk1/view?usp=drivesdk" TargetMode="External"/><Relationship Id="rId179" Type="http://schemas.openxmlformats.org/officeDocument/2006/relationships/hyperlink" Target="https://drive.google.com/file/d/16B-MlNLOO_4KEchkISNjkbF18Y6i2TEU/view?usp=drivesdk" TargetMode="External"/><Relationship Id="rId178" Type="http://schemas.openxmlformats.org/officeDocument/2006/relationships/hyperlink" Target="https://drive.google.com/file/d/16MNC7VmdRsehkh5xtBiAM5W9AIa5E70d/view?usp=drivesdk" TargetMode="External"/><Relationship Id="rId299" Type="http://schemas.openxmlformats.org/officeDocument/2006/relationships/hyperlink" Target="https://drive.google.com/file/d/1p5KrcbJCZyBzJRFH8_zKl6pth8u89EW4/view?usp=drivesdk" TargetMode="External"/><Relationship Id="rId177" Type="http://schemas.openxmlformats.org/officeDocument/2006/relationships/hyperlink" Target="https://drive.google.com/file/d/1dHdwhwo4gwZTQfgRaKuxL3PcgHO06u3d/view?usp=drivesdk" TargetMode="External"/><Relationship Id="rId298" Type="http://schemas.openxmlformats.org/officeDocument/2006/relationships/hyperlink" Target="https://drive.google.com/file/d/18m87Ics_yRhNGHg-0-dZiva09IC9HK4h/view?usp=drivesdk" TargetMode="External"/><Relationship Id="rId198" Type="http://schemas.openxmlformats.org/officeDocument/2006/relationships/hyperlink" Target="https://drive.google.com/file/d/15tnavD88UKnUy5b1rA1BoPMnG9VbOHRF/view?usp=drivesdk" TargetMode="External"/><Relationship Id="rId197" Type="http://schemas.openxmlformats.org/officeDocument/2006/relationships/hyperlink" Target="https://drive.google.com/file/d/1Do7Bb1_rbk_4N3KBJAZlH1rre6-KiI7G/view?usp=drivesdk" TargetMode="External"/><Relationship Id="rId196" Type="http://schemas.openxmlformats.org/officeDocument/2006/relationships/hyperlink" Target="https://drive.google.com/file/d/1s2hrQuxP21OGy_8tR3FTgvPRdqOb_9Sf/view?usp=drivesdk" TargetMode="External"/><Relationship Id="rId195" Type="http://schemas.openxmlformats.org/officeDocument/2006/relationships/hyperlink" Target="https://drive.google.com/file/d/1nU9hw-KuKKuFmVUiDSVHMUVUVWimt5SG/view?usp=drivesdk" TargetMode="External"/><Relationship Id="rId199" Type="http://schemas.openxmlformats.org/officeDocument/2006/relationships/hyperlink" Target="https://drive.google.com/file/d/1G1W9yP9O09GbDWRREkP4M0iX-0qAh6_4/view?usp=drivesdk" TargetMode="External"/><Relationship Id="rId150" Type="http://schemas.openxmlformats.org/officeDocument/2006/relationships/hyperlink" Target="https://drive.google.com/file/d/1bs82gzNDy1MlFUSsxsatL8cuaz7J2mbL/view?usp=drivesdk" TargetMode="External"/><Relationship Id="rId271" Type="http://schemas.openxmlformats.org/officeDocument/2006/relationships/hyperlink" Target="https://drive.google.com/file/d/18EUX3SvI-62DB8f5Bun81ucYD6Nm6Pbz/view?usp=drivesdk" TargetMode="External"/><Relationship Id="rId392" Type="http://schemas.openxmlformats.org/officeDocument/2006/relationships/hyperlink" Target="https://drive.google.com/file/d/1BSjtOCdhX3hxPk5fHNfFt29qTsgoOykk/view?usp=drivesdk" TargetMode="External"/><Relationship Id="rId270" Type="http://schemas.openxmlformats.org/officeDocument/2006/relationships/hyperlink" Target="https://drive.google.com/file/d/1wV9yC54oRLD5BB-n7GkwSmFdO7IsA2ah/view?usp=drivesdk" TargetMode="External"/><Relationship Id="rId391" Type="http://schemas.openxmlformats.org/officeDocument/2006/relationships/hyperlink" Target="https://drive.google.com/file/d/1tmkXWVcHCfOGKtLhzZfjVuHqxdjkj5iC/view?usp=drivesdk" TargetMode="External"/><Relationship Id="rId390" Type="http://schemas.openxmlformats.org/officeDocument/2006/relationships/hyperlink" Target="https://drive.google.com/file/d/1OHz90PNhC9vWNrjjsxO-Lyh-wgAnQRXN/view?usp=drivesdk" TargetMode="External"/><Relationship Id="rId1" Type="http://schemas.openxmlformats.org/officeDocument/2006/relationships/hyperlink" Target="https://drive.google.com/file/d/1tQUsButj229n4NwNiBlfLjWptEIgyeDH/view?usp=drivesdk" TargetMode="External"/><Relationship Id="rId2" Type="http://schemas.openxmlformats.org/officeDocument/2006/relationships/hyperlink" Target="https://drive.google.com/file/d/1nonAy7_MhSfhm1EvxOgq7cURJz5EsllK/view?usp=drivesdk" TargetMode="External"/><Relationship Id="rId3" Type="http://schemas.openxmlformats.org/officeDocument/2006/relationships/hyperlink" Target="https://drive.google.com/file/d/1qBSilXS2S2HXXpVhwOFEsWSCucFVpfsN/view?usp=drivesdk" TargetMode="External"/><Relationship Id="rId149" Type="http://schemas.openxmlformats.org/officeDocument/2006/relationships/hyperlink" Target="https://drive.google.com/file/d/1die8LlA_Q_0UTCLS6EGWAqNsmgAYOn0D/view?usp=drivesdk" TargetMode="External"/><Relationship Id="rId4" Type="http://schemas.openxmlformats.org/officeDocument/2006/relationships/hyperlink" Target="https://drive.google.com/file/d/1OharfDOp8mCflpLo1jCqlKy1QFpf8Bw3/view?usp=drivesdk" TargetMode="External"/><Relationship Id="rId148" Type="http://schemas.openxmlformats.org/officeDocument/2006/relationships/hyperlink" Target="https://drive.google.com/file/d/1GMU5jO5zRDkDrKWlArM8Pk0ATKZHD2Ox/view?usp=drivesdk" TargetMode="External"/><Relationship Id="rId269" Type="http://schemas.openxmlformats.org/officeDocument/2006/relationships/hyperlink" Target="https://drive.google.com/file/d/1XepvvZb8DAHQQ6hZkmVb9ud9FFE3ylT1/view?usp=drivesdk" TargetMode="External"/><Relationship Id="rId9" Type="http://schemas.openxmlformats.org/officeDocument/2006/relationships/hyperlink" Target="https://drive.google.com/file/d/1Q836_7gOKSGkKtVzoupV9l5bdgVs7pjC/view?usp=drivesdk" TargetMode="External"/><Relationship Id="rId143" Type="http://schemas.openxmlformats.org/officeDocument/2006/relationships/hyperlink" Target="https://drive.google.com/file/d/1Fst4EiGOfgLCaHxZcnghL4q9RCse4W02/view?usp=drivesdk" TargetMode="External"/><Relationship Id="rId264" Type="http://schemas.openxmlformats.org/officeDocument/2006/relationships/hyperlink" Target="https://drive.google.com/file/d/1l64D6FUOQcY9Ha3a0DE2DLlOg-YrPKHa/view?usp=drivesdk" TargetMode="External"/><Relationship Id="rId385" Type="http://schemas.openxmlformats.org/officeDocument/2006/relationships/hyperlink" Target="https://drive.google.com/file/d/1XDqllRZP2V3YLo2Bj0Ra6hrrYt1p8vXP/view?usp=drivesdk" TargetMode="External"/><Relationship Id="rId142" Type="http://schemas.openxmlformats.org/officeDocument/2006/relationships/hyperlink" Target="https://drive.google.com/file/d/1sVGI320frT34iduEHt-FrDxmYDekngT6/view?usp=drivesdk" TargetMode="External"/><Relationship Id="rId263" Type="http://schemas.openxmlformats.org/officeDocument/2006/relationships/hyperlink" Target="https://drive.google.com/file/d/1TeGhfgzi0fgGSc1ljVkhmRSvOEgG6k8H/view?usp=drivesdk" TargetMode="External"/><Relationship Id="rId384" Type="http://schemas.openxmlformats.org/officeDocument/2006/relationships/hyperlink" Target="https://drive.google.com/file/d/1-hadlW6tOrcAVvc-YoxLJaCTisHqSBKZ/view?usp=drivesdk" TargetMode="External"/><Relationship Id="rId141" Type="http://schemas.openxmlformats.org/officeDocument/2006/relationships/hyperlink" Target="https://drive.google.com/file/d/1NP4iMJO1j79IdrbkULhBnUeIr7exG_2H/view?usp=drivesdk" TargetMode="External"/><Relationship Id="rId262" Type="http://schemas.openxmlformats.org/officeDocument/2006/relationships/hyperlink" Target="https://drive.google.com/file/d/1GUEtAZEVeko1XTcBZ3JYb8UM4Kn-9tBj/view?usp=drivesdk" TargetMode="External"/><Relationship Id="rId383" Type="http://schemas.openxmlformats.org/officeDocument/2006/relationships/hyperlink" Target="https://drive.google.com/file/d/18sEtD6d7HoLN7-oq5ahe9R8Oj3rBycH2/view?usp=drivesdk" TargetMode="External"/><Relationship Id="rId140" Type="http://schemas.openxmlformats.org/officeDocument/2006/relationships/hyperlink" Target="https://drive.google.com/file/d/1y5480lZbkUCgPHv-gBGuqAvD9GW2NvX-/view?usp=drivesdk" TargetMode="External"/><Relationship Id="rId261" Type="http://schemas.openxmlformats.org/officeDocument/2006/relationships/hyperlink" Target="https://drive.google.com/file/d/1nSyr8AA_Pr64A87sQf5-YQdfesd0G9nr/view?usp=drivesdk" TargetMode="External"/><Relationship Id="rId382" Type="http://schemas.openxmlformats.org/officeDocument/2006/relationships/hyperlink" Target="https://drive.google.com/file/d/1gayojyW4zC6FtW7KL-CVg8rVQwDtfl9z/view?usp=drivesdk" TargetMode="External"/><Relationship Id="rId5" Type="http://schemas.openxmlformats.org/officeDocument/2006/relationships/hyperlink" Target="https://drive.google.com/file/d/1fNLZogqzcozyIvI8Mj5tApvSMZEFTiBZ/view?usp=drivesdk" TargetMode="External"/><Relationship Id="rId147" Type="http://schemas.openxmlformats.org/officeDocument/2006/relationships/hyperlink" Target="https://drive.google.com/file/d/1drgJFVispR9iRT3fOg_sByYPx55PnoeU/view?usp=drivesdk" TargetMode="External"/><Relationship Id="rId268" Type="http://schemas.openxmlformats.org/officeDocument/2006/relationships/hyperlink" Target="https://drive.google.com/file/d/1fdynCsai55ueNsyFm-UKeIs6QL03-XEN/view?usp=drivesdk" TargetMode="External"/><Relationship Id="rId389" Type="http://schemas.openxmlformats.org/officeDocument/2006/relationships/hyperlink" Target="https://drive.google.com/file/d/1N8WtBsqkFEBEDLLZ2FBNY491bIh3R_Fu/view?usp=drivesdk" TargetMode="External"/><Relationship Id="rId6" Type="http://schemas.openxmlformats.org/officeDocument/2006/relationships/hyperlink" Target="https://drive.google.com/file/d/1RtktScTs08PC-l9VB-tNiuhHg4r2I-JQ/view?usp=drivesdk" TargetMode="External"/><Relationship Id="rId146" Type="http://schemas.openxmlformats.org/officeDocument/2006/relationships/hyperlink" Target="https://drive.google.com/file/d/1deLspqPGfMBGgpAgoHL0rkVQ7qfqai74/view?usp=drivesdk" TargetMode="External"/><Relationship Id="rId267" Type="http://schemas.openxmlformats.org/officeDocument/2006/relationships/hyperlink" Target="https://drive.google.com/file/d/1QNNbsgExy5cjv2p4C53k3trLE954VqsT/view?usp=drivesdk" TargetMode="External"/><Relationship Id="rId388" Type="http://schemas.openxmlformats.org/officeDocument/2006/relationships/hyperlink" Target="https://drive.google.com/file/d/1VBbxOLqrQFzkQ0SuD2VjZdWZ_6Plx2q5/view?usp=drivesdk" TargetMode="External"/><Relationship Id="rId7" Type="http://schemas.openxmlformats.org/officeDocument/2006/relationships/hyperlink" Target="https://drive.google.com/file/d/1ehKm5nrbHnT6jvhgESY-0dVWSKMnTBbx/view?usp=drivesdk" TargetMode="External"/><Relationship Id="rId145" Type="http://schemas.openxmlformats.org/officeDocument/2006/relationships/hyperlink" Target="https://drive.google.com/file/d/1e3el-hIuYTWTm0oOc1_Ak2Ptak_-dK68/view?usp=drivesdk" TargetMode="External"/><Relationship Id="rId266" Type="http://schemas.openxmlformats.org/officeDocument/2006/relationships/hyperlink" Target="https://drive.google.com/file/d/1I7QGEb5dzvYXRWdge64eRhF0SKm38D7z/view?usp=drivesdk" TargetMode="External"/><Relationship Id="rId387" Type="http://schemas.openxmlformats.org/officeDocument/2006/relationships/hyperlink" Target="https://drive.google.com/file/d/1qA3d7AQweDQ_Gl-FDO58uBo4qmi6YRyt/view?usp=drivesdk" TargetMode="External"/><Relationship Id="rId8" Type="http://schemas.openxmlformats.org/officeDocument/2006/relationships/hyperlink" Target="https://drive.google.com/file/d/1Rt-H41wLowSmZmSpyUeY1EHYH5DyAKrh/view?usp=drivesdk" TargetMode="External"/><Relationship Id="rId144" Type="http://schemas.openxmlformats.org/officeDocument/2006/relationships/hyperlink" Target="https://drive.google.com/file/d/1w5X-89HI7ZcJBAsEfwI4cXx60hz3oq8R/view?usp=drivesdk" TargetMode="External"/><Relationship Id="rId265" Type="http://schemas.openxmlformats.org/officeDocument/2006/relationships/hyperlink" Target="https://drive.google.com/file/d/1McIkN9rqKXHqpEPJ7RQMihoFXB8YDJ0K/view?usp=drivesdk" TargetMode="External"/><Relationship Id="rId386" Type="http://schemas.openxmlformats.org/officeDocument/2006/relationships/hyperlink" Target="https://drive.google.com/file/d/1GOo97XVCsTZ9QMKCuE5vM89sBIH-EHqw/view?usp=drivesdk" TargetMode="External"/><Relationship Id="rId260" Type="http://schemas.openxmlformats.org/officeDocument/2006/relationships/hyperlink" Target="https://drive.google.com/file/d/1awfPQGOpmAABXBbtObZli84yZt3vQTfr/view?usp=drivesdk" TargetMode="External"/><Relationship Id="rId381" Type="http://schemas.openxmlformats.org/officeDocument/2006/relationships/hyperlink" Target="https://drive.google.com/file/d/1AMm3CPDIKLD04ZwxkwhSIuNx4tE4EvNg/view?usp=drivesdk" TargetMode="External"/><Relationship Id="rId380" Type="http://schemas.openxmlformats.org/officeDocument/2006/relationships/hyperlink" Target="https://drive.google.com/file/d/1iBw-VrU2gjF1rDelCmEqfYgkZvvF760P/view?usp=drivesdk" TargetMode="External"/><Relationship Id="rId139" Type="http://schemas.openxmlformats.org/officeDocument/2006/relationships/hyperlink" Target="https://drive.google.com/file/d/12VzelUlUqMZA2-w9__yKyFaUnE9Yrbtm/view?usp=drivesdk" TargetMode="External"/><Relationship Id="rId138" Type="http://schemas.openxmlformats.org/officeDocument/2006/relationships/hyperlink" Target="https://drive.google.com/file/d/1N5PlFXlIT6eElsD95vhiciIy3RBX2Bez/view?usp=drivesdk" TargetMode="External"/><Relationship Id="rId259" Type="http://schemas.openxmlformats.org/officeDocument/2006/relationships/hyperlink" Target="https://drive.google.com/file/d/1z_PpSC7MbkGeGDjPJ9VmhCJdOLJuGCRx/view?usp=drivesdk" TargetMode="External"/><Relationship Id="rId137" Type="http://schemas.openxmlformats.org/officeDocument/2006/relationships/hyperlink" Target="https://drive.google.com/file/d/1-1R01dMmzDcfmib5uFGBHrt0wZP4ajPe/view?usp=drivesdk" TargetMode="External"/><Relationship Id="rId258" Type="http://schemas.openxmlformats.org/officeDocument/2006/relationships/hyperlink" Target="https://drive.google.com/file/d/1pgjpsahN66OQOnSVWf9VS1O1VGwGA8rs/view?usp=drivesdk" TargetMode="External"/><Relationship Id="rId379" Type="http://schemas.openxmlformats.org/officeDocument/2006/relationships/hyperlink" Target="https://drive.google.com/file/d/1ApBlidqs_0drr-Hm2eTj2rqHoHldt4yg/view?usp=drivesdk" TargetMode="External"/><Relationship Id="rId132" Type="http://schemas.openxmlformats.org/officeDocument/2006/relationships/hyperlink" Target="https://drive.google.com/file/d/1ha5EqeuGWBt6arJHqyYJpxgpBZ4yVjSN/view?usp=drivesdk" TargetMode="External"/><Relationship Id="rId253" Type="http://schemas.openxmlformats.org/officeDocument/2006/relationships/hyperlink" Target="https://drive.google.com/file/d/1RffU4NM_ZVbFOxzgFRqkazOoNzUPsSwl/view?usp=drivesdk" TargetMode="External"/><Relationship Id="rId374" Type="http://schemas.openxmlformats.org/officeDocument/2006/relationships/hyperlink" Target="https://drive.google.com/file/d/1OVuVNr_GYrYjVVtJ3qrtR7RDoK_OjJ6k/view?usp=drivesdk" TargetMode="External"/><Relationship Id="rId131" Type="http://schemas.openxmlformats.org/officeDocument/2006/relationships/hyperlink" Target="https://drive.google.com/file/d/1NSI7lxPfWNnDgqKFGY4rjI3O3ER-bN8T/view?usp=drivesdk" TargetMode="External"/><Relationship Id="rId252" Type="http://schemas.openxmlformats.org/officeDocument/2006/relationships/hyperlink" Target="https://drive.google.com/file/d/1E7T_AFvrKY58ZD_hjbsOGcdqcc42a3i-/view?usp=drivesdk" TargetMode="External"/><Relationship Id="rId373" Type="http://schemas.openxmlformats.org/officeDocument/2006/relationships/hyperlink" Target="https://drive.google.com/file/d/1lAgvOPlxL2Z7R-znoxT1EtxoLGXowq_B/view?usp=drivesdk" TargetMode="External"/><Relationship Id="rId130" Type="http://schemas.openxmlformats.org/officeDocument/2006/relationships/hyperlink" Target="https://drive.google.com/file/d/1oZe0dJ3n4XC_-0fJ_Cts_ji1Wef-txLs/view?usp=drivesdk" TargetMode="External"/><Relationship Id="rId251" Type="http://schemas.openxmlformats.org/officeDocument/2006/relationships/hyperlink" Target="https://drive.google.com/file/d/1cghZ_4-6j7NB18m6slByZ5M5tmPbsiuE/view?usp=drivesdk" TargetMode="External"/><Relationship Id="rId372" Type="http://schemas.openxmlformats.org/officeDocument/2006/relationships/hyperlink" Target="https://drive.google.com/file/d/1DMiQz4FI7a1YTJBl_UWUxC-QLyRSLA49/view?usp=drivesdk" TargetMode="External"/><Relationship Id="rId250" Type="http://schemas.openxmlformats.org/officeDocument/2006/relationships/hyperlink" Target="https://drive.google.com/file/d/14QvJGcNl2o1B0WAf80R4N_VtgCBdnjs7/view?usp=drivesdk" TargetMode="External"/><Relationship Id="rId371" Type="http://schemas.openxmlformats.org/officeDocument/2006/relationships/hyperlink" Target="https://drive.google.com/file/d/1MP03eVSSif2zKJAUB4JK8nB6P5GWXMFT/view?usp=drivesdk" TargetMode="External"/><Relationship Id="rId136" Type="http://schemas.openxmlformats.org/officeDocument/2006/relationships/hyperlink" Target="https://drive.google.com/file/d/18NjIUBdGPi_yRGLDU_fDlsv576J5l5ci/view?usp=drivesdk" TargetMode="External"/><Relationship Id="rId257" Type="http://schemas.openxmlformats.org/officeDocument/2006/relationships/hyperlink" Target="https://drive.google.com/file/d/1beuDeQ1HuY7dB88EDmPNi8q7U_wlnsGo/view?usp=drivesdk" TargetMode="External"/><Relationship Id="rId378" Type="http://schemas.openxmlformats.org/officeDocument/2006/relationships/hyperlink" Target="https://drive.google.com/file/d/1sl7qYfpH8zPMQ6G2TQG-lT95BXZs12p6/view?usp=drivesdk" TargetMode="External"/><Relationship Id="rId135" Type="http://schemas.openxmlformats.org/officeDocument/2006/relationships/hyperlink" Target="https://drive.google.com/file/d/1SfJGzqmOZ6oBEoVx1wLCSGDY9qzbhoD6/view?usp=drivesdk" TargetMode="External"/><Relationship Id="rId256" Type="http://schemas.openxmlformats.org/officeDocument/2006/relationships/hyperlink" Target="https://drive.google.com/file/d/1l9FvzMMN-NnpVAJgcdrlUFTQ27YArqXC/view?usp=drivesdk" TargetMode="External"/><Relationship Id="rId377" Type="http://schemas.openxmlformats.org/officeDocument/2006/relationships/hyperlink" Target="https://drive.google.com/file/d/1YJK6TdDM8WO0sNxgGawdN9UKUw1mhFjb/view?usp=drivesdk" TargetMode="External"/><Relationship Id="rId134" Type="http://schemas.openxmlformats.org/officeDocument/2006/relationships/hyperlink" Target="https://drive.google.com/file/d/1SfJGzqmOZ6oBEoVx1wLCSGDY9qzbhoD6/view?usp=drivesdk" TargetMode="External"/><Relationship Id="rId255" Type="http://schemas.openxmlformats.org/officeDocument/2006/relationships/hyperlink" Target="https://drive.google.com/file/d/1sCbH5Mp2Oaj00QOGzb0Zwg4ykOBvRjOz/view?usp=drivesdk" TargetMode="External"/><Relationship Id="rId376" Type="http://schemas.openxmlformats.org/officeDocument/2006/relationships/hyperlink" Target="https://drive.google.com/file/d/1EXs1uZWFLmPYnyyA5wtM750cm5iG-fWj/view?usp=drivesdk" TargetMode="External"/><Relationship Id="rId133" Type="http://schemas.openxmlformats.org/officeDocument/2006/relationships/hyperlink" Target="https://drive.google.com/file/d/1c7b-DaTp8M3zl35lFHrKfgTt4xA15qBC/view?usp=drivesdk" TargetMode="External"/><Relationship Id="rId254" Type="http://schemas.openxmlformats.org/officeDocument/2006/relationships/hyperlink" Target="https://drive.google.com/file/d/1bMlgW_DEpOheqCxayB6Ac_w5X3YP_065/view?usp=drivesdk" TargetMode="External"/><Relationship Id="rId375" Type="http://schemas.openxmlformats.org/officeDocument/2006/relationships/hyperlink" Target="https://drive.google.com/file/d/1mdSn488AHZHJy9DFs9O0JiBALA17X4qS/view?usp=drivesdk" TargetMode="External"/><Relationship Id="rId172" Type="http://schemas.openxmlformats.org/officeDocument/2006/relationships/hyperlink" Target="https://drive.google.com/file/d/11zsG8jZLFVC6A9fDZ1uZd60VsFisflHO/view?usp=drivesdk" TargetMode="External"/><Relationship Id="rId293" Type="http://schemas.openxmlformats.org/officeDocument/2006/relationships/hyperlink" Target="https://drive.google.com/file/d/1egz0v6GdbzkGFS_mNevpz5X3DvYEfr69/view?usp=drivesdk" TargetMode="External"/><Relationship Id="rId171" Type="http://schemas.openxmlformats.org/officeDocument/2006/relationships/hyperlink" Target="https://drive.google.com/file/d/1L-BQK83zEWCxjf0unAJX1jQhPxzRSsMh/view?usp=drivesdk" TargetMode="External"/><Relationship Id="rId292" Type="http://schemas.openxmlformats.org/officeDocument/2006/relationships/hyperlink" Target="https://drive.google.com/file/d/16C2NzJZLhmO2GaXhIR-ys93J2mYJezJh/view?usp=drivesdk" TargetMode="External"/><Relationship Id="rId170" Type="http://schemas.openxmlformats.org/officeDocument/2006/relationships/hyperlink" Target="https://drive.google.com/file/d/1bpOM83frHMVGJnNxu-JSUTjtujr6NbDX/view?usp=drivesdk" TargetMode="External"/><Relationship Id="rId291" Type="http://schemas.openxmlformats.org/officeDocument/2006/relationships/hyperlink" Target="https://drive.google.com/file/d/1tt93U5CCL-KokGGFyOgYVxFKjSS8YRRY/view?usp=drivesdk" TargetMode="External"/><Relationship Id="rId290" Type="http://schemas.openxmlformats.org/officeDocument/2006/relationships/hyperlink" Target="https://drive.google.com/file/d/1c9Rm4jyz7g17bL7EddTeI9yCThGXkkOW/view?usp=drivesdk" TargetMode="External"/><Relationship Id="rId165" Type="http://schemas.openxmlformats.org/officeDocument/2006/relationships/hyperlink" Target="https://drive.google.com/file/d/1u3nY0yJ5YwbCtpIjZ8NJRl7ymbcAPE3v/view?usp=drivesdk" TargetMode="External"/><Relationship Id="rId286" Type="http://schemas.openxmlformats.org/officeDocument/2006/relationships/hyperlink" Target="https://drive.google.com/file/d/1aQbWS89AwM8SPafYlNXinN687pYUr-bi/view?usp=drivesdk" TargetMode="External"/><Relationship Id="rId164" Type="http://schemas.openxmlformats.org/officeDocument/2006/relationships/hyperlink" Target="https://drive.google.com/file/d/1aKdy0G8uF0QBHLrUnAxJ-4g0t1PHKbZL/view?usp=drivesdk" TargetMode="External"/><Relationship Id="rId285" Type="http://schemas.openxmlformats.org/officeDocument/2006/relationships/hyperlink" Target="https://drive.google.com/file/d/1gdYvdZWna7bw2r_4ciScitAkQCCMLVv3/view?usp=drivesdk" TargetMode="External"/><Relationship Id="rId163" Type="http://schemas.openxmlformats.org/officeDocument/2006/relationships/hyperlink" Target="https://drive.google.com/file/d/13hFb9QsmRg4rivesVaoGHv-f5WuFpZmS/view?usp=drivesdk" TargetMode="External"/><Relationship Id="rId284" Type="http://schemas.openxmlformats.org/officeDocument/2006/relationships/hyperlink" Target="https://drive.google.com/file/d/1hKw8D7lwh2smVqLUbW8vwPYcNH66abVz/view?usp=drivesdk" TargetMode="External"/><Relationship Id="rId162" Type="http://schemas.openxmlformats.org/officeDocument/2006/relationships/hyperlink" Target="https://drive.google.com/file/d/1aiLDtxDA2Zn-prnS-nnqkAZdZgozjtoh/view?usp=drivesdk" TargetMode="External"/><Relationship Id="rId283" Type="http://schemas.openxmlformats.org/officeDocument/2006/relationships/hyperlink" Target="https://drive.google.com/file/d/1zSPEmnWgZiR1HbwewAu5VUM_wRahgeK9/view?usp=drivesdk" TargetMode="External"/><Relationship Id="rId169" Type="http://schemas.openxmlformats.org/officeDocument/2006/relationships/hyperlink" Target="https://drive.google.com/file/d/1mBdo6Sc8Pv7HkGXUIkPclHtOWuu354ur/view?usp=drivesdk" TargetMode="External"/><Relationship Id="rId168" Type="http://schemas.openxmlformats.org/officeDocument/2006/relationships/hyperlink" Target="https://drive.google.com/file/d/18cuQqluLTNce2m3ZmQ-a18troRpd_yw0/view?usp=drivesdk" TargetMode="External"/><Relationship Id="rId289" Type="http://schemas.openxmlformats.org/officeDocument/2006/relationships/hyperlink" Target="https://drive.google.com/file/d/1abq6rrTm5e2LjbbA25k7hcNwsZUtopt6/view?usp=drivesdk" TargetMode="External"/><Relationship Id="rId167" Type="http://schemas.openxmlformats.org/officeDocument/2006/relationships/hyperlink" Target="https://drive.google.com/file/d/1biV3P75jHLxs9ejCmY7x0PiafK1a8Rv3/view?usp=drivesdk" TargetMode="External"/><Relationship Id="rId288" Type="http://schemas.openxmlformats.org/officeDocument/2006/relationships/hyperlink" Target="https://drive.google.com/file/d/1nbBo63H6AeNj37g5Q3W2qoMKnAvi39lD/view?usp=drivesdk" TargetMode="External"/><Relationship Id="rId166" Type="http://schemas.openxmlformats.org/officeDocument/2006/relationships/hyperlink" Target="https://drive.google.com/file/d/1u3nY0yJ5YwbCtpIjZ8NJRl7ymbcAPE3v/view?usp=drivesdk" TargetMode="External"/><Relationship Id="rId287" Type="http://schemas.openxmlformats.org/officeDocument/2006/relationships/hyperlink" Target="https://drive.google.com/file/d/1sot59Jx5Dpp4hdgkD8aZgEsw-Sgwv9gb/view?usp=drivesdk" TargetMode="External"/><Relationship Id="rId161" Type="http://schemas.openxmlformats.org/officeDocument/2006/relationships/hyperlink" Target="https://drive.google.com/file/d/1w_gcas5DxHcrIjKxlzYSGJdHY40MZsHj/view?usp=drivesdk" TargetMode="External"/><Relationship Id="rId282" Type="http://schemas.openxmlformats.org/officeDocument/2006/relationships/hyperlink" Target="https://drive.google.com/file/d/1jPFaygeR_aHcPT9QOLFeQtlddDAk9_bC/view?usp=drivesdk" TargetMode="External"/><Relationship Id="rId160" Type="http://schemas.openxmlformats.org/officeDocument/2006/relationships/hyperlink" Target="https://drive.google.com/file/d/1_L-CpCae3Cgt_bpqBIRh8b-yZNNsnM29/view?usp=drivesdk" TargetMode="External"/><Relationship Id="rId281" Type="http://schemas.openxmlformats.org/officeDocument/2006/relationships/hyperlink" Target="https://drive.google.com/file/d/1sVtqwp8TjPseRuOO4OxM8_jnaxQO9d36/view?usp=drivesdk" TargetMode="External"/><Relationship Id="rId280" Type="http://schemas.openxmlformats.org/officeDocument/2006/relationships/hyperlink" Target="https://drive.google.com/file/d/1gPrsMyQ85RRDaBCeTwPOP0Qjaayz71xb/view?usp=drivesdk" TargetMode="External"/><Relationship Id="rId159" Type="http://schemas.openxmlformats.org/officeDocument/2006/relationships/hyperlink" Target="https://drive.google.com/file/d/1VGcwl2wqdEVDio5bpgLOvMyezqhlE63c/view?usp=drivesdk" TargetMode="External"/><Relationship Id="rId154" Type="http://schemas.openxmlformats.org/officeDocument/2006/relationships/hyperlink" Target="https://drive.google.com/file/d/1PWaD2DwFVCyEgggWKq04JxpcSdWGxftW/view?usp=drivesdk" TargetMode="External"/><Relationship Id="rId275" Type="http://schemas.openxmlformats.org/officeDocument/2006/relationships/hyperlink" Target="https://drive.google.com/file/d/1Vr9mNKKo2EE24bJbQjntbcPGuiVl6o2l/view?usp=drivesdk" TargetMode="External"/><Relationship Id="rId396" Type="http://schemas.openxmlformats.org/officeDocument/2006/relationships/hyperlink" Target="https://drive.google.com/file/d/1Ni8UgZTjBy3vhAjbB7v8Qf-ALKUT0-X4/view?usp=drivesdk" TargetMode="External"/><Relationship Id="rId153" Type="http://schemas.openxmlformats.org/officeDocument/2006/relationships/hyperlink" Target="https://drive.google.com/file/d/1ruMhA8hqlvB0gY9U4oXhIJhUgBcLdwfO/view?usp=drivesdk" TargetMode="External"/><Relationship Id="rId274" Type="http://schemas.openxmlformats.org/officeDocument/2006/relationships/hyperlink" Target="https://drive.google.com/file/d/1U3oRQje50eiRZhO-2d3q-sl0FfmF6VLX/view?usp=drivesdk" TargetMode="External"/><Relationship Id="rId395" Type="http://schemas.openxmlformats.org/officeDocument/2006/relationships/hyperlink" Target="https://drive.google.com/file/d/1Bv6XOhtfwdSFvtXB6-Jb-NMOxyh9ocuI/view?usp=drivesdk" TargetMode="External"/><Relationship Id="rId152" Type="http://schemas.openxmlformats.org/officeDocument/2006/relationships/hyperlink" Target="https://drive.google.com/file/d/1EC8my8xs2NS8jhO95uTZL6L4yFBNbdN-/view?usp=drivesdk" TargetMode="External"/><Relationship Id="rId273" Type="http://schemas.openxmlformats.org/officeDocument/2006/relationships/hyperlink" Target="https://drive.google.com/file/d/1qgRiAqey3lbUKzNMYk3YY3G4sd6xI9uc/view?usp=drivesdk" TargetMode="External"/><Relationship Id="rId394" Type="http://schemas.openxmlformats.org/officeDocument/2006/relationships/hyperlink" Target="https://drive.google.com/file/d/1OAXZennmuQ9lvjOx4AWWwmuh17W6yq_5/view?usp=drivesdk" TargetMode="External"/><Relationship Id="rId151" Type="http://schemas.openxmlformats.org/officeDocument/2006/relationships/hyperlink" Target="https://drive.google.com/file/d/1ieT9JFyScj8GqeRFqSQBioAawIQ4JGAl/view?usp=drivesdk" TargetMode="External"/><Relationship Id="rId272" Type="http://schemas.openxmlformats.org/officeDocument/2006/relationships/hyperlink" Target="https://drive.google.com/file/d/1n4TOKmWrmAPoSh7yq1APwPMYNvX-w81B/view?usp=drivesdk" TargetMode="External"/><Relationship Id="rId393" Type="http://schemas.openxmlformats.org/officeDocument/2006/relationships/hyperlink" Target="https://drive.google.com/file/d/1BSjtOCdhX3hxPk5fHNfFt29qTsgoOykk/view?usp=drivesdk" TargetMode="External"/><Relationship Id="rId158" Type="http://schemas.openxmlformats.org/officeDocument/2006/relationships/hyperlink" Target="https://drive.google.com/file/d/1BmGd29hrM8uGqguUgFKNJ-WvV_ngZZyt/view?usp=drivesdk" TargetMode="External"/><Relationship Id="rId279" Type="http://schemas.openxmlformats.org/officeDocument/2006/relationships/hyperlink" Target="https://drive.google.com/file/d/1oElmglIUvRyxxZ-HDMSNK-pE4MJqrSa0/view?usp=drivesdk" TargetMode="External"/><Relationship Id="rId157" Type="http://schemas.openxmlformats.org/officeDocument/2006/relationships/hyperlink" Target="https://drive.google.com/file/d/19JYgb6FPHUplzvtq5oYgqhDSYA0llB_L/view?usp=drivesdk" TargetMode="External"/><Relationship Id="rId278" Type="http://schemas.openxmlformats.org/officeDocument/2006/relationships/hyperlink" Target="https://drive.google.com/file/d/1ypMoB1adjK_TTMEbfgVGSTjEDm-EZL0F/view?usp=drivesdk" TargetMode="External"/><Relationship Id="rId399" Type="http://schemas.openxmlformats.org/officeDocument/2006/relationships/hyperlink" Target="https://drive.google.com/file/d/1MdtoDTJZiwOMlu7JfYM-_kJPyQSSmudZ/view?usp=drivesdk" TargetMode="External"/><Relationship Id="rId156" Type="http://schemas.openxmlformats.org/officeDocument/2006/relationships/hyperlink" Target="https://drive.google.com/file/d/1PWRs4fgMdcIlLtj9A2zb1iIk32RFEa1L/view?usp=drivesdk" TargetMode="External"/><Relationship Id="rId277" Type="http://schemas.openxmlformats.org/officeDocument/2006/relationships/hyperlink" Target="https://drive.google.com/file/d/1_12taQWW0QNR9ueZ0CgT94s7KmOwmwgJ/view?usp=drivesdk" TargetMode="External"/><Relationship Id="rId398" Type="http://schemas.openxmlformats.org/officeDocument/2006/relationships/hyperlink" Target="https://drive.google.com/file/d/1v5BQenLopThwquB3HTohjCEMqWIQr0Mi/view?usp=drivesdk" TargetMode="External"/><Relationship Id="rId155" Type="http://schemas.openxmlformats.org/officeDocument/2006/relationships/hyperlink" Target="https://drive.google.com/file/d/1trh-3Jlu2MK-COxIM5LAYnvwPi7xqL-M/view?usp=drivesdk" TargetMode="External"/><Relationship Id="rId276" Type="http://schemas.openxmlformats.org/officeDocument/2006/relationships/hyperlink" Target="https://drive.google.com/file/d/13L-4SeHSGzCDBmQGzKskYliTM-1QLRHs/view?usp=drivesdk" TargetMode="External"/><Relationship Id="rId397" Type="http://schemas.openxmlformats.org/officeDocument/2006/relationships/hyperlink" Target="https://drive.google.com/file/d/1wRzOdB1wFxwQDrruUR6-QcipIKKymr1C/view?usp=drivesdk" TargetMode="External"/><Relationship Id="rId40" Type="http://schemas.openxmlformats.org/officeDocument/2006/relationships/hyperlink" Target="https://drive.google.com/file/d/1o_24qNboPAN5kjE7osuJh5UXZIL_D87G/view?usp=drivesdk" TargetMode="External"/><Relationship Id="rId42" Type="http://schemas.openxmlformats.org/officeDocument/2006/relationships/hyperlink" Target="https://drive.google.com/file/d/1yCbFdrSC-0E256E2bnokOaT4KwFry99j/view?usp=drivesdk" TargetMode="External"/><Relationship Id="rId41" Type="http://schemas.openxmlformats.org/officeDocument/2006/relationships/hyperlink" Target="https://drive.google.com/file/d/1Pglf8JZl5HcFjitKq67z655og8n_d7hd/view?usp=drivesdk" TargetMode="External"/><Relationship Id="rId44" Type="http://schemas.openxmlformats.org/officeDocument/2006/relationships/hyperlink" Target="https://drive.google.com/file/d/1ZMG-vnFpmwxYUk3I2psztyedGzcB9Tvx/view?usp=drivesdk" TargetMode="External"/><Relationship Id="rId43" Type="http://schemas.openxmlformats.org/officeDocument/2006/relationships/hyperlink" Target="https://drive.google.com/file/d/1WKPTgz7cFSmHekuGl5hq3daN0xIvCzqm/view?usp=drivesdk" TargetMode="External"/><Relationship Id="rId46" Type="http://schemas.openxmlformats.org/officeDocument/2006/relationships/hyperlink" Target="https://drive.google.com/file/d/1agWbnNoAzt49_L4SuBxXPn2jRaT6gsqi/view?usp=drivesdk" TargetMode="External"/><Relationship Id="rId45" Type="http://schemas.openxmlformats.org/officeDocument/2006/relationships/hyperlink" Target="https://drive.google.com/file/d/1IHFi5GED_QQr7DJjx8eAektndT5Zzfx3/view?usp=drivesdk" TargetMode="External"/><Relationship Id="rId48" Type="http://schemas.openxmlformats.org/officeDocument/2006/relationships/hyperlink" Target="https://drive.google.com/file/d/1rk5JRNZHv4IhsmwLtk1LzkQuCYC7Suks/view?usp=drivesdk" TargetMode="External"/><Relationship Id="rId47" Type="http://schemas.openxmlformats.org/officeDocument/2006/relationships/hyperlink" Target="https://drive.google.com/file/d/16ZpYz64ZcNrN81U6F9WJhP0Uo3LcaD3k/view?usp=drivesdk" TargetMode="External"/><Relationship Id="rId49" Type="http://schemas.openxmlformats.org/officeDocument/2006/relationships/hyperlink" Target="https://drive.google.com/file/d/1QXRAIQGBVpvlVXIUfZEzYE98Xjs0N48k/view?usp=drivesdk" TargetMode="External"/><Relationship Id="rId31" Type="http://schemas.openxmlformats.org/officeDocument/2006/relationships/hyperlink" Target="https://drive.google.com/file/d/1D3qooUTdPhiJFTl4uuSGMvRXvREC92Wn/view?usp=drivesdk" TargetMode="External"/><Relationship Id="rId30" Type="http://schemas.openxmlformats.org/officeDocument/2006/relationships/hyperlink" Target="https://drive.google.com/file/d/1wZAmZCb1F1jYhkp6xF15K6CqUnWyiEPV/view?usp=drivesdk" TargetMode="External"/><Relationship Id="rId33" Type="http://schemas.openxmlformats.org/officeDocument/2006/relationships/hyperlink" Target="https://drive.google.com/file/d/12HIXjYSnbDTnSYvqtGlfN-gVNn2YP_jH/view?usp=drivesdk" TargetMode="External"/><Relationship Id="rId32" Type="http://schemas.openxmlformats.org/officeDocument/2006/relationships/hyperlink" Target="https://drive.google.com/file/d/1D3qooUTdPhiJFTl4uuSGMvRXvREC92Wn/view?usp=drivesdk" TargetMode="External"/><Relationship Id="rId35" Type="http://schemas.openxmlformats.org/officeDocument/2006/relationships/hyperlink" Target="https://drive.google.com/file/d/1H5ddu454zzBCYal5quNE6FmC-k186lyV/view?usp=drivesdk" TargetMode="External"/><Relationship Id="rId34" Type="http://schemas.openxmlformats.org/officeDocument/2006/relationships/hyperlink" Target="https://drive.google.com/file/d/191j3P2VFmyQPgaETG1x6JNOaHv5kAGks/view?usp=drivesdk" TargetMode="External"/><Relationship Id="rId37" Type="http://schemas.openxmlformats.org/officeDocument/2006/relationships/hyperlink" Target="https://drive.google.com/file/d/1oA6IzvxPreO3SSm925dTK562Si_K6a32/view?usp=drivesdk" TargetMode="External"/><Relationship Id="rId36" Type="http://schemas.openxmlformats.org/officeDocument/2006/relationships/hyperlink" Target="https://drive.google.com/file/d/1k1JWbBCrI1wxsB85istyXs1B6OFrzkfZ/view?usp=drivesdk" TargetMode="External"/><Relationship Id="rId39" Type="http://schemas.openxmlformats.org/officeDocument/2006/relationships/hyperlink" Target="https://drive.google.com/file/d/1nYMMjznVpiX2CzAiAYX79KgNZZqKuHc3/view?usp=drivesdk" TargetMode="External"/><Relationship Id="rId38" Type="http://schemas.openxmlformats.org/officeDocument/2006/relationships/hyperlink" Target="https://drive.google.com/file/d/1r6GGL35oCrPQNfvGi_DR_ltjUP-VnvJ2/view?usp=drivesdk" TargetMode="External"/><Relationship Id="rId20" Type="http://schemas.openxmlformats.org/officeDocument/2006/relationships/hyperlink" Target="https://drive.google.com/file/d/1R63YMnuMpypuB2AiXWMdZD2uldVmcL3y/view?usp=drivesdk" TargetMode="External"/><Relationship Id="rId22" Type="http://schemas.openxmlformats.org/officeDocument/2006/relationships/hyperlink" Target="https://drive.google.com/file/d/1hNODOWvOjcwaW4b5N1PGQAenuSUmj20n/view?usp=drivesdk" TargetMode="External"/><Relationship Id="rId21" Type="http://schemas.openxmlformats.org/officeDocument/2006/relationships/hyperlink" Target="https://drive.google.com/file/d/1pAvti1BKfaiVkvoFUhrjOQra_ktlOgkg/view?usp=drivesdk" TargetMode="External"/><Relationship Id="rId24" Type="http://schemas.openxmlformats.org/officeDocument/2006/relationships/hyperlink" Target="https://drive.google.com/file/d/1Gxd3tfP2o0vVQL5ttcG0L9jC3J8hVxQO/view?usp=drivesdk" TargetMode="External"/><Relationship Id="rId23" Type="http://schemas.openxmlformats.org/officeDocument/2006/relationships/hyperlink" Target="https://drive.google.com/file/d/1XTL7DnFtJQrkQOYgLxR_XBw0HZ4ptept/view?usp=drivesdk" TargetMode="External"/><Relationship Id="rId404" Type="http://schemas.openxmlformats.org/officeDocument/2006/relationships/hyperlink" Target="https://drive.google.com/file/d/1skkk2K_YGRqm1FyRIZpWvyoWhoYQ2uT5/view?usp=drivesdk" TargetMode="External"/><Relationship Id="rId403" Type="http://schemas.openxmlformats.org/officeDocument/2006/relationships/hyperlink" Target="https://drive.google.com/file/d/1wgpHjs0o-gRf3ocjhk-4c7FfLkhMwJ6s/view?usp=drivesdk" TargetMode="External"/><Relationship Id="rId402" Type="http://schemas.openxmlformats.org/officeDocument/2006/relationships/hyperlink" Target="https://drive.google.com/file/d/1MNdhuVLcYIbzKWLPD2LOBW11HFoYBcLF/view?usp=drivesdk" TargetMode="External"/><Relationship Id="rId401" Type="http://schemas.openxmlformats.org/officeDocument/2006/relationships/hyperlink" Target="https://drive.google.com/file/d/1YQhaSMO8PBgTgljMl-oD9PwzweQZzIs5/view?usp=drivesdk" TargetMode="External"/><Relationship Id="rId408" Type="http://schemas.openxmlformats.org/officeDocument/2006/relationships/drawing" Target="../drawings/drawing1.xml"/><Relationship Id="rId407" Type="http://schemas.openxmlformats.org/officeDocument/2006/relationships/hyperlink" Target="https://drive.google.com/file/d/1gNbQyGqgBz4b6582U65M0qwlq8dHD0Hz/view?usp=drivesdk" TargetMode="External"/><Relationship Id="rId406" Type="http://schemas.openxmlformats.org/officeDocument/2006/relationships/hyperlink" Target="https://drive.google.com/file/d/1ZvLVDpq98RXK2axbr8wSGQU5JVAXqYXj/view?usp=drivesdk" TargetMode="External"/><Relationship Id="rId405" Type="http://schemas.openxmlformats.org/officeDocument/2006/relationships/hyperlink" Target="https://drive.google.com/file/d/1Tc4IMK751IlrEDWZ32I07oyffX17LTDm/view?usp=drivesdk" TargetMode="External"/><Relationship Id="rId26" Type="http://schemas.openxmlformats.org/officeDocument/2006/relationships/hyperlink" Target="https://drive.google.com/file/d/1BUicOxc95xrWrOVKqYQf-N4hAhN10cR0/view?usp=drivesdk" TargetMode="External"/><Relationship Id="rId25" Type="http://schemas.openxmlformats.org/officeDocument/2006/relationships/hyperlink" Target="https://drive.google.com/file/d/1gtuIbnHhRT3S45BkHjRU-yaPAidcMQDk/view?usp=drivesdk" TargetMode="External"/><Relationship Id="rId28" Type="http://schemas.openxmlformats.org/officeDocument/2006/relationships/hyperlink" Target="https://drive.google.com/file/d/1UOHiqNNLstfQ1TOhb5F-GRvEJZoXA_hr/view?usp=drivesdk" TargetMode="External"/><Relationship Id="rId27" Type="http://schemas.openxmlformats.org/officeDocument/2006/relationships/hyperlink" Target="https://drive.google.com/file/d/1Wf9uE5ENbEXa-s_ztyFBK2r7IE2ZZazj/view?usp=drivesdk" TargetMode="External"/><Relationship Id="rId400" Type="http://schemas.openxmlformats.org/officeDocument/2006/relationships/hyperlink" Target="https://drive.google.com/file/d/1lnYcTW_ulnnC0Uml__3Q8nWmiVPeWVr3/view?usp=drivesdk" TargetMode="External"/><Relationship Id="rId29" Type="http://schemas.openxmlformats.org/officeDocument/2006/relationships/hyperlink" Target="https://drive.google.com/file/d/1NgvfT_QhayXNFOd_Z9pbfNQRHv2lbBF1/view?usp=drivesdk" TargetMode="External"/><Relationship Id="rId11" Type="http://schemas.openxmlformats.org/officeDocument/2006/relationships/hyperlink" Target="https://drive.google.com/file/d/1fZzt5NRDWoeWr932PBUMudOgHQsRThIs/view?usp=drivesdk" TargetMode="External"/><Relationship Id="rId10" Type="http://schemas.openxmlformats.org/officeDocument/2006/relationships/hyperlink" Target="https://drive.google.com/file/d/11qYZI1x2XIGj-HtEPvoIZOr8GN9S4HBw/view?usp=drivesdk" TargetMode="External"/><Relationship Id="rId13" Type="http://schemas.openxmlformats.org/officeDocument/2006/relationships/hyperlink" Target="https://drive.google.com/file/d/11DFQ4JjuP_eSZg3xmbSApSxMil0IVCMl/view?usp=drivesdk" TargetMode="External"/><Relationship Id="rId12" Type="http://schemas.openxmlformats.org/officeDocument/2006/relationships/hyperlink" Target="https://drive.google.com/file/d/1hPpsZL9-IWRgORPe9Wcs6iRsOCvbsAtA/view?usp=drivesdk" TargetMode="External"/><Relationship Id="rId15" Type="http://schemas.openxmlformats.org/officeDocument/2006/relationships/hyperlink" Target="https://drive.google.com/file/d/1ADJG_9kCz3GQiA59y4xP9Gtismf9z-dH/view?usp=drivesdk" TargetMode="External"/><Relationship Id="rId14" Type="http://schemas.openxmlformats.org/officeDocument/2006/relationships/hyperlink" Target="https://drive.google.com/file/d/1cwtwnEavm-MQHa5mPUMclasxVcol1vzp/view?usp=drivesdk" TargetMode="External"/><Relationship Id="rId17" Type="http://schemas.openxmlformats.org/officeDocument/2006/relationships/hyperlink" Target="https://drive.google.com/file/d/1rN9gK3s96qUIZD6SYuBaYOSoPosJpp_z/view?usp=drivesdk" TargetMode="External"/><Relationship Id="rId16" Type="http://schemas.openxmlformats.org/officeDocument/2006/relationships/hyperlink" Target="https://drive.google.com/file/d/1Y29xLdddIHaATI6Ym8jIg1LtDMdX0lB3/view?usp=drivesdk" TargetMode="External"/><Relationship Id="rId19" Type="http://schemas.openxmlformats.org/officeDocument/2006/relationships/hyperlink" Target="https://drive.google.com/file/d/13dTpS69mwZ3P2Ev9OM-0aqeK2H6NdCpr/view?usp=drivesdk" TargetMode="External"/><Relationship Id="rId18" Type="http://schemas.openxmlformats.org/officeDocument/2006/relationships/hyperlink" Target="https://drive.google.com/file/d/1ywe9fgHre2nm6h-u35D_A42w4QwW-D7-/view?usp=drivesdk" TargetMode="External"/><Relationship Id="rId84" Type="http://schemas.openxmlformats.org/officeDocument/2006/relationships/hyperlink" Target="https://drive.google.com/file/d/1inRvf9BVZ_KEj6hNWFVCgC0meuAujoej/view?usp=drivesdk" TargetMode="External"/><Relationship Id="rId83" Type="http://schemas.openxmlformats.org/officeDocument/2006/relationships/hyperlink" Target="https://drive.google.com/file/d/1sZsb7k05tvlNFDqCmCd40zvk2e6uPVQm/view?usp=drivesdk" TargetMode="External"/><Relationship Id="rId86" Type="http://schemas.openxmlformats.org/officeDocument/2006/relationships/hyperlink" Target="https://drive.google.com/file/d/1PfjgXvEm3LPU9CuOvsPnOjGd7ym63pWA/view?usp=drivesdk" TargetMode="External"/><Relationship Id="rId85" Type="http://schemas.openxmlformats.org/officeDocument/2006/relationships/hyperlink" Target="https://drive.google.com/file/d/1vt24-mRcN0S0yS-diWTzCtqENtTeme8u/view?usp=drivesdk" TargetMode="External"/><Relationship Id="rId88" Type="http://schemas.openxmlformats.org/officeDocument/2006/relationships/hyperlink" Target="https://drive.google.com/file/d/1ivGUBS6qIXtnHFvU7cc0JD_-jI_kiYYc/view?usp=drivesdk" TargetMode="External"/><Relationship Id="rId87" Type="http://schemas.openxmlformats.org/officeDocument/2006/relationships/hyperlink" Target="https://drive.google.com/file/d/10WzKE8jh06g4p3UeZUY4wK-h5LK7lfqu/view?usp=drivesdk" TargetMode="External"/><Relationship Id="rId89" Type="http://schemas.openxmlformats.org/officeDocument/2006/relationships/hyperlink" Target="https://drive.google.com/file/d/1NwdDf9e38kWnoBA-IdkXx-ZrbUmJKF6s/view?usp=drivesdk" TargetMode="External"/><Relationship Id="rId80" Type="http://schemas.openxmlformats.org/officeDocument/2006/relationships/hyperlink" Target="https://drive.google.com/file/d/1gxr3Jrblkc-_rD7JQ8n-_WEi0hRX5dT-/view?usp=drivesdk" TargetMode="External"/><Relationship Id="rId82" Type="http://schemas.openxmlformats.org/officeDocument/2006/relationships/hyperlink" Target="https://drive.google.com/file/d/1MnZBQzSC6HjZdfsq4SGaHp5hShdKxm2V/view?usp=drivesdk" TargetMode="External"/><Relationship Id="rId81" Type="http://schemas.openxmlformats.org/officeDocument/2006/relationships/hyperlink" Target="https://drive.google.com/file/d/1elrsxwd4zVxWLNLVxqEjjDTC27Wqs5Bd/view?usp=drivesdk" TargetMode="External"/><Relationship Id="rId73" Type="http://schemas.openxmlformats.org/officeDocument/2006/relationships/hyperlink" Target="https://drive.google.com/file/d/1HrJKkRcOA2qJDzlA2xxX1dW6QgGsCzHT/view?usp=drivesdk" TargetMode="External"/><Relationship Id="rId72" Type="http://schemas.openxmlformats.org/officeDocument/2006/relationships/hyperlink" Target="https://drive.google.com/file/d/1hLdMp30zfwzI40t25f7rmhat6-YKCaaZ/view?usp=drivesdk" TargetMode="External"/><Relationship Id="rId75" Type="http://schemas.openxmlformats.org/officeDocument/2006/relationships/hyperlink" Target="https://drive.google.com/file/d/1Klh7IPQkEKeNvlQq9G59YW7PPpa6hYzz/view?usp=drivesdk" TargetMode="External"/><Relationship Id="rId74" Type="http://schemas.openxmlformats.org/officeDocument/2006/relationships/hyperlink" Target="https://drive.google.com/file/d/1iRpM8EBxjBV3B6PblafFP_fKfNrC0Adb/view?usp=drivesdk" TargetMode="External"/><Relationship Id="rId77" Type="http://schemas.openxmlformats.org/officeDocument/2006/relationships/hyperlink" Target="https://drive.google.com/file/d/1fRI794vzjDPNQrtjFrYc1v0eGOs_WEfg/view?usp=drivesdk" TargetMode="External"/><Relationship Id="rId76" Type="http://schemas.openxmlformats.org/officeDocument/2006/relationships/hyperlink" Target="https://drive.google.com/file/d/1bPEpyRXlSQjaE4pi2SSkRwSH1IpXX9Sy/view?usp=drivesdk" TargetMode="External"/><Relationship Id="rId79" Type="http://schemas.openxmlformats.org/officeDocument/2006/relationships/hyperlink" Target="https://drive.google.com/file/d/1FaT3EGopFfIoSVTxq3pfzPeUbaZ7_v7G/view?usp=drivesdk" TargetMode="External"/><Relationship Id="rId78" Type="http://schemas.openxmlformats.org/officeDocument/2006/relationships/hyperlink" Target="https://drive.google.com/file/d/1QKy0RnwDvV07sH6JDlgd1_sQKZhgbURA/view?usp=drivesdk" TargetMode="External"/><Relationship Id="rId71" Type="http://schemas.openxmlformats.org/officeDocument/2006/relationships/hyperlink" Target="https://drive.google.com/file/d/19bO3SbghmOf3BJiR0il1TJUaCU4E8MA_/view?usp=drivesdk" TargetMode="External"/><Relationship Id="rId70" Type="http://schemas.openxmlformats.org/officeDocument/2006/relationships/hyperlink" Target="https://drive.google.com/file/d/12dVKkc5NJx0HewnlrOFVtm_nSS7nm2QV/view?usp=drivesdk" TargetMode="External"/><Relationship Id="rId62" Type="http://schemas.openxmlformats.org/officeDocument/2006/relationships/hyperlink" Target="https://drive.google.com/file/d/1hdyjI43A7CyRcEh-BPrXCoOc80pUtgxZ/view?usp=drivesdk" TargetMode="External"/><Relationship Id="rId61" Type="http://schemas.openxmlformats.org/officeDocument/2006/relationships/hyperlink" Target="https://drive.google.com/file/d/17K-qqTDo7f_xcLcRWOa6WCnh2XNFhZuX/view?usp=drivesdk" TargetMode="External"/><Relationship Id="rId64" Type="http://schemas.openxmlformats.org/officeDocument/2006/relationships/hyperlink" Target="https://drive.google.com/file/d/1fQ8I7F3jsovh_eDf--ERPXJwyY_C2OD9/view?usp=drivesdk" TargetMode="External"/><Relationship Id="rId63" Type="http://schemas.openxmlformats.org/officeDocument/2006/relationships/hyperlink" Target="https://drive.google.com/file/d/1372F8WO5OKda0UuQpGcGSTBn6z5W8G7h/view?usp=drivesdk" TargetMode="External"/><Relationship Id="rId66" Type="http://schemas.openxmlformats.org/officeDocument/2006/relationships/hyperlink" Target="https://drive.google.com/file/d/1d3HYgB55NPKcMh5wx2wWR4f_ZPfXWpIa/view?usp=drivesdk" TargetMode="External"/><Relationship Id="rId65" Type="http://schemas.openxmlformats.org/officeDocument/2006/relationships/hyperlink" Target="https://drive.google.com/file/d/1psLfAa5w0Sw95uYYPpWTEz42UaTTBK-0/view?usp=drivesdk" TargetMode="External"/><Relationship Id="rId68" Type="http://schemas.openxmlformats.org/officeDocument/2006/relationships/hyperlink" Target="https://drive.google.com/file/d/1bfMzq8_nbRNgijHUjgF5MJBmE5KTDnQC/view?usp=drivesdk" TargetMode="External"/><Relationship Id="rId67" Type="http://schemas.openxmlformats.org/officeDocument/2006/relationships/hyperlink" Target="https://drive.google.com/file/d/16gcq5beIBranuCrIGiMWoKjDpcZ4rcHl/view?usp=drivesdk" TargetMode="External"/><Relationship Id="rId60" Type="http://schemas.openxmlformats.org/officeDocument/2006/relationships/hyperlink" Target="https://drive.google.com/file/d/18UY15bt7ZxQ-qUU7eP9VV20tmv354KOD/view?usp=drivesdk" TargetMode="External"/><Relationship Id="rId69" Type="http://schemas.openxmlformats.org/officeDocument/2006/relationships/hyperlink" Target="https://drive.google.com/file/d/1u-hW69h00d6d6fG77Sq_qKRyBDAGORYx/view?usp=drivesdk" TargetMode="External"/><Relationship Id="rId51" Type="http://schemas.openxmlformats.org/officeDocument/2006/relationships/hyperlink" Target="https://drive.google.com/file/d/1ONhm7QW_0Ckn_uoBZ3suSAdVtCv0QRT9/view?usp=drivesdk" TargetMode="External"/><Relationship Id="rId50" Type="http://schemas.openxmlformats.org/officeDocument/2006/relationships/hyperlink" Target="https://drive.google.com/file/d/1f2Qe2gOBbiShZaQWws3X7iQoD_L-HvG_/view?usp=drivesdk" TargetMode="External"/><Relationship Id="rId53" Type="http://schemas.openxmlformats.org/officeDocument/2006/relationships/hyperlink" Target="https://drive.google.com/file/d/1KgPYfYfeqFu20OdBm66NTow5x3fecmXR/view?usp=drivesdk" TargetMode="External"/><Relationship Id="rId52" Type="http://schemas.openxmlformats.org/officeDocument/2006/relationships/hyperlink" Target="https://drive.google.com/file/d/11O7FobScCxhanZgRcBta0imOBnQBiF4f/view?usp=drivesdk" TargetMode="External"/><Relationship Id="rId55" Type="http://schemas.openxmlformats.org/officeDocument/2006/relationships/hyperlink" Target="https://drive.google.com/file/d/1G3fxTW5Z6sDhBFzVepNQnp9Cvn1RaZqA/view?usp=drivesdk" TargetMode="External"/><Relationship Id="rId54" Type="http://schemas.openxmlformats.org/officeDocument/2006/relationships/hyperlink" Target="https://drive.google.com/file/d/1303pgs2hfB5kCRctMS_iXsgsdCGkiDkJ/view?usp=drivesdk" TargetMode="External"/><Relationship Id="rId57" Type="http://schemas.openxmlformats.org/officeDocument/2006/relationships/hyperlink" Target="https://drive.google.com/file/d/1kvEHeHQibAp4LmtQ71JeNVI3SlXto2tG/view?usp=drivesdk" TargetMode="External"/><Relationship Id="rId56" Type="http://schemas.openxmlformats.org/officeDocument/2006/relationships/hyperlink" Target="https://drive.google.com/file/d/1YGoIOCnJ13jJ5s4qIYJpSRRs16Ih7RbB/view?usp=drivesdk" TargetMode="External"/><Relationship Id="rId59" Type="http://schemas.openxmlformats.org/officeDocument/2006/relationships/hyperlink" Target="https://drive.google.com/file/d/1HUUvpyL-62gFVEnITVd3LLpjBTrjymsJ/view?usp=drivesdk" TargetMode="External"/><Relationship Id="rId58" Type="http://schemas.openxmlformats.org/officeDocument/2006/relationships/hyperlink" Target="https://drive.google.com/file/d/1TVcYvJ6djmpW5rClFtA9M2Ps64NeA_6s/view?usp=drivesdk" TargetMode="External"/><Relationship Id="rId107" Type="http://schemas.openxmlformats.org/officeDocument/2006/relationships/hyperlink" Target="https://drive.google.com/file/d/1jYTwNDxslKv18DeiQa2Sov9Zn6haFwfY/view?usp=drivesdk" TargetMode="External"/><Relationship Id="rId228" Type="http://schemas.openxmlformats.org/officeDocument/2006/relationships/hyperlink" Target="https://drive.google.com/file/d/1oioX8V6yYSJzig8I7NtFyx4SOrsJa5tB/view?usp=drivesdk" TargetMode="External"/><Relationship Id="rId349" Type="http://schemas.openxmlformats.org/officeDocument/2006/relationships/hyperlink" Target="https://drive.google.com/file/d/1wVg2NsnD__p9egpnKF4bvejzihj3WArd/view?usp=drivesdk" TargetMode="External"/><Relationship Id="rId106" Type="http://schemas.openxmlformats.org/officeDocument/2006/relationships/hyperlink" Target="https://drive.google.com/file/d/1jYTwNDxslKv18DeiQa2Sov9Zn6haFwfY/view?usp=drivesdk" TargetMode="External"/><Relationship Id="rId227" Type="http://schemas.openxmlformats.org/officeDocument/2006/relationships/hyperlink" Target="https://drive.google.com/file/d/15Qv98TjWbJ50J0t3RmkEWCtF07Tx_ukE/view?usp=drivesdk" TargetMode="External"/><Relationship Id="rId348" Type="http://schemas.openxmlformats.org/officeDocument/2006/relationships/hyperlink" Target="https://drive.google.com/file/d/18WnvErPJnZrBjv_3jl5eRVHedE0ukhgT/view?usp=drivesdk" TargetMode="External"/><Relationship Id="rId105" Type="http://schemas.openxmlformats.org/officeDocument/2006/relationships/hyperlink" Target="https://drive.google.com/file/d/1hSgiTQKIzuE3XrtVFDw28sFCaE4x6QzH/view?usp=drivesdk" TargetMode="External"/><Relationship Id="rId226" Type="http://schemas.openxmlformats.org/officeDocument/2006/relationships/hyperlink" Target="https://drive.google.com/file/d/1MhKehJ31oQtdW43fglu_PNNkSGIuSa42/view?usp=drivesdk" TargetMode="External"/><Relationship Id="rId347" Type="http://schemas.openxmlformats.org/officeDocument/2006/relationships/hyperlink" Target="https://drive.google.com/file/d/1YfjjDKbqvQGn-2ljMCQtnOVSBFLlLqfc/view?usp=drivesdk" TargetMode="External"/><Relationship Id="rId104" Type="http://schemas.openxmlformats.org/officeDocument/2006/relationships/hyperlink" Target="https://drive.google.com/file/d/1w0cD7A29KMUheVvIPGr5iqmvk8GRWQGd/view?usp=drivesdk" TargetMode="External"/><Relationship Id="rId225" Type="http://schemas.openxmlformats.org/officeDocument/2006/relationships/hyperlink" Target="https://drive.google.com/file/d/1-cmwPxjpyZLdrSH4Xzv5MhUvGjlrjAwD/view?usp=drivesdk" TargetMode="External"/><Relationship Id="rId346" Type="http://schemas.openxmlformats.org/officeDocument/2006/relationships/hyperlink" Target="https://drive.google.com/file/d/1jERCbWR28vWgQ6G1vWn-3fSOqNSPXNCl/view?usp=drivesdk" TargetMode="External"/><Relationship Id="rId109" Type="http://schemas.openxmlformats.org/officeDocument/2006/relationships/hyperlink" Target="https://drive.google.com/file/d/1L1sfQAo8w-UZyF3lc0TbNDxVk2D8OZIX/view?usp=drivesdk" TargetMode="External"/><Relationship Id="rId108" Type="http://schemas.openxmlformats.org/officeDocument/2006/relationships/hyperlink" Target="https://drive.google.com/file/d/1L1sfQAo8w-UZyF3lc0TbNDxVk2D8OZIX/view?usp=drivesdk" TargetMode="External"/><Relationship Id="rId229" Type="http://schemas.openxmlformats.org/officeDocument/2006/relationships/hyperlink" Target="https://drive.google.com/file/d/1oioX8V6yYSJzig8I7NtFyx4SOrsJa5tB/view?usp=drivesdk" TargetMode="External"/><Relationship Id="rId220" Type="http://schemas.openxmlformats.org/officeDocument/2006/relationships/hyperlink" Target="https://drive.google.com/file/d/1BcPcpGovabZYbm4v924o3k7i-tOPXsfH/view?usp=drivesdk" TargetMode="External"/><Relationship Id="rId341" Type="http://schemas.openxmlformats.org/officeDocument/2006/relationships/hyperlink" Target="https://drive.google.com/file/d/15O0QzZG7ZCtcGR2XMbBwLo8U29yfpLjq/view?usp=drivesdk" TargetMode="External"/><Relationship Id="rId340" Type="http://schemas.openxmlformats.org/officeDocument/2006/relationships/hyperlink" Target="https://drive.google.com/file/d/1PDyN9jLceMvumhDeEN-rSClu7_GXIu3N/view?usp=drivesdk" TargetMode="External"/><Relationship Id="rId103" Type="http://schemas.openxmlformats.org/officeDocument/2006/relationships/hyperlink" Target="https://drive.google.com/file/d/1w0cD7A29KMUheVvIPGr5iqmvk8GRWQGd/view?usp=drivesdk" TargetMode="External"/><Relationship Id="rId224" Type="http://schemas.openxmlformats.org/officeDocument/2006/relationships/hyperlink" Target="https://drive.google.com/file/d/1-cmwPxjpyZLdrSH4Xzv5MhUvGjlrjAwD/view?usp=drivesdk" TargetMode="External"/><Relationship Id="rId345" Type="http://schemas.openxmlformats.org/officeDocument/2006/relationships/hyperlink" Target="https://drive.google.com/file/d/1Iv0Vtv7rEBh7XDZ5RNnr8aRt-_WD9ztf/view?usp=drivesdk" TargetMode="External"/><Relationship Id="rId102" Type="http://schemas.openxmlformats.org/officeDocument/2006/relationships/hyperlink" Target="https://drive.google.com/file/d/16dIF5u_wRkXUCPQwubn9yqaAtwVesOa5/view?usp=drivesdk" TargetMode="External"/><Relationship Id="rId223" Type="http://schemas.openxmlformats.org/officeDocument/2006/relationships/hyperlink" Target="https://drive.google.com/file/d/1tgO4bwyiUvRnC69DVIp9pCqTvJSQRLk-/view?usp=drivesdk" TargetMode="External"/><Relationship Id="rId344" Type="http://schemas.openxmlformats.org/officeDocument/2006/relationships/hyperlink" Target="https://drive.google.com/file/d/1kcERKK5YyqvyxgBNW8SHr0M1VeZ9u_y7/view?usp=drivesdk" TargetMode="External"/><Relationship Id="rId101" Type="http://schemas.openxmlformats.org/officeDocument/2006/relationships/hyperlink" Target="https://drive.google.com/file/d/1XaXI4Z31ERWGcO8m_8e3cvZq-DyBVVO0/view?usp=drivesdk" TargetMode="External"/><Relationship Id="rId222" Type="http://schemas.openxmlformats.org/officeDocument/2006/relationships/hyperlink" Target="https://drive.google.com/file/d/1aHysMfHB6Rk7ybjO1yPR6lOnxJvYa5Tm/view?usp=drivesdk" TargetMode="External"/><Relationship Id="rId343" Type="http://schemas.openxmlformats.org/officeDocument/2006/relationships/hyperlink" Target="https://drive.google.com/a/ugm.ac.id/file/d/1p-eIEdlY37Hs_yZ1EbOUW2TulCG5rpgI/view?usp=drivesdk" TargetMode="External"/><Relationship Id="rId100" Type="http://schemas.openxmlformats.org/officeDocument/2006/relationships/hyperlink" Target="https://drive.google.com/file/d/1ID3kpGM3bh-Uj1nfjdeNDiKh6w-JJTQP/view?usp=drivesdk" TargetMode="External"/><Relationship Id="rId221" Type="http://schemas.openxmlformats.org/officeDocument/2006/relationships/hyperlink" Target="https://drive.google.com/file/d/1Ff2PBfNJCOoQT6sby2D5vgt327lzraMF/view?usp=drivesdk" TargetMode="External"/><Relationship Id="rId342" Type="http://schemas.openxmlformats.org/officeDocument/2006/relationships/hyperlink" Target="https://drive.google.com/file/d/11g3C3c6o6qSKiV-U7pZIAs5QVoEcfrsf/view?usp=drivesdk" TargetMode="External"/><Relationship Id="rId217" Type="http://schemas.openxmlformats.org/officeDocument/2006/relationships/hyperlink" Target="https://drive.google.com/file/d/1-sFmeFsRFYz27qfrWav_kQxKAXurnw2t/view?usp=drivesdk" TargetMode="External"/><Relationship Id="rId338" Type="http://schemas.openxmlformats.org/officeDocument/2006/relationships/hyperlink" Target="https://drive.google.com/file/d/1VC1GlnrsuB8CLA6XXA8BaUlnPGIw1Tx_/view?usp=drivesdk" TargetMode="External"/><Relationship Id="rId216" Type="http://schemas.openxmlformats.org/officeDocument/2006/relationships/hyperlink" Target="https://drive.google.com/file/d/1dqycKTv8YkucZhN3TgdGDAkyCKRVx-ft/view?usp=drivesdk" TargetMode="External"/><Relationship Id="rId337" Type="http://schemas.openxmlformats.org/officeDocument/2006/relationships/hyperlink" Target="https://drive.google.com/file/d/16ykow_ycS7fGq78cmYd3KQrMVWAegRqu/view?usp=drivesdk" TargetMode="External"/><Relationship Id="rId215" Type="http://schemas.openxmlformats.org/officeDocument/2006/relationships/hyperlink" Target="https://drive.google.com/file/d/1FyFNbQh9U6hJI5bQuoUo0Qi6m-EFM_ci/view?usp=drivesdk" TargetMode="External"/><Relationship Id="rId336" Type="http://schemas.openxmlformats.org/officeDocument/2006/relationships/hyperlink" Target="https://drive.google.com/file/d/1IAx6vSvNOquKYvh5Q19hyWqqX6EQqQ0m/view?usp=drivesdk" TargetMode="External"/><Relationship Id="rId214" Type="http://schemas.openxmlformats.org/officeDocument/2006/relationships/hyperlink" Target="https://drive.google.com/file/d/124rgADT5ceCpYPVtMQyE9APcuZrnZ5jW/view?usp=drivesdk" TargetMode="External"/><Relationship Id="rId335" Type="http://schemas.openxmlformats.org/officeDocument/2006/relationships/hyperlink" Target="https://drive.google.com/file/d/1wu6B1S4VeignNIrhN_W9qeNPZs3-nO7a/view?usp=drivesdk" TargetMode="External"/><Relationship Id="rId219" Type="http://schemas.openxmlformats.org/officeDocument/2006/relationships/hyperlink" Target="https://drive.google.com/file/d/1nsowKY43Q2DA4eIAEnAg7IUm-a6jcSym/view?usp=drivesdk" TargetMode="External"/><Relationship Id="rId218" Type="http://schemas.openxmlformats.org/officeDocument/2006/relationships/hyperlink" Target="https://drive.google.com/file/d/1OOUDYY_QGjW8Ok1w92h7pXn35MzRaCDN/view?usp=drivesdk" TargetMode="External"/><Relationship Id="rId339" Type="http://schemas.openxmlformats.org/officeDocument/2006/relationships/hyperlink" Target="https://drive.google.com/file/d/1FzgWUS9RzPIxewxgiFW44mSybSNiYpVm/view?usp=drivesdk" TargetMode="External"/><Relationship Id="rId330" Type="http://schemas.openxmlformats.org/officeDocument/2006/relationships/hyperlink" Target="https://drive.google.com/file/d/1nI7-4YUUAqNp7xG3X2bU4UzqKVfU1Up9/view?usp=drivesdk" TargetMode="External"/><Relationship Id="rId213" Type="http://schemas.openxmlformats.org/officeDocument/2006/relationships/hyperlink" Target="https://drive.google.com/file/d/1zYnEku6DBXqfTiOn2XE-JB8_EV2yRjLp/view?usp=drivesdk" TargetMode="External"/><Relationship Id="rId334" Type="http://schemas.openxmlformats.org/officeDocument/2006/relationships/hyperlink" Target="https://drive.google.com/file/d/1oUwk8nR8Ul-ydngYlMAt9Fu0LShnoczc/view?usp=drivesdk" TargetMode="External"/><Relationship Id="rId212" Type="http://schemas.openxmlformats.org/officeDocument/2006/relationships/hyperlink" Target="https://drive.google.com/file/d/1MgDl3Bvzfuk_S_S32Y3G5acP4VRz5WSx/view?usp=drivesdk" TargetMode="External"/><Relationship Id="rId333" Type="http://schemas.openxmlformats.org/officeDocument/2006/relationships/hyperlink" Target="https://drive.google.com/file/d/1mRhfJ5SW1IitNMpT1uHpi8F2LadZqfkF/view?usp=drivesdk" TargetMode="External"/><Relationship Id="rId211" Type="http://schemas.openxmlformats.org/officeDocument/2006/relationships/hyperlink" Target="https://drive.google.com/file/d/140hDrrDcjU547yyfNSJr1lzVvHnhdXdk/view?usp=drivesdk" TargetMode="External"/><Relationship Id="rId332" Type="http://schemas.openxmlformats.org/officeDocument/2006/relationships/hyperlink" Target="https://drive.google.com/file/d/1tcLSVVH2AHGZ1N7d6CRmJECF9gJCoFxA/view?usp=drivesdk" TargetMode="External"/><Relationship Id="rId210" Type="http://schemas.openxmlformats.org/officeDocument/2006/relationships/hyperlink" Target="https://drive.google.com/file/d/1gABn4O9NCzSkuDnIJT5zAQD3Uo1Iw7B-/view?usp=drivesdk" TargetMode="External"/><Relationship Id="rId331" Type="http://schemas.openxmlformats.org/officeDocument/2006/relationships/hyperlink" Target="https://drive.google.com/file/d/1e03Yn8fNSNELJ9ud_4vZqONkdh2gwfiH/view?usp=drivesdk" TargetMode="External"/><Relationship Id="rId370" Type="http://schemas.openxmlformats.org/officeDocument/2006/relationships/hyperlink" Target="https://drive.google.com/file/d/1TxL1pj6IUrt7UpVNa5rBrfSmrt0yqOm7/view?usp=drivesdk" TargetMode="External"/><Relationship Id="rId129" Type="http://schemas.openxmlformats.org/officeDocument/2006/relationships/hyperlink" Target="https://drive.google.com/file/d/1Ye-CooaxeDsD2pF37EX1I3B82DzKp6Bo/view?usp=drivesdk" TargetMode="External"/><Relationship Id="rId128" Type="http://schemas.openxmlformats.org/officeDocument/2006/relationships/hyperlink" Target="https://drive.google.com/file/d/17tuUEX5IoT6qMPxBffTOPVkD2YXHpSqa/view?usp=drivesdk" TargetMode="External"/><Relationship Id="rId249" Type="http://schemas.openxmlformats.org/officeDocument/2006/relationships/hyperlink" Target="https://drive.google.com/file/d/1reSb557wdhgR01IO4BSya0BudKEWFjML/view?usp=drivesdk" TargetMode="External"/><Relationship Id="rId127" Type="http://schemas.openxmlformats.org/officeDocument/2006/relationships/hyperlink" Target="https://drive.google.com/file/d/1xH1yOW_7-KxbhVJvus5kGounvMzUQP5-/view?usp=drivesdk" TargetMode="External"/><Relationship Id="rId248" Type="http://schemas.openxmlformats.org/officeDocument/2006/relationships/hyperlink" Target="https://drive.google.com/file/d/13nCQ88lxqiLohUfor4mBGSciGhsuxU2n/view?usp=drivesdk" TargetMode="External"/><Relationship Id="rId369" Type="http://schemas.openxmlformats.org/officeDocument/2006/relationships/hyperlink" Target="https://drive.google.com/file/d/1Ff5_0W1r5RDCpQQ_FjiqE66A2NsDeuV2/view?usp=drivesdk" TargetMode="External"/><Relationship Id="rId126" Type="http://schemas.openxmlformats.org/officeDocument/2006/relationships/hyperlink" Target="https://drive.google.com/file/d/11cGVXjSB-a9zmvNfO9n8yd5u2fpb_5YH/view?usp=drivesdk" TargetMode="External"/><Relationship Id="rId247" Type="http://schemas.openxmlformats.org/officeDocument/2006/relationships/hyperlink" Target="https://drive.google.com/file/d/1DT5MilKlOkzuxsKczNb0pkY41-dPbL9a/view?usp=drivesdk" TargetMode="External"/><Relationship Id="rId368" Type="http://schemas.openxmlformats.org/officeDocument/2006/relationships/hyperlink" Target="https://drive.google.com/file/d/1NxDWF75MVPb-LlQPHmEK-StUxF25qT-Z/view?usp=drivesdk" TargetMode="External"/><Relationship Id="rId121" Type="http://schemas.openxmlformats.org/officeDocument/2006/relationships/hyperlink" Target="https://drive.google.com/file/d/1tdyfgYRUAgiw_7uZtXEFbkeaOhkk25Cc/view?usp=drivesdk" TargetMode="External"/><Relationship Id="rId242" Type="http://schemas.openxmlformats.org/officeDocument/2006/relationships/hyperlink" Target="https://drive.google.com/file/d/1cRMEg4dJ7kSHOac-vgfL3HSjSDNinXFB/view?usp=drivesdk" TargetMode="External"/><Relationship Id="rId363" Type="http://schemas.openxmlformats.org/officeDocument/2006/relationships/hyperlink" Target="https://drive.google.com/file/d/1GxRexngwCQfWLjZwY4uunT3wwKpD4tpT/view?usp=drivesdk" TargetMode="External"/><Relationship Id="rId120" Type="http://schemas.openxmlformats.org/officeDocument/2006/relationships/hyperlink" Target="https://drive.google.com/file/d/1ukTnneWaOMgmsZhPxonQhOgYukvJB-VQ/view?usp=drivesdk" TargetMode="External"/><Relationship Id="rId241" Type="http://schemas.openxmlformats.org/officeDocument/2006/relationships/hyperlink" Target="https://drive.google.com/file/d/1xpqHpSo7_UlML2eJApaf7gwzIIB-evnU/view?usp=drivesdk" TargetMode="External"/><Relationship Id="rId362" Type="http://schemas.openxmlformats.org/officeDocument/2006/relationships/hyperlink" Target="https://drive.google.com/file/d/1uZGO7cDKGX15qozIpc5o8e5WR1xb7o3m/view?usp=drivesdk" TargetMode="External"/><Relationship Id="rId240" Type="http://schemas.openxmlformats.org/officeDocument/2006/relationships/hyperlink" Target="https://drive.google.com/file/d/1dKN5CFQqeP7dRAxdW9pTz7MKxrTnkcnE/view?usp=drivesdk" TargetMode="External"/><Relationship Id="rId361" Type="http://schemas.openxmlformats.org/officeDocument/2006/relationships/hyperlink" Target="https://drive.google.com/file/d/1hVRjd-znvf9D1xTWRWynCd4ueXDeHbMT/view?usp=drivesdk" TargetMode="External"/><Relationship Id="rId360" Type="http://schemas.openxmlformats.org/officeDocument/2006/relationships/hyperlink" Target="https://drive.google.com/file/d/1X6Vv90R93SaSLCmF5rCKryWYVCxA4wFK/view?usp=drivesdk" TargetMode="External"/><Relationship Id="rId125" Type="http://schemas.openxmlformats.org/officeDocument/2006/relationships/hyperlink" Target="https://drive.google.com/file/d/17Q66ZwYHtjdENJTj0VjnUtUb4ILzYR4G/view?usp=drivesdk" TargetMode="External"/><Relationship Id="rId246" Type="http://schemas.openxmlformats.org/officeDocument/2006/relationships/hyperlink" Target="https://drive.google.com/file/d/1VdxNvkSALqXzKeoqx1qLFYAK4xiNQAwm/view?usp=drivesdk" TargetMode="External"/><Relationship Id="rId367" Type="http://schemas.openxmlformats.org/officeDocument/2006/relationships/hyperlink" Target="https://drive.google.com/file/d/1uzKL3uUqBrcPvuSvfxy33qyoBJM8wo9d/view?usp=drivesdk" TargetMode="External"/><Relationship Id="rId124" Type="http://schemas.openxmlformats.org/officeDocument/2006/relationships/hyperlink" Target="https://drive.google.com/file/d/1mZ-_kk1zgmTDbwfNhTnr7KuIbucn76XI/view?usp=drivesdk" TargetMode="External"/><Relationship Id="rId245" Type="http://schemas.openxmlformats.org/officeDocument/2006/relationships/hyperlink" Target="https://drive.google.com/file/d/1DKdSRvr2SZ61_z9QT73FXPLD72ZeB354/view?usp=drivesdk" TargetMode="External"/><Relationship Id="rId366" Type="http://schemas.openxmlformats.org/officeDocument/2006/relationships/hyperlink" Target="https://drive.google.com/file/d/18P-4lrxS977KDKqn2F0e46s1pDUYggBY/view?usp=drivesdk" TargetMode="External"/><Relationship Id="rId123" Type="http://schemas.openxmlformats.org/officeDocument/2006/relationships/hyperlink" Target="https://drive.google.com/file/d/1LEu3_O92GAKpuqt7hmKXtYq4OTmiKNIw/view?usp=drivesdk" TargetMode="External"/><Relationship Id="rId244" Type="http://schemas.openxmlformats.org/officeDocument/2006/relationships/hyperlink" Target="https://drive.google.com/file/d/1LJJ7wr3sYNhNxSLRWc7UNYkSKCUq8k0y/view?usp=drivesdk" TargetMode="External"/><Relationship Id="rId365" Type="http://schemas.openxmlformats.org/officeDocument/2006/relationships/hyperlink" Target="https://drive.google.com/file/d/1kpNUiG6HlzA8rEjo6t8FERiEI01ijdZa/view?usp=drivesdk" TargetMode="External"/><Relationship Id="rId122" Type="http://schemas.openxmlformats.org/officeDocument/2006/relationships/hyperlink" Target="https://drive.google.com/file/d/1tdyfgYRUAgiw_7uZtXEFbkeaOhkk25Cc/view?usp=drivesdk" TargetMode="External"/><Relationship Id="rId243" Type="http://schemas.openxmlformats.org/officeDocument/2006/relationships/hyperlink" Target="https://drive.google.com/file/d/1xxRv5cfu3-VeAmQ8StpULBczTZIKzJIh/view?usp=drivesdk" TargetMode="External"/><Relationship Id="rId364" Type="http://schemas.openxmlformats.org/officeDocument/2006/relationships/hyperlink" Target="https://drive.google.com/file/d/1Nu96x2VM-rc7FvHyWosTDenl0OAJo4dz/view?usp=drivesdk" TargetMode="External"/><Relationship Id="rId95" Type="http://schemas.openxmlformats.org/officeDocument/2006/relationships/hyperlink" Target="https://drive.google.com/file/d/1n5IfxZLYwplrMQlKA3UHRP0hJFMd99qt/view?usp=drivesdk" TargetMode="External"/><Relationship Id="rId94" Type="http://schemas.openxmlformats.org/officeDocument/2006/relationships/hyperlink" Target="https://drive.google.com/file/d/1NJt_20MaKP3G5P9EN864kOvCutfBptzd/view?usp=drivesdk" TargetMode="External"/><Relationship Id="rId97" Type="http://schemas.openxmlformats.org/officeDocument/2006/relationships/hyperlink" Target="https://drive.google.com/file/d/1JDHtT49_oE28L5NvqvRTNQIf6QKUlszs/view?usp=drivesdk" TargetMode="External"/><Relationship Id="rId96" Type="http://schemas.openxmlformats.org/officeDocument/2006/relationships/hyperlink" Target="https://drive.google.com/file/d/1rEw9GBkQryUpzR5aVKk6IRn0ArinQK0Q/view?usp=drivesdk" TargetMode="External"/><Relationship Id="rId99" Type="http://schemas.openxmlformats.org/officeDocument/2006/relationships/hyperlink" Target="https://drive.google.com/file/d/1ID3kpGM3bh-Uj1nfjdeNDiKh6w-JJTQP/view?usp=drivesdk" TargetMode="External"/><Relationship Id="rId98" Type="http://schemas.openxmlformats.org/officeDocument/2006/relationships/hyperlink" Target="https://drive.google.com/file/d/15nNS9axiuj5fnbcdncAiXELcb0nugHp7/view?usp=drivesdk" TargetMode="External"/><Relationship Id="rId91" Type="http://schemas.openxmlformats.org/officeDocument/2006/relationships/hyperlink" Target="https://drive.google.com/file/d/1Z6_xY0-NnGKY-z_kiE8Rskj0iVEdWw6s/view?usp=drivesdk" TargetMode="External"/><Relationship Id="rId90" Type="http://schemas.openxmlformats.org/officeDocument/2006/relationships/hyperlink" Target="https://drive.google.com/file/d/1ivi5CzOJ9XJv_GEnjmWf9ptMWeHoM7yh/view?usp=drivesdk" TargetMode="External"/><Relationship Id="rId93" Type="http://schemas.openxmlformats.org/officeDocument/2006/relationships/hyperlink" Target="https://drive.google.com/file/d/1uUMibKGvBdvDNJf137S-Bqa-vfsCCf3e/view?usp=drivesdk" TargetMode="External"/><Relationship Id="rId92" Type="http://schemas.openxmlformats.org/officeDocument/2006/relationships/hyperlink" Target="https://drive.google.com/file/d/1RQreOd_So0BOu83LQRbhYYgVhFZXtk-U/view?usp=drivesdk" TargetMode="External"/><Relationship Id="rId118" Type="http://schemas.openxmlformats.org/officeDocument/2006/relationships/hyperlink" Target="https://drive.google.com/file/d/1Ut3l4i41OfjKPBfAZCxdjGHMzuYTgvN_/view?usp=drivesdk" TargetMode="External"/><Relationship Id="rId239" Type="http://schemas.openxmlformats.org/officeDocument/2006/relationships/hyperlink" Target="https://drive.google.com/file/d/12mdpGGU_-ksVGOXXmlJPL7FttS6rKiue/view?usp=drivesdk" TargetMode="External"/><Relationship Id="rId117" Type="http://schemas.openxmlformats.org/officeDocument/2006/relationships/hyperlink" Target="https://drive.google.com/file/d/17Z2lj2xb1NkE8vTP5ItONygWGhoavqCG/view?usp=drivesdk" TargetMode="External"/><Relationship Id="rId238" Type="http://schemas.openxmlformats.org/officeDocument/2006/relationships/hyperlink" Target="https://drive.google.com/file/d/12mdpGGU_-ksVGOXXmlJPL7FttS6rKiue/view?usp=drivesdk" TargetMode="External"/><Relationship Id="rId359" Type="http://schemas.openxmlformats.org/officeDocument/2006/relationships/hyperlink" Target="https://drive.google.com/file/d/19YggrMtwkCTjaypilCsfOJHRhEBuuTaY/view?usp=drivesdk" TargetMode="External"/><Relationship Id="rId116" Type="http://schemas.openxmlformats.org/officeDocument/2006/relationships/hyperlink" Target="https://drive.google.com/file/d/1d4Bxr-bi5w6paAyiPVLQSYLw_p-SFXuI/view?usp=drivesdk" TargetMode="External"/><Relationship Id="rId237" Type="http://schemas.openxmlformats.org/officeDocument/2006/relationships/hyperlink" Target="https://drive.google.com/file/d/1s4n8U-gbjPnsXFLzlUEsjrCvrywc4xh6/view?usp=drivesdk" TargetMode="External"/><Relationship Id="rId358" Type="http://schemas.openxmlformats.org/officeDocument/2006/relationships/hyperlink" Target="https://drive.google.com/file/d/1CO0Fmd-qEOjvVqq9qBMOA1H4_nqKsw3r/view?usp=drivesdk" TargetMode="External"/><Relationship Id="rId115" Type="http://schemas.openxmlformats.org/officeDocument/2006/relationships/hyperlink" Target="https://drive.google.com/file/d/1lllhOkECQySXbx01CYl6dnkTVMFU1oNG/view?usp=drivesdk" TargetMode="External"/><Relationship Id="rId236" Type="http://schemas.openxmlformats.org/officeDocument/2006/relationships/hyperlink" Target="https://drive.google.com/file/d/1hGrZ8DXs6SlR8x46Nkcgn3LQIhkVs-bV/view?usp=drivesdk" TargetMode="External"/><Relationship Id="rId357" Type="http://schemas.openxmlformats.org/officeDocument/2006/relationships/hyperlink" Target="https://drive.google.com/file/d/15d8XRFwWHki7sMPQ8-7IQ1fW9GI38QXX/view?usp=drivesdk" TargetMode="External"/><Relationship Id="rId119" Type="http://schemas.openxmlformats.org/officeDocument/2006/relationships/hyperlink" Target="https://drive.google.com/file/d/1ukTnneWaOMgmsZhPxonQhOgYukvJB-VQ/view?usp=drivesdk" TargetMode="External"/><Relationship Id="rId110" Type="http://schemas.openxmlformats.org/officeDocument/2006/relationships/hyperlink" Target="https://drive.google.com/file/d/1L1sfQAo8w-UZyF3lc0TbNDxVk2D8OZIX/view?usp=drivesdk" TargetMode="External"/><Relationship Id="rId231" Type="http://schemas.openxmlformats.org/officeDocument/2006/relationships/hyperlink" Target="https://drive.google.com/file/d/1_RlpF2ElahQteEB4FsmfJRWtn1QKJmgU/view?usp=drivesdk" TargetMode="External"/><Relationship Id="rId352" Type="http://schemas.openxmlformats.org/officeDocument/2006/relationships/hyperlink" Target="https://drive.google.com/file/d/1epfuI1z-bjAYA9DgVFQYdxCr0hgFfku2/view?usp=drivesdk" TargetMode="External"/><Relationship Id="rId230" Type="http://schemas.openxmlformats.org/officeDocument/2006/relationships/hyperlink" Target="https://drive.google.com/file/d/1Gw-mNUtpalb1kr8pa7B0lctYr4_GJuLu/view?usp=drivesdk" TargetMode="External"/><Relationship Id="rId351" Type="http://schemas.openxmlformats.org/officeDocument/2006/relationships/hyperlink" Target="https://drive.google.com/file/d/1yKaC_Gh4Wy2R3oEY-yzGZYDSOmMtxicX/view?usp=drivesdk" TargetMode="External"/><Relationship Id="rId350" Type="http://schemas.openxmlformats.org/officeDocument/2006/relationships/hyperlink" Target="https://drive.google.com/file/d/1FoiYb2ftYLPN5BPXLwzXfM96fc_6RSCw/view?usp=drivesdk" TargetMode="External"/><Relationship Id="rId114" Type="http://schemas.openxmlformats.org/officeDocument/2006/relationships/hyperlink" Target="https://drive.google.com/file/d/1aKDMPsJ4PSA7bA2WEhAvIesHUboOC6fd/view?usp=drivesdk" TargetMode="External"/><Relationship Id="rId235" Type="http://schemas.openxmlformats.org/officeDocument/2006/relationships/hyperlink" Target="https://drive.google.com/file/d/1h2Wf2PWkXIFlutBXlaBl3XJI4eMsxRvc/view?usp=drivesdk" TargetMode="External"/><Relationship Id="rId356" Type="http://schemas.openxmlformats.org/officeDocument/2006/relationships/hyperlink" Target="https://drive.google.com/file/d/1zY4c9vWlMsjYwdkarQIh2rtmc-dR1C2t/view?usp=drivesdk" TargetMode="External"/><Relationship Id="rId113" Type="http://schemas.openxmlformats.org/officeDocument/2006/relationships/hyperlink" Target="https://drive.google.com/file/d/1aKDMPsJ4PSA7bA2WEhAvIesHUboOC6fd/view?usp=drivesdk" TargetMode="External"/><Relationship Id="rId234" Type="http://schemas.openxmlformats.org/officeDocument/2006/relationships/hyperlink" Target="https://drive.google.com/file/d/1gsjOdiXBgo8BMxCJibS7ce0nK5syIHe-/view?usp=drivesdk" TargetMode="External"/><Relationship Id="rId355" Type="http://schemas.openxmlformats.org/officeDocument/2006/relationships/hyperlink" Target="https://drive.google.com/file/d/1d0pUwTHEvB9mCQzRjomqvW6OSAG6VHjX/view?usp=drivesdk" TargetMode="External"/><Relationship Id="rId112" Type="http://schemas.openxmlformats.org/officeDocument/2006/relationships/hyperlink" Target="https://drive.google.com/file/d/1QSKtfKZp8oR9o4zesztSdpN-Ys_ndNAK/view?usp=drivesdk" TargetMode="External"/><Relationship Id="rId233" Type="http://schemas.openxmlformats.org/officeDocument/2006/relationships/hyperlink" Target="https://drive.google.com/file/d/1FS_pfQ01bU4kG0tBkTrBhDjLiiSsu9or/view?usp=drivesdk" TargetMode="External"/><Relationship Id="rId354" Type="http://schemas.openxmlformats.org/officeDocument/2006/relationships/hyperlink" Target="https://drive.google.com/file/d/1MlLpVbdtqp4wuBf6RsyA52sAv4s18OM4/view?usp=drivesdk" TargetMode="External"/><Relationship Id="rId111" Type="http://schemas.openxmlformats.org/officeDocument/2006/relationships/hyperlink" Target="https://drive.google.com/file/d/1aNuZlz7m4EDBEdQTPvKjknqSydYZ_n0z/view?usp=drivesdk" TargetMode="External"/><Relationship Id="rId232" Type="http://schemas.openxmlformats.org/officeDocument/2006/relationships/hyperlink" Target="https://drive.google.com/file/d/1-C-aQbM34x0KpYlKwgGR8_H3PozDyyKM/view?usp=drivesdk" TargetMode="External"/><Relationship Id="rId353" Type="http://schemas.openxmlformats.org/officeDocument/2006/relationships/hyperlink" Target="https://drive.google.com/file/d/1JeL25N9ymp4NzEIM4iP1ADXSHUPDvFtT/view?usp=drivesdk" TargetMode="External"/><Relationship Id="rId305" Type="http://schemas.openxmlformats.org/officeDocument/2006/relationships/hyperlink" Target="https://drive.google.com/file/d/1cnzdC3jl54mwkb4Ik9KRRHlQ5Umo7OKD/view?usp=drivesdk" TargetMode="External"/><Relationship Id="rId304" Type="http://schemas.openxmlformats.org/officeDocument/2006/relationships/hyperlink" Target="https://drive.google.com/file/d/1VM2UZmYTO9K2CPwaHYoTgQKftnQFfPGd/view?usp=drivesdk" TargetMode="External"/><Relationship Id="rId303" Type="http://schemas.openxmlformats.org/officeDocument/2006/relationships/hyperlink" Target="https://drive.google.com/file/d/1mtQ4O15M7WOPEtdNJULSk0l_6YqcwLV4/view?usp=drivesdk" TargetMode="External"/><Relationship Id="rId302" Type="http://schemas.openxmlformats.org/officeDocument/2006/relationships/hyperlink" Target="https://drive.google.com/file/d/1KXHi2fzRzBLuzhIzJ38uGAhvecOmm-SY/view?usp=drivesdk" TargetMode="External"/><Relationship Id="rId309" Type="http://schemas.openxmlformats.org/officeDocument/2006/relationships/hyperlink" Target="https://drive.google.com/file/d/1uzAdXIkv-Zsof1yZ96kLrm86jdobDXd-/view?usp=drivesdk" TargetMode="External"/><Relationship Id="rId308" Type="http://schemas.openxmlformats.org/officeDocument/2006/relationships/hyperlink" Target="https://drive.google.com/file/d/1XzT0YYwqXsYNxomrPXcyoQyTNd4n-TJt/view?usp=drivesdk" TargetMode="External"/><Relationship Id="rId307" Type="http://schemas.openxmlformats.org/officeDocument/2006/relationships/hyperlink" Target="https://drive.google.com/file/d/1XSnMpqZTgE7vFsZlc_wHvDa98rNCSG-u/view?usp=drivesdk" TargetMode="External"/><Relationship Id="rId306" Type="http://schemas.openxmlformats.org/officeDocument/2006/relationships/hyperlink" Target="https://drive.google.com/file/d/1qfbD_V1qjurFaa6cDBvVTcWdxIKMPb3Q/view?usp=drivesdk" TargetMode="External"/><Relationship Id="rId301" Type="http://schemas.openxmlformats.org/officeDocument/2006/relationships/hyperlink" Target="https://drive.google.com/file/d/1rlqLo5LdVshGyWZhHX0GOtVHD3inYHYG/view?usp=drivesdk" TargetMode="External"/><Relationship Id="rId300" Type="http://schemas.openxmlformats.org/officeDocument/2006/relationships/hyperlink" Target="https://drive.google.com/file/d/129O6AwPJMoGdZYtoa57ttXgRCEMd8RAV/view?usp=drivesdk" TargetMode="External"/><Relationship Id="rId206" Type="http://schemas.openxmlformats.org/officeDocument/2006/relationships/hyperlink" Target="https://drive.google.com/file/d/1tZHDa7IVzFtWI_SMXBb4b4CEbF8-8zCJ/view?usp=drivesdk" TargetMode="External"/><Relationship Id="rId327" Type="http://schemas.openxmlformats.org/officeDocument/2006/relationships/hyperlink" Target="https://drive.google.com/file/d/1Nc1e2fM4n9HNPaItU5sgIE5ETbp9vez4/view?usp=drivesdk" TargetMode="External"/><Relationship Id="rId205" Type="http://schemas.openxmlformats.org/officeDocument/2006/relationships/hyperlink" Target="https://drive.google.com/file/d/1gYYcoabmEaGlXub4p3Q8Yiy7VBRDgYUp/view?usp=drivesdk" TargetMode="External"/><Relationship Id="rId326" Type="http://schemas.openxmlformats.org/officeDocument/2006/relationships/hyperlink" Target="https://drive.google.com/file/d/1WbENqwtYSHyeGth8kd2rEx4jMNeCi_YS/view?usp=drivesdk" TargetMode="External"/><Relationship Id="rId204" Type="http://schemas.openxmlformats.org/officeDocument/2006/relationships/hyperlink" Target="https://drive.google.com/file/d/1k5NFbtWFHzEdV6YPC1fwAgYtFTVfbI8-/view?usp=drivesdk" TargetMode="External"/><Relationship Id="rId325" Type="http://schemas.openxmlformats.org/officeDocument/2006/relationships/hyperlink" Target="https://drive.google.com/file/d/1CnZQXSELJTQTr-Vi0v5axPz12Xd90024/view?usp=drivesdk" TargetMode="External"/><Relationship Id="rId203" Type="http://schemas.openxmlformats.org/officeDocument/2006/relationships/hyperlink" Target="https://drive.google.com/file/d/127npbJYAui1qkaIXK_Jfu23O_u6wFtaR/view?usp=drivesdk" TargetMode="External"/><Relationship Id="rId324" Type="http://schemas.openxmlformats.org/officeDocument/2006/relationships/hyperlink" Target="https://drive.google.com/file/d/1qbdXq6zRHgGtuYvrTPoL8PTdoSGL9a6r/view?usp=drivesdk" TargetMode="External"/><Relationship Id="rId209" Type="http://schemas.openxmlformats.org/officeDocument/2006/relationships/hyperlink" Target="https://drive.google.com/file/d/16XMkENiy_EAGnijQDZ1S31VDMxkAM5Ps/view?usp=drivesdk" TargetMode="External"/><Relationship Id="rId208" Type="http://schemas.openxmlformats.org/officeDocument/2006/relationships/hyperlink" Target="https://drive.google.com/file/d/114K0gO1--1ANS9bVi71qxHKq9vNM_9TS/view?usp=drivesdk" TargetMode="External"/><Relationship Id="rId329" Type="http://schemas.openxmlformats.org/officeDocument/2006/relationships/hyperlink" Target="https://drive.google.com/file/d/1V4BmWKfSG-DgI7861cv0gVNDr79RbBRx/view?usp=drivesdk" TargetMode="External"/><Relationship Id="rId207" Type="http://schemas.openxmlformats.org/officeDocument/2006/relationships/hyperlink" Target="https://drive.google.com/file/d/1L_xuotx7Nj07vBAhm_X6HqD7DcN9vuQU/view?usp=drivesdk" TargetMode="External"/><Relationship Id="rId328" Type="http://schemas.openxmlformats.org/officeDocument/2006/relationships/hyperlink" Target="https://drive.google.com/file/d/1RApFlIXvd2T296FzBiUOimpV-GehA_Wu/view?usp=drivesdk" TargetMode="External"/><Relationship Id="rId202" Type="http://schemas.openxmlformats.org/officeDocument/2006/relationships/hyperlink" Target="https://drive.google.com/file/d/1ivBN-RojXk6nJQIagkrKsP8r8S8pwRjc/view?usp=drivesdk" TargetMode="External"/><Relationship Id="rId323" Type="http://schemas.openxmlformats.org/officeDocument/2006/relationships/hyperlink" Target="https://drive.google.com/file/d/1KDsPYXXv8T1SyYIfJfnqFhlbf4W3xnsR/view?usp=drivesdk" TargetMode="External"/><Relationship Id="rId201" Type="http://schemas.openxmlformats.org/officeDocument/2006/relationships/hyperlink" Target="https://drive.google.com/file/d/1C-106JRmvOD8Er8SdV4aalMt3HC2yvJ8/view?usp=drivesdk" TargetMode="External"/><Relationship Id="rId322" Type="http://schemas.openxmlformats.org/officeDocument/2006/relationships/hyperlink" Target="https://drive.google.com/file/d/1pztpSBr66D49u_QReN7xB0S8Xz_DlImM/view?usp=drivesdk" TargetMode="External"/><Relationship Id="rId200" Type="http://schemas.openxmlformats.org/officeDocument/2006/relationships/hyperlink" Target="https://drive.google.com/file/d/1uAfcChAHPfVfaleyfsuXl2O4hMq24nQV/view?usp=drivesdk" TargetMode="External"/><Relationship Id="rId321" Type="http://schemas.openxmlformats.org/officeDocument/2006/relationships/hyperlink" Target="https://drive.google.com/file/d/1brjv-FZyvuxl-BQb5blisnqpY61OLUpU/view?usp=drivesdk" TargetMode="External"/><Relationship Id="rId320" Type="http://schemas.openxmlformats.org/officeDocument/2006/relationships/hyperlink" Target="https://drive.google.com/file/d/1oxXAA0NapkGzmk-gRvPi0Ao0BTGHgd-M/view?usp=drivesdk" TargetMode="External"/><Relationship Id="rId316" Type="http://schemas.openxmlformats.org/officeDocument/2006/relationships/hyperlink" Target="https://drive.google.com/file/d/1N6EUeQ-1uvKq81rTW_1WkXA1FjJnGkDt/view?usp=drivesdk" TargetMode="External"/><Relationship Id="rId315" Type="http://schemas.openxmlformats.org/officeDocument/2006/relationships/hyperlink" Target="https://drive.google.com/file/d/1J0kedtuabfFdHNvW9wqvr1v099Y5qGUg/view?usp=drivesdk" TargetMode="External"/><Relationship Id="rId314" Type="http://schemas.openxmlformats.org/officeDocument/2006/relationships/hyperlink" Target="https://drive.google.com/file/d/1s5Ntg5ErtvOaPKzqF0jiLQiwfosQCyB6/view?usp=drivesdk" TargetMode="External"/><Relationship Id="rId313" Type="http://schemas.openxmlformats.org/officeDocument/2006/relationships/hyperlink" Target="https://drive.google.com/file/d/1xYiTKQqQ82p9vjcKhfNSDrLgj5RbPZi-/view?usp=drivesdk" TargetMode="External"/><Relationship Id="rId319" Type="http://schemas.openxmlformats.org/officeDocument/2006/relationships/hyperlink" Target="https://drive.google.com/file/d/1SClk1Ig7aVpduponQJT21M-fl5xA6MhV/view?usp=drivesdk" TargetMode="External"/><Relationship Id="rId318" Type="http://schemas.openxmlformats.org/officeDocument/2006/relationships/hyperlink" Target="https://drive.google.com/file/d/1VqWfwWwvII4hxBts-nxmxEZLo2cqNNsd/view?usp=drivesdk" TargetMode="External"/><Relationship Id="rId317" Type="http://schemas.openxmlformats.org/officeDocument/2006/relationships/hyperlink" Target="https://drive.google.com/file/d/1V5O71T0ta2Zb6oyJaD2n4LGMvstXC9_E/view?usp=drivesdk" TargetMode="External"/><Relationship Id="rId312" Type="http://schemas.openxmlformats.org/officeDocument/2006/relationships/hyperlink" Target="https://drive.google.com/file/d/1ZzxppKE2EIZBrBKao7i0kuS10fICxlSu/view?usp=drivesdk" TargetMode="External"/><Relationship Id="rId311" Type="http://schemas.openxmlformats.org/officeDocument/2006/relationships/hyperlink" Target="https://drive.google.com/file/d/1sg28N9ID5hcigawx8zvpjP8dNi7ksrrE/view?usp=drivesdk" TargetMode="External"/><Relationship Id="rId310" Type="http://schemas.openxmlformats.org/officeDocument/2006/relationships/hyperlink" Target="https://drive.google.com/file/d/1ttn9Wk8FlZ0fUGQIApM-0mWhC1u9CcZz/view?usp=drivesdk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96" width="21.57"/>
  </cols>
  <sheetData>
    <row r="1">
      <c r="A1" s="1" t="s">
        <v>0</v>
      </c>
      <c r="C1" s="2" t="s">
        <v>1</v>
      </c>
      <c r="D1" s="2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2" t="s">
        <v>29</v>
      </c>
      <c r="AF1" s="1" t="s">
        <v>30</v>
      </c>
      <c r="AG1" s="2" t="s">
        <v>31</v>
      </c>
      <c r="AH1" s="1" t="s">
        <v>32</v>
      </c>
      <c r="AI1" s="1" t="s">
        <v>33</v>
      </c>
      <c r="AJ1" s="2" t="s">
        <v>34</v>
      </c>
      <c r="AK1" s="1" t="s">
        <v>35</v>
      </c>
      <c r="AL1" s="2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2" t="s">
        <v>42</v>
      </c>
      <c r="AS1" s="1" t="s">
        <v>43</v>
      </c>
      <c r="AT1" s="1" t="s">
        <v>44</v>
      </c>
      <c r="AU1" s="1" t="s">
        <v>45</v>
      </c>
      <c r="AV1" s="2" t="s">
        <v>46</v>
      </c>
      <c r="AW1" s="2" t="s">
        <v>47</v>
      </c>
      <c r="AX1" s="1" t="s">
        <v>48</v>
      </c>
      <c r="AY1" s="1" t="s">
        <v>49</v>
      </c>
      <c r="AZ1" s="2" t="s">
        <v>50</v>
      </c>
      <c r="BA1" s="1" t="s">
        <v>51</v>
      </c>
      <c r="BB1" s="2" t="s">
        <v>52</v>
      </c>
      <c r="BC1" s="1" t="s">
        <v>53</v>
      </c>
      <c r="BD1" s="1" t="s">
        <v>54</v>
      </c>
      <c r="BE1" s="2" t="s">
        <v>55</v>
      </c>
      <c r="BF1" s="1" t="s">
        <v>56</v>
      </c>
      <c r="BG1" s="2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2" t="s">
        <v>63</v>
      </c>
      <c r="BN1" s="1" t="s">
        <v>64</v>
      </c>
      <c r="BO1" s="1" t="s">
        <v>65</v>
      </c>
      <c r="BP1" s="1" t="s">
        <v>66</v>
      </c>
      <c r="BQ1" s="2" t="s">
        <v>67</v>
      </c>
      <c r="BR1" s="2" t="s">
        <v>68</v>
      </c>
      <c r="BS1" s="1" t="s">
        <v>69</v>
      </c>
      <c r="BT1" s="1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2" t="s">
        <v>88</v>
      </c>
      <c r="CM1" s="3" t="s">
        <v>89</v>
      </c>
      <c r="CN1" s="3" t="s">
        <v>90</v>
      </c>
      <c r="CO1" s="3" t="s">
        <v>91</v>
      </c>
      <c r="CP1" s="3" t="s">
        <v>92</v>
      </c>
    </row>
    <row r="2">
      <c r="A2" s="4">
        <v>43970.88035028936</v>
      </c>
      <c r="C2" s="2" t="s">
        <v>93</v>
      </c>
      <c r="D2" s="5" t="s">
        <v>94</v>
      </c>
      <c r="E2" s="2">
        <v>26.0</v>
      </c>
      <c r="F2" s="2" t="s">
        <v>95</v>
      </c>
      <c r="G2" s="2" t="s">
        <v>96</v>
      </c>
      <c r="H2" s="2" t="s">
        <v>97</v>
      </c>
      <c r="I2" s="2" t="s">
        <v>98</v>
      </c>
      <c r="J2" s="2" t="s">
        <v>99</v>
      </c>
      <c r="K2" s="2" t="s">
        <v>100</v>
      </c>
      <c r="L2" s="2">
        <v>5.0</v>
      </c>
      <c r="M2" s="2">
        <v>5.0</v>
      </c>
      <c r="N2" s="2">
        <v>5.0</v>
      </c>
      <c r="O2" s="2">
        <v>5.0</v>
      </c>
      <c r="P2" s="2">
        <v>5.0</v>
      </c>
      <c r="Q2" s="2">
        <v>5.0</v>
      </c>
      <c r="R2" s="2">
        <v>3.0</v>
      </c>
      <c r="S2" s="2">
        <v>5.0</v>
      </c>
      <c r="T2" s="2">
        <v>4.0</v>
      </c>
      <c r="U2" s="2">
        <v>5.0</v>
      </c>
      <c r="V2" s="2">
        <v>5.0</v>
      </c>
      <c r="W2" s="2">
        <v>5.0</v>
      </c>
      <c r="X2" s="2">
        <v>5.0</v>
      </c>
      <c r="Y2" s="2">
        <v>5.0</v>
      </c>
      <c r="Z2" s="2">
        <v>5.0</v>
      </c>
      <c r="AA2" s="2">
        <v>2.0</v>
      </c>
      <c r="AB2" s="2">
        <v>1.0</v>
      </c>
      <c r="AC2" s="2">
        <v>5.0</v>
      </c>
      <c r="AE2" s="2" t="s">
        <v>101</v>
      </c>
      <c r="AG2" s="2" t="s">
        <v>102</v>
      </c>
      <c r="AJ2" s="2" t="s">
        <v>103</v>
      </c>
      <c r="AL2" s="2" t="s">
        <v>102</v>
      </c>
      <c r="AR2" s="2" t="s">
        <v>104</v>
      </c>
      <c r="AV2" s="2" t="s">
        <v>102</v>
      </c>
      <c r="AW2" s="2" t="s">
        <v>104</v>
      </c>
      <c r="AZ2" s="2" t="s">
        <v>102</v>
      </c>
      <c r="BB2" s="2" t="s">
        <v>102</v>
      </c>
      <c r="BE2" s="2" t="s">
        <v>102</v>
      </c>
      <c r="BG2" s="2" t="s">
        <v>102</v>
      </c>
      <c r="BM2" s="2" t="s">
        <v>104</v>
      </c>
      <c r="BQ2" s="2" t="s">
        <v>102</v>
      </c>
      <c r="BR2" s="2" t="s">
        <v>102</v>
      </c>
      <c r="BT2" s="2">
        <v>4.0</v>
      </c>
      <c r="BU2" s="2">
        <v>4.0</v>
      </c>
      <c r="BV2" s="2">
        <v>4.0</v>
      </c>
      <c r="BW2" s="2">
        <v>4.0</v>
      </c>
      <c r="BX2" s="2">
        <v>1.0</v>
      </c>
      <c r="BY2" s="2">
        <v>4.0</v>
      </c>
      <c r="BZ2" s="2">
        <v>2.0</v>
      </c>
      <c r="CA2" s="2">
        <v>4.0</v>
      </c>
      <c r="CB2" s="2">
        <v>4.0</v>
      </c>
      <c r="CC2" s="2">
        <v>1.0</v>
      </c>
      <c r="CD2" s="2">
        <v>4.0</v>
      </c>
      <c r="CE2" s="2">
        <v>4.0</v>
      </c>
      <c r="CF2" s="2">
        <v>4.0</v>
      </c>
      <c r="CG2" s="2">
        <v>2.0</v>
      </c>
      <c r="CH2" s="2">
        <v>4.0</v>
      </c>
      <c r="CI2" s="2">
        <v>1.0</v>
      </c>
      <c r="CJ2" s="2">
        <v>4.0</v>
      </c>
      <c r="CK2" s="2">
        <v>2.0</v>
      </c>
      <c r="CL2" s="2" t="s">
        <v>105</v>
      </c>
      <c r="CM2" s="2" t="s">
        <v>106</v>
      </c>
      <c r="CN2" s="6" t="s">
        <v>107</v>
      </c>
      <c r="CO2" s="7" t="str">
        <f>HYPERLINK("https://drive.google.com/file/d/1tQUsButj229n4NwNiBlfLjWptEIgyeDH/view?usp=drivesdk","Form Tanggapan")</f>
        <v>Form Tanggapan</v>
      </c>
      <c r="CP2" s="2" t="s">
        <v>108</v>
      </c>
    </row>
    <row r="3">
      <c r="A3" s="4">
        <v>43970.89876252315</v>
      </c>
      <c r="C3" s="2" t="s">
        <v>109</v>
      </c>
      <c r="D3" s="5" t="s">
        <v>110</v>
      </c>
      <c r="E3" s="2">
        <v>27.0</v>
      </c>
      <c r="F3" s="2" t="s">
        <v>111</v>
      </c>
      <c r="G3" s="2" t="s">
        <v>112</v>
      </c>
      <c r="H3" s="2" t="s">
        <v>97</v>
      </c>
      <c r="I3" s="2" t="s">
        <v>113</v>
      </c>
      <c r="J3" s="2" t="s">
        <v>114</v>
      </c>
      <c r="K3" s="2" t="s">
        <v>115</v>
      </c>
      <c r="L3" s="2">
        <v>5.0</v>
      </c>
      <c r="M3" s="2">
        <v>5.0</v>
      </c>
      <c r="N3" s="2">
        <v>5.0</v>
      </c>
      <c r="O3" s="2">
        <v>5.0</v>
      </c>
      <c r="P3" s="2">
        <v>5.0</v>
      </c>
      <c r="Q3" s="2">
        <v>5.0</v>
      </c>
      <c r="R3" s="2">
        <v>4.0</v>
      </c>
      <c r="S3" s="2">
        <v>5.0</v>
      </c>
      <c r="T3" s="2">
        <v>5.0</v>
      </c>
      <c r="U3" s="2">
        <v>5.0</v>
      </c>
      <c r="V3" s="2">
        <v>5.0</v>
      </c>
      <c r="W3" s="2">
        <v>5.0</v>
      </c>
      <c r="X3" s="2">
        <v>5.0</v>
      </c>
      <c r="Y3" s="2">
        <v>5.0</v>
      </c>
      <c r="Z3" s="2">
        <v>5.0</v>
      </c>
      <c r="AA3" s="2">
        <v>1.0</v>
      </c>
      <c r="AB3" s="2">
        <v>1.0</v>
      </c>
      <c r="AC3" s="2">
        <v>5.0</v>
      </c>
      <c r="AE3" s="2" t="s">
        <v>116</v>
      </c>
      <c r="AG3" s="2" t="s">
        <v>102</v>
      </c>
      <c r="AJ3" s="2" t="s">
        <v>102</v>
      </c>
      <c r="AL3" s="2" t="s">
        <v>104</v>
      </c>
      <c r="AR3" s="2" t="s">
        <v>102</v>
      </c>
      <c r="AV3" s="2" t="s">
        <v>102</v>
      </c>
      <c r="AW3" s="2" t="s">
        <v>102</v>
      </c>
      <c r="AZ3" s="2" t="s">
        <v>102</v>
      </c>
      <c r="BB3" s="2" t="s">
        <v>102</v>
      </c>
      <c r="BE3" s="2" t="s">
        <v>104</v>
      </c>
      <c r="BG3" s="2" t="s">
        <v>104</v>
      </c>
      <c r="BM3" s="2" t="s">
        <v>102</v>
      </c>
      <c r="BQ3" s="2" t="s">
        <v>104</v>
      </c>
      <c r="BR3" s="2" t="s">
        <v>104</v>
      </c>
      <c r="BT3" s="2">
        <v>4.0</v>
      </c>
      <c r="BU3" s="2">
        <v>4.0</v>
      </c>
      <c r="BV3" s="2">
        <v>4.0</v>
      </c>
      <c r="BW3" s="2">
        <v>4.0</v>
      </c>
      <c r="BX3" s="2">
        <v>1.0</v>
      </c>
      <c r="BY3" s="2">
        <v>4.0</v>
      </c>
      <c r="BZ3" s="2">
        <v>3.0</v>
      </c>
      <c r="CA3" s="2">
        <v>1.0</v>
      </c>
      <c r="CB3" s="2">
        <v>4.0</v>
      </c>
      <c r="CC3" s="2">
        <v>1.0</v>
      </c>
      <c r="CD3" s="2">
        <v>4.0</v>
      </c>
      <c r="CE3" s="2">
        <v>3.0</v>
      </c>
      <c r="CF3" s="2">
        <v>4.0</v>
      </c>
      <c r="CG3" s="2">
        <v>3.0</v>
      </c>
      <c r="CH3" s="2">
        <v>4.0</v>
      </c>
      <c r="CI3" s="2">
        <v>1.0</v>
      </c>
      <c r="CJ3" s="2">
        <v>1.0</v>
      </c>
      <c r="CK3" s="2">
        <v>4.0</v>
      </c>
      <c r="CL3" s="2" t="s">
        <v>105</v>
      </c>
      <c r="CM3" s="2" t="s">
        <v>117</v>
      </c>
      <c r="CN3" s="6" t="s">
        <v>118</v>
      </c>
      <c r="CO3" s="7" t="str">
        <f>HYPERLINK("https://drive.google.com/file/d/1nonAy7_MhSfhm1EvxOgq7cURJz5EsllK/view?usp=drivesdk","Form Tanggapan")</f>
        <v>Form Tanggapan</v>
      </c>
      <c r="CP3" s="2" t="s">
        <v>119</v>
      </c>
    </row>
    <row r="4">
      <c r="A4" s="4">
        <v>43971.21262648148</v>
      </c>
      <c r="C4" s="2" t="s">
        <v>120</v>
      </c>
      <c r="D4" s="5" t="s">
        <v>121</v>
      </c>
      <c r="E4" s="2">
        <v>19.0</v>
      </c>
      <c r="F4" s="2" t="s">
        <v>122</v>
      </c>
      <c r="G4" s="2" t="s">
        <v>112</v>
      </c>
      <c r="H4" s="2" t="s">
        <v>123</v>
      </c>
      <c r="I4" s="2" t="s">
        <v>124</v>
      </c>
      <c r="J4" s="2" t="s">
        <v>125</v>
      </c>
      <c r="K4" s="2" t="s">
        <v>126</v>
      </c>
      <c r="L4" s="2">
        <v>5.0</v>
      </c>
      <c r="M4" s="2">
        <v>5.0</v>
      </c>
      <c r="N4" s="2">
        <v>5.0</v>
      </c>
      <c r="O4" s="2">
        <v>5.0</v>
      </c>
      <c r="P4" s="2">
        <v>5.0</v>
      </c>
      <c r="Q4" s="2">
        <v>5.0</v>
      </c>
      <c r="R4" s="2">
        <v>3.0</v>
      </c>
      <c r="S4" s="2">
        <v>5.0</v>
      </c>
      <c r="T4" s="2">
        <v>4.0</v>
      </c>
      <c r="U4" s="2">
        <v>4.0</v>
      </c>
      <c r="V4" s="2">
        <v>5.0</v>
      </c>
      <c r="W4" s="2">
        <v>5.0</v>
      </c>
      <c r="X4" s="2">
        <v>5.0</v>
      </c>
      <c r="Y4" s="2">
        <v>5.0</v>
      </c>
      <c r="Z4" s="2">
        <v>5.0</v>
      </c>
      <c r="AA4" s="2">
        <v>1.0</v>
      </c>
      <c r="AB4" s="2">
        <v>1.0</v>
      </c>
      <c r="AC4" s="2">
        <v>3.0</v>
      </c>
      <c r="AE4" s="2" t="s">
        <v>104</v>
      </c>
      <c r="AG4" s="2" t="s">
        <v>103</v>
      </c>
      <c r="AJ4" s="2" t="s">
        <v>103</v>
      </c>
      <c r="AL4" s="2" t="s">
        <v>127</v>
      </c>
      <c r="AR4" s="2" t="s">
        <v>104</v>
      </c>
      <c r="AV4" s="2" t="s">
        <v>104</v>
      </c>
      <c r="AW4" s="2" t="s">
        <v>103</v>
      </c>
      <c r="AZ4" s="2" t="s">
        <v>103</v>
      </c>
      <c r="BB4" s="2" t="s">
        <v>127</v>
      </c>
      <c r="BE4" s="2" t="s">
        <v>127</v>
      </c>
      <c r="BG4" s="2" t="s">
        <v>127</v>
      </c>
      <c r="BM4" s="2" t="s">
        <v>103</v>
      </c>
      <c r="BQ4" s="2" t="s">
        <v>127</v>
      </c>
      <c r="BR4" s="2" t="s">
        <v>127</v>
      </c>
      <c r="BT4" s="2">
        <v>4.0</v>
      </c>
      <c r="BU4" s="2">
        <v>4.0</v>
      </c>
      <c r="BV4" s="2">
        <v>4.0</v>
      </c>
      <c r="BW4" s="2">
        <v>4.0</v>
      </c>
      <c r="BX4" s="2">
        <v>1.0</v>
      </c>
      <c r="BY4" s="2">
        <v>4.0</v>
      </c>
      <c r="BZ4" s="2">
        <v>4.0</v>
      </c>
      <c r="CA4" s="2">
        <v>3.0</v>
      </c>
      <c r="CB4" s="2">
        <v>4.0</v>
      </c>
      <c r="CC4" s="2">
        <v>1.0</v>
      </c>
      <c r="CD4" s="2">
        <v>4.0</v>
      </c>
      <c r="CE4" s="2">
        <v>4.0</v>
      </c>
      <c r="CF4" s="2">
        <v>4.0</v>
      </c>
      <c r="CG4" s="2">
        <v>3.0</v>
      </c>
      <c r="CH4" s="2">
        <v>4.0</v>
      </c>
      <c r="CI4" s="2">
        <v>1.0</v>
      </c>
      <c r="CJ4" s="2">
        <v>4.0</v>
      </c>
      <c r="CK4" s="2">
        <v>1.0</v>
      </c>
      <c r="CL4" s="2" t="s">
        <v>105</v>
      </c>
      <c r="CM4" s="2" t="s">
        <v>128</v>
      </c>
      <c r="CN4" s="6" t="s">
        <v>129</v>
      </c>
      <c r="CO4" s="7" t="str">
        <f>HYPERLINK("https://drive.google.com/file/d/1qBSilXS2S2HXXpVhwOFEsWSCucFVpfsN/view?usp=drivesdk","Form Tanggapan")</f>
        <v>Form Tanggapan</v>
      </c>
      <c r="CP4" s="2" t="s">
        <v>130</v>
      </c>
    </row>
    <row r="5">
      <c r="A5" s="4">
        <v>43971.21381533565</v>
      </c>
      <c r="C5" s="2" t="s">
        <v>131</v>
      </c>
      <c r="D5" s="5" t="s">
        <v>132</v>
      </c>
      <c r="E5" s="2">
        <v>20.0</v>
      </c>
      <c r="F5" s="2" t="s">
        <v>133</v>
      </c>
      <c r="G5" s="2" t="s">
        <v>96</v>
      </c>
      <c r="H5" s="2" t="s">
        <v>123</v>
      </c>
      <c r="I5" s="2" t="s">
        <v>124</v>
      </c>
      <c r="J5" s="2" t="s">
        <v>134</v>
      </c>
      <c r="K5" s="2" t="s">
        <v>135</v>
      </c>
      <c r="L5" s="2">
        <v>5.0</v>
      </c>
      <c r="M5" s="2">
        <v>5.0</v>
      </c>
      <c r="N5" s="2">
        <v>5.0</v>
      </c>
      <c r="O5" s="2">
        <v>5.0</v>
      </c>
      <c r="P5" s="2">
        <v>5.0</v>
      </c>
      <c r="Q5" s="2">
        <v>5.0</v>
      </c>
      <c r="R5" s="2">
        <v>4.0</v>
      </c>
      <c r="S5" s="2">
        <v>5.0</v>
      </c>
      <c r="T5" s="2">
        <v>5.0</v>
      </c>
      <c r="U5" s="2">
        <v>4.0</v>
      </c>
      <c r="V5" s="2">
        <v>4.0</v>
      </c>
      <c r="W5" s="2">
        <v>4.0</v>
      </c>
      <c r="X5" s="2">
        <v>4.0</v>
      </c>
      <c r="Y5" s="2">
        <v>4.0</v>
      </c>
      <c r="Z5" s="2">
        <v>5.0</v>
      </c>
      <c r="AA5" s="2">
        <v>1.0</v>
      </c>
      <c r="AB5" s="2">
        <v>4.0</v>
      </c>
      <c r="AC5" s="2">
        <v>5.0</v>
      </c>
      <c r="AE5" s="2" t="s">
        <v>104</v>
      </c>
      <c r="AG5" s="2" t="s">
        <v>104</v>
      </c>
      <c r="AJ5" s="2" t="s">
        <v>102</v>
      </c>
      <c r="AL5" s="2" t="s">
        <v>104</v>
      </c>
      <c r="AR5" s="2" t="s">
        <v>102</v>
      </c>
      <c r="AV5" s="2" t="s">
        <v>102</v>
      </c>
      <c r="AW5" s="2" t="s">
        <v>102</v>
      </c>
      <c r="AZ5" s="2" t="s">
        <v>104</v>
      </c>
      <c r="BB5" s="2" t="s">
        <v>104</v>
      </c>
      <c r="BE5" s="2" t="s">
        <v>104</v>
      </c>
      <c r="BG5" s="2" t="s">
        <v>104</v>
      </c>
      <c r="BM5" s="2" t="s">
        <v>102</v>
      </c>
      <c r="BQ5" s="2" t="s">
        <v>104</v>
      </c>
      <c r="BR5" s="2" t="s">
        <v>104</v>
      </c>
      <c r="BT5" s="2">
        <v>3.0</v>
      </c>
      <c r="BU5" s="2">
        <v>4.0</v>
      </c>
      <c r="BV5" s="2">
        <v>4.0</v>
      </c>
      <c r="BW5" s="2">
        <v>4.0</v>
      </c>
      <c r="BX5" s="2">
        <v>1.0</v>
      </c>
      <c r="BY5" s="2">
        <v>4.0</v>
      </c>
      <c r="BZ5" s="2">
        <v>3.0</v>
      </c>
      <c r="CA5" s="2">
        <v>2.0</v>
      </c>
      <c r="CB5" s="2">
        <v>4.0</v>
      </c>
      <c r="CC5" s="2">
        <v>1.0</v>
      </c>
      <c r="CD5" s="2">
        <v>3.0</v>
      </c>
      <c r="CE5" s="2">
        <v>2.0</v>
      </c>
      <c r="CF5" s="2">
        <v>4.0</v>
      </c>
      <c r="CG5" s="2">
        <v>4.0</v>
      </c>
      <c r="CH5" s="2">
        <v>4.0</v>
      </c>
      <c r="CI5" s="2">
        <v>1.0</v>
      </c>
      <c r="CJ5" s="2">
        <v>1.0</v>
      </c>
      <c r="CK5" s="2">
        <v>4.0</v>
      </c>
      <c r="CL5" s="2" t="s">
        <v>105</v>
      </c>
      <c r="CM5" s="2" t="s">
        <v>136</v>
      </c>
      <c r="CN5" s="6" t="s">
        <v>137</v>
      </c>
      <c r="CO5" s="7" t="str">
        <f>HYPERLINK("https://drive.google.com/file/d/1OharfDOp8mCflpLo1jCqlKy1QFpf8Bw3/view?usp=drivesdk","Form Tanggapan")</f>
        <v>Form Tanggapan</v>
      </c>
      <c r="CP5" s="2" t="s">
        <v>138</v>
      </c>
    </row>
    <row r="6">
      <c r="A6" s="4">
        <v>43971.216183125</v>
      </c>
      <c r="C6" s="2" t="s">
        <v>139</v>
      </c>
      <c r="D6" s="5" t="s">
        <v>140</v>
      </c>
      <c r="E6" s="2">
        <v>21.0</v>
      </c>
      <c r="F6" s="2" t="s">
        <v>141</v>
      </c>
      <c r="G6" s="2" t="s">
        <v>96</v>
      </c>
      <c r="H6" s="2" t="s">
        <v>123</v>
      </c>
      <c r="I6" s="2" t="s">
        <v>124</v>
      </c>
      <c r="J6" s="2" t="s">
        <v>142</v>
      </c>
      <c r="K6" s="2" t="s">
        <v>126</v>
      </c>
      <c r="L6" s="2">
        <v>5.0</v>
      </c>
      <c r="M6" s="2">
        <v>5.0</v>
      </c>
      <c r="N6" s="2">
        <v>5.0</v>
      </c>
      <c r="O6" s="2">
        <v>5.0</v>
      </c>
      <c r="P6" s="2">
        <v>5.0</v>
      </c>
      <c r="Q6" s="2">
        <v>5.0</v>
      </c>
      <c r="R6" s="2">
        <v>4.0</v>
      </c>
      <c r="S6" s="2">
        <v>5.0</v>
      </c>
      <c r="T6" s="2">
        <v>5.0</v>
      </c>
      <c r="U6" s="2">
        <v>5.0</v>
      </c>
      <c r="V6" s="2">
        <v>5.0</v>
      </c>
      <c r="W6" s="2">
        <v>5.0</v>
      </c>
      <c r="X6" s="2">
        <v>5.0</v>
      </c>
      <c r="Y6" s="2">
        <v>5.0</v>
      </c>
      <c r="Z6" s="2">
        <v>5.0</v>
      </c>
      <c r="AA6" s="2">
        <v>2.0</v>
      </c>
      <c r="AB6" s="2">
        <v>2.0</v>
      </c>
      <c r="AC6" s="2">
        <v>4.0</v>
      </c>
      <c r="AE6" s="2" t="s">
        <v>101</v>
      </c>
      <c r="AG6" s="2" t="s">
        <v>102</v>
      </c>
      <c r="AJ6" s="2" t="s">
        <v>102</v>
      </c>
      <c r="AL6" s="2" t="s">
        <v>104</v>
      </c>
      <c r="AR6" s="2" t="s">
        <v>102</v>
      </c>
      <c r="AV6" s="2" t="s">
        <v>102</v>
      </c>
      <c r="AW6" s="2" t="s">
        <v>102</v>
      </c>
      <c r="AZ6" s="2" t="s">
        <v>102</v>
      </c>
      <c r="BB6" s="2" t="s">
        <v>102</v>
      </c>
      <c r="BE6" s="2" t="s">
        <v>102</v>
      </c>
      <c r="BG6" s="2" t="s">
        <v>104</v>
      </c>
      <c r="BM6" s="2" t="s">
        <v>102</v>
      </c>
      <c r="BQ6" s="2" t="s">
        <v>102</v>
      </c>
      <c r="BR6" s="2" t="s">
        <v>102</v>
      </c>
      <c r="BT6" s="2">
        <v>4.0</v>
      </c>
      <c r="BU6" s="2">
        <v>4.0</v>
      </c>
      <c r="BV6" s="2">
        <v>4.0</v>
      </c>
      <c r="BW6" s="2">
        <v>4.0</v>
      </c>
      <c r="BX6" s="2">
        <v>2.0</v>
      </c>
      <c r="BY6" s="2">
        <v>3.0</v>
      </c>
      <c r="BZ6" s="2">
        <v>4.0</v>
      </c>
      <c r="CA6" s="2">
        <v>2.0</v>
      </c>
      <c r="CB6" s="2">
        <v>4.0</v>
      </c>
      <c r="CC6" s="2">
        <v>1.0</v>
      </c>
      <c r="CD6" s="2">
        <v>3.0</v>
      </c>
      <c r="CE6" s="2">
        <v>3.0</v>
      </c>
      <c r="CF6" s="2">
        <v>3.0</v>
      </c>
      <c r="CG6" s="2">
        <v>3.0</v>
      </c>
      <c r="CH6" s="2">
        <v>3.0</v>
      </c>
      <c r="CI6" s="2">
        <v>2.0</v>
      </c>
      <c r="CJ6" s="2">
        <v>1.0</v>
      </c>
      <c r="CK6" s="2">
        <v>4.0</v>
      </c>
      <c r="CL6" s="2" t="s">
        <v>105</v>
      </c>
      <c r="CM6" s="2" t="s">
        <v>143</v>
      </c>
      <c r="CN6" s="6" t="s">
        <v>144</v>
      </c>
      <c r="CO6" s="7" t="str">
        <f>HYPERLINK("https://drive.google.com/file/d/1fNLZogqzcozyIvI8Mj5tApvSMZEFTiBZ/view?usp=drivesdk","Form Tanggapan")</f>
        <v>Form Tanggapan</v>
      </c>
      <c r="CP6" s="2" t="s">
        <v>145</v>
      </c>
    </row>
    <row r="7">
      <c r="A7" s="4">
        <v>43971.22349002315</v>
      </c>
      <c r="C7" s="2" t="s">
        <v>146</v>
      </c>
      <c r="D7" s="5" t="s">
        <v>147</v>
      </c>
      <c r="E7" s="2">
        <v>27.0</v>
      </c>
      <c r="F7" s="2" t="s">
        <v>148</v>
      </c>
      <c r="G7" s="2" t="s">
        <v>96</v>
      </c>
      <c r="H7" s="2" t="s">
        <v>97</v>
      </c>
      <c r="I7" s="2" t="s">
        <v>113</v>
      </c>
      <c r="J7" s="2" t="s">
        <v>114</v>
      </c>
      <c r="K7" s="2" t="s">
        <v>135</v>
      </c>
      <c r="L7" s="2">
        <v>5.0</v>
      </c>
      <c r="M7" s="2">
        <v>5.0</v>
      </c>
      <c r="N7" s="2">
        <v>5.0</v>
      </c>
      <c r="O7" s="2">
        <v>5.0</v>
      </c>
      <c r="P7" s="2">
        <v>5.0</v>
      </c>
      <c r="Q7" s="2">
        <v>5.0</v>
      </c>
      <c r="R7" s="2">
        <v>4.0</v>
      </c>
      <c r="S7" s="2">
        <v>5.0</v>
      </c>
      <c r="T7" s="2">
        <v>5.0</v>
      </c>
      <c r="U7" s="2">
        <v>4.0</v>
      </c>
      <c r="V7" s="2">
        <v>5.0</v>
      </c>
      <c r="W7" s="2">
        <v>5.0</v>
      </c>
      <c r="X7" s="2">
        <v>5.0</v>
      </c>
      <c r="Y7" s="2">
        <v>5.0</v>
      </c>
      <c r="Z7" s="2">
        <v>5.0</v>
      </c>
      <c r="AA7" s="2">
        <v>4.0</v>
      </c>
      <c r="AB7" s="2">
        <v>4.0</v>
      </c>
      <c r="AC7" s="2">
        <v>4.0</v>
      </c>
      <c r="AE7" s="2" t="s">
        <v>116</v>
      </c>
      <c r="AG7" s="2" t="s">
        <v>104</v>
      </c>
      <c r="AJ7" s="2" t="s">
        <v>102</v>
      </c>
      <c r="AL7" s="2" t="s">
        <v>102</v>
      </c>
      <c r="AR7" s="2" t="s">
        <v>102</v>
      </c>
      <c r="AV7" s="2" t="s">
        <v>102</v>
      </c>
      <c r="AW7" s="2" t="s">
        <v>102</v>
      </c>
      <c r="AZ7" s="2" t="s">
        <v>102</v>
      </c>
      <c r="BB7" s="2" t="s">
        <v>102</v>
      </c>
      <c r="BE7" s="2" t="s">
        <v>104</v>
      </c>
      <c r="BG7" s="2" t="s">
        <v>102</v>
      </c>
      <c r="BM7" s="2" t="s">
        <v>102</v>
      </c>
      <c r="BQ7" s="2" t="s">
        <v>104</v>
      </c>
      <c r="BR7" s="2" t="s">
        <v>104</v>
      </c>
      <c r="BT7" s="2">
        <v>4.0</v>
      </c>
      <c r="BU7" s="2">
        <v>4.0</v>
      </c>
      <c r="BV7" s="2">
        <v>4.0</v>
      </c>
      <c r="BW7" s="2">
        <v>4.0</v>
      </c>
      <c r="BX7" s="2">
        <v>1.0</v>
      </c>
      <c r="BY7" s="2">
        <v>4.0</v>
      </c>
      <c r="BZ7" s="2">
        <v>4.0</v>
      </c>
      <c r="CA7" s="2">
        <v>2.0</v>
      </c>
      <c r="CB7" s="2">
        <v>4.0</v>
      </c>
      <c r="CC7" s="2">
        <v>2.0</v>
      </c>
      <c r="CD7" s="2">
        <v>4.0</v>
      </c>
      <c r="CE7" s="2">
        <v>3.0</v>
      </c>
      <c r="CF7" s="2">
        <v>3.0</v>
      </c>
      <c r="CG7" s="2">
        <v>4.0</v>
      </c>
      <c r="CH7" s="2">
        <v>4.0</v>
      </c>
      <c r="CI7" s="2">
        <v>1.0</v>
      </c>
      <c r="CJ7" s="2">
        <v>3.0</v>
      </c>
      <c r="CK7" s="2">
        <v>4.0</v>
      </c>
      <c r="CL7" s="2" t="s">
        <v>105</v>
      </c>
      <c r="CM7" s="2" t="s">
        <v>149</v>
      </c>
      <c r="CN7" s="6" t="s">
        <v>150</v>
      </c>
      <c r="CO7" s="7" t="str">
        <f>HYPERLINK("https://drive.google.com/file/d/1RtktScTs08PC-l9VB-tNiuhHg4r2I-JQ/view?usp=drivesdk","Form Tanggapan")</f>
        <v>Form Tanggapan</v>
      </c>
      <c r="CP7" s="2" t="s">
        <v>151</v>
      </c>
    </row>
    <row r="8">
      <c r="A8" s="4">
        <v>43971.22623298611</v>
      </c>
      <c r="C8" s="2" t="s">
        <v>152</v>
      </c>
      <c r="D8" s="5" t="s">
        <v>153</v>
      </c>
      <c r="E8" s="2">
        <v>32.0</v>
      </c>
      <c r="F8" s="2" t="s">
        <v>154</v>
      </c>
      <c r="G8" s="2" t="s">
        <v>96</v>
      </c>
      <c r="H8" s="2" t="s">
        <v>97</v>
      </c>
      <c r="I8" s="2" t="s">
        <v>124</v>
      </c>
      <c r="J8" s="2" t="s">
        <v>99</v>
      </c>
      <c r="K8" s="2" t="s">
        <v>126</v>
      </c>
      <c r="L8" s="2">
        <v>5.0</v>
      </c>
      <c r="M8" s="2">
        <v>5.0</v>
      </c>
      <c r="N8" s="2">
        <v>5.0</v>
      </c>
      <c r="O8" s="2">
        <v>5.0</v>
      </c>
      <c r="P8" s="2">
        <v>5.0</v>
      </c>
      <c r="Q8" s="2">
        <v>5.0</v>
      </c>
      <c r="R8" s="2">
        <v>2.0</v>
      </c>
      <c r="S8" s="2">
        <v>5.0</v>
      </c>
      <c r="T8" s="2">
        <v>5.0</v>
      </c>
      <c r="U8" s="2">
        <v>5.0</v>
      </c>
      <c r="V8" s="2">
        <v>5.0</v>
      </c>
      <c r="W8" s="2">
        <v>5.0</v>
      </c>
      <c r="X8" s="2">
        <v>5.0</v>
      </c>
      <c r="Y8" s="2">
        <v>5.0</v>
      </c>
      <c r="Z8" s="2">
        <v>5.0</v>
      </c>
      <c r="AA8" s="2">
        <v>5.0</v>
      </c>
      <c r="AB8" s="2">
        <v>1.0</v>
      </c>
      <c r="AC8" s="2">
        <v>5.0</v>
      </c>
      <c r="AE8" s="2" t="s">
        <v>101</v>
      </c>
      <c r="AG8" s="2" t="s">
        <v>102</v>
      </c>
      <c r="AJ8" s="2" t="s">
        <v>102</v>
      </c>
      <c r="AL8" s="2" t="s">
        <v>102</v>
      </c>
      <c r="AR8" s="2" t="s">
        <v>102</v>
      </c>
      <c r="AV8" s="2" t="s">
        <v>102</v>
      </c>
      <c r="AW8" s="2" t="s">
        <v>102</v>
      </c>
      <c r="AZ8" s="2" t="s">
        <v>102</v>
      </c>
      <c r="BB8" s="2" t="s">
        <v>102</v>
      </c>
      <c r="BE8" s="2" t="s">
        <v>102</v>
      </c>
      <c r="BG8" s="2" t="s">
        <v>102</v>
      </c>
      <c r="BM8" s="2" t="s">
        <v>102</v>
      </c>
      <c r="BQ8" s="2" t="s">
        <v>102</v>
      </c>
      <c r="BR8" s="2" t="s">
        <v>102</v>
      </c>
      <c r="BT8" s="2">
        <v>4.0</v>
      </c>
      <c r="BU8" s="2">
        <v>4.0</v>
      </c>
      <c r="BV8" s="2">
        <v>4.0</v>
      </c>
      <c r="BW8" s="2">
        <v>4.0</v>
      </c>
      <c r="BX8" s="2">
        <v>1.0</v>
      </c>
      <c r="BY8" s="2">
        <v>4.0</v>
      </c>
      <c r="BZ8" s="2">
        <v>4.0</v>
      </c>
      <c r="CA8" s="2">
        <v>4.0</v>
      </c>
      <c r="CB8" s="2">
        <v>4.0</v>
      </c>
      <c r="CC8" s="2">
        <v>1.0</v>
      </c>
      <c r="CD8" s="2">
        <v>4.0</v>
      </c>
      <c r="CE8" s="2">
        <v>4.0</v>
      </c>
      <c r="CF8" s="2">
        <v>4.0</v>
      </c>
      <c r="CG8" s="2">
        <v>4.0</v>
      </c>
      <c r="CH8" s="2">
        <v>4.0</v>
      </c>
      <c r="CI8" s="2">
        <v>1.0</v>
      </c>
      <c r="CJ8" s="2">
        <v>4.0</v>
      </c>
      <c r="CK8" s="2">
        <v>4.0</v>
      </c>
      <c r="CL8" s="2" t="s">
        <v>105</v>
      </c>
      <c r="CM8" s="2" t="s">
        <v>155</v>
      </c>
      <c r="CN8" s="6" t="s">
        <v>156</v>
      </c>
      <c r="CO8" s="7" t="str">
        <f>HYPERLINK("https://drive.google.com/file/d/1ehKm5nrbHnT6jvhgESY-0dVWSKMnTBbx/view?usp=drivesdk","Form Tanggapan")</f>
        <v>Form Tanggapan</v>
      </c>
      <c r="CP8" s="2" t="s">
        <v>157</v>
      </c>
    </row>
    <row r="9">
      <c r="A9" s="4">
        <v>43971.23300175926</v>
      </c>
      <c r="C9" s="2" t="s">
        <v>158</v>
      </c>
      <c r="D9" s="5" t="s">
        <v>159</v>
      </c>
      <c r="E9" s="2">
        <v>53.0</v>
      </c>
      <c r="F9" s="2" t="s">
        <v>160</v>
      </c>
      <c r="G9" s="2" t="s">
        <v>96</v>
      </c>
      <c r="H9" s="2" t="s">
        <v>97</v>
      </c>
      <c r="I9" s="2" t="s">
        <v>161</v>
      </c>
      <c r="J9" s="2" t="s">
        <v>114</v>
      </c>
      <c r="K9" s="2" t="s">
        <v>162</v>
      </c>
      <c r="L9" s="2">
        <v>4.0</v>
      </c>
      <c r="M9" s="2">
        <v>3.0</v>
      </c>
      <c r="N9" s="2">
        <v>3.0</v>
      </c>
      <c r="O9" s="2">
        <v>2.0</v>
      </c>
      <c r="P9" s="2">
        <v>4.0</v>
      </c>
      <c r="Q9" s="2">
        <v>4.0</v>
      </c>
      <c r="R9" s="2">
        <v>3.0</v>
      </c>
      <c r="S9" s="2">
        <v>4.0</v>
      </c>
      <c r="T9" s="2">
        <v>4.0</v>
      </c>
      <c r="U9" s="2">
        <v>4.0</v>
      </c>
      <c r="V9" s="2">
        <v>5.0</v>
      </c>
      <c r="W9" s="2">
        <v>5.0</v>
      </c>
      <c r="X9" s="2">
        <v>5.0</v>
      </c>
      <c r="Y9" s="2">
        <v>5.0</v>
      </c>
      <c r="Z9" s="2">
        <v>5.0</v>
      </c>
      <c r="AA9" s="2">
        <v>1.0</v>
      </c>
      <c r="AB9" s="2">
        <v>3.0</v>
      </c>
      <c r="AC9" s="2">
        <v>4.0</v>
      </c>
      <c r="AE9" s="2" t="s">
        <v>101</v>
      </c>
      <c r="AG9" s="2" t="s">
        <v>102</v>
      </c>
      <c r="AJ9" s="2" t="s">
        <v>102</v>
      </c>
      <c r="AL9" s="2" t="s">
        <v>104</v>
      </c>
      <c r="AR9" s="2" t="s">
        <v>102</v>
      </c>
      <c r="AV9" s="2" t="s">
        <v>102</v>
      </c>
      <c r="AW9" s="2" t="s">
        <v>104</v>
      </c>
      <c r="AZ9" s="2" t="s">
        <v>102</v>
      </c>
      <c r="BB9" s="2" t="s">
        <v>102</v>
      </c>
      <c r="BE9" s="2" t="s">
        <v>104</v>
      </c>
      <c r="BG9" s="2" t="s">
        <v>102</v>
      </c>
      <c r="BM9" s="2" t="s">
        <v>102</v>
      </c>
      <c r="BQ9" s="2" t="s">
        <v>102</v>
      </c>
      <c r="BR9" s="2" t="s">
        <v>102</v>
      </c>
      <c r="BT9" s="2">
        <v>4.0</v>
      </c>
      <c r="BU9" s="2">
        <v>4.0</v>
      </c>
      <c r="BV9" s="2">
        <v>4.0</v>
      </c>
      <c r="BW9" s="2">
        <v>4.0</v>
      </c>
      <c r="BX9" s="2">
        <v>1.0</v>
      </c>
      <c r="BY9" s="2">
        <v>4.0</v>
      </c>
      <c r="BZ9" s="2">
        <v>4.0</v>
      </c>
      <c r="CA9" s="2">
        <v>1.0</v>
      </c>
      <c r="CB9" s="2">
        <v>4.0</v>
      </c>
      <c r="CC9" s="2">
        <v>1.0</v>
      </c>
      <c r="CD9" s="2">
        <v>2.0</v>
      </c>
      <c r="CE9" s="2">
        <v>4.0</v>
      </c>
      <c r="CF9" s="2">
        <v>4.0</v>
      </c>
      <c r="CG9" s="2">
        <v>4.0</v>
      </c>
      <c r="CH9" s="2">
        <v>4.0</v>
      </c>
      <c r="CI9" s="2">
        <v>1.0</v>
      </c>
      <c r="CJ9" s="2">
        <v>3.0</v>
      </c>
      <c r="CK9" s="2">
        <v>4.0</v>
      </c>
      <c r="CL9" s="2" t="s">
        <v>105</v>
      </c>
      <c r="CM9" s="2" t="s">
        <v>163</v>
      </c>
      <c r="CN9" s="6" t="s">
        <v>164</v>
      </c>
      <c r="CO9" s="7" t="str">
        <f>HYPERLINK("https://drive.google.com/file/d/1Rt-H41wLowSmZmSpyUeY1EHYH5DyAKrh/view?usp=drivesdk","Form Tanggapan")</f>
        <v>Form Tanggapan</v>
      </c>
      <c r="CP9" s="2" t="s">
        <v>165</v>
      </c>
    </row>
    <row r="10">
      <c r="A10" s="4">
        <v>43971.243007303245</v>
      </c>
      <c r="C10" s="2" t="s">
        <v>166</v>
      </c>
      <c r="D10" s="5" t="s">
        <v>167</v>
      </c>
      <c r="E10" s="2">
        <v>34.0</v>
      </c>
      <c r="F10" s="2" t="s">
        <v>160</v>
      </c>
      <c r="G10" s="2" t="s">
        <v>112</v>
      </c>
      <c r="H10" s="2" t="s">
        <v>168</v>
      </c>
      <c r="I10" s="2" t="s">
        <v>161</v>
      </c>
      <c r="J10" s="2" t="s">
        <v>169</v>
      </c>
      <c r="K10" s="2" t="s">
        <v>135</v>
      </c>
      <c r="L10" s="2">
        <v>5.0</v>
      </c>
      <c r="M10" s="2">
        <v>5.0</v>
      </c>
      <c r="N10" s="2">
        <v>5.0</v>
      </c>
      <c r="O10" s="2">
        <v>5.0</v>
      </c>
      <c r="P10" s="2">
        <v>5.0</v>
      </c>
      <c r="Q10" s="2">
        <v>5.0</v>
      </c>
      <c r="R10" s="2">
        <v>5.0</v>
      </c>
      <c r="S10" s="2">
        <v>5.0</v>
      </c>
      <c r="T10" s="2">
        <v>5.0</v>
      </c>
      <c r="U10" s="2">
        <v>5.0</v>
      </c>
      <c r="V10" s="2">
        <v>5.0</v>
      </c>
      <c r="W10" s="2">
        <v>5.0</v>
      </c>
      <c r="X10" s="2">
        <v>5.0</v>
      </c>
      <c r="Y10" s="2">
        <v>5.0</v>
      </c>
      <c r="Z10" s="2">
        <v>5.0</v>
      </c>
      <c r="AA10" s="2">
        <v>1.0</v>
      </c>
      <c r="AB10" s="2">
        <v>5.0</v>
      </c>
      <c r="AC10" s="2">
        <v>5.0</v>
      </c>
      <c r="AE10" s="2" t="s">
        <v>116</v>
      </c>
      <c r="AG10" s="2" t="s">
        <v>104</v>
      </c>
      <c r="AJ10" s="2" t="s">
        <v>104</v>
      </c>
      <c r="AL10" s="2" t="s">
        <v>103</v>
      </c>
      <c r="AR10" s="2" t="s">
        <v>102</v>
      </c>
      <c r="AV10" s="2" t="s">
        <v>104</v>
      </c>
      <c r="AW10" s="2" t="s">
        <v>104</v>
      </c>
      <c r="AZ10" s="2" t="s">
        <v>104</v>
      </c>
      <c r="BB10" s="2" t="s">
        <v>104</v>
      </c>
      <c r="BE10" s="2" t="s">
        <v>104</v>
      </c>
      <c r="BG10" s="2" t="s">
        <v>104</v>
      </c>
      <c r="BM10" s="2" t="s">
        <v>104</v>
      </c>
      <c r="BQ10" s="2" t="s">
        <v>103</v>
      </c>
      <c r="BR10" s="2" t="s">
        <v>102</v>
      </c>
      <c r="BT10" s="2">
        <v>4.0</v>
      </c>
      <c r="BU10" s="2">
        <v>4.0</v>
      </c>
      <c r="BV10" s="2">
        <v>3.0</v>
      </c>
      <c r="BW10" s="2">
        <v>3.0</v>
      </c>
      <c r="BX10" s="2">
        <v>1.0</v>
      </c>
      <c r="BY10" s="2">
        <v>4.0</v>
      </c>
      <c r="BZ10" s="2">
        <v>3.0</v>
      </c>
      <c r="CA10" s="2">
        <v>4.0</v>
      </c>
      <c r="CB10" s="2">
        <v>3.0</v>
      </c>
      <c r="CC10" s="2">
        <v>2.0</v>
      </c>
      <c r="CD10" s="2">
        <v>4.0</v>
      </c>
      <c r="CE10" s="2">
        <v>3.0</v>
      </c>
      <c r="CF10" s="2">
        <v>2.0</v>
      </c>
      <c r="CG10" s="2">
        <v>1.0</v>
      </c>
      <c r="CH10" s="2">
        <v>4.0</v>
      </c>
      <c r="CI10" s="2">
        <v>1.0</v>
      </c>
      <c r="CJ10" s="2">
        <v>4.0</v>
      </c>
      <c r="CK10" s="2">
        <v>2.0</v>
      </c>
      <c r="CL10" s="2" t="s">
        <v>105</v>
      </c>
      <c r="CM10" s="2" t="s">
        <v>170</v>
      </c>
      <c r="CN10" s="6" t="s">
        <v>171</v>
      </c>
      <c r="CO10" s="7" t="str">
        <f>HYPERLINK("https://drive.google.com/file/d/1Q836_7gOKSGkKtVzoupV9l5bdgVs7pjC/view?usp=drivesdk","Form Tanggapan")</f>
        <v>Form Tanggapan</v>
      </c>
      <c r="CP10" s="2" t="s">
        <v>172</v>
      </c>
    </row>
    <row r="11">
      <c r="A11" s="4">
        <v>43971.25320190973</v>
      </c>
      <c r="C11" s="2" t="s">
        <v>173</v>
      </c>
      <c r="D11" s="5" t="s">
        <v>174</v>
      </c>
      <c r="E11" s="2">
        <v>29.0</v>
      </c>
      <c r="F11" s="2" t="s">
        <v>175</v>
      </c>
      <c r="G11" s="2" t="s">
        <v>96</v>
      </c>
      <c r="H11" s="2" t="s">
        <v>168</v>
      </c>
      <c r="I11" s="2" t="s">
        <v>98</v>
      </c>
      <c r="J11" s="2" t="s">
        <v>176</v>
      </c>
      <c r="K11" s="2" t="s">
        <v>115</v>
      </c>
      <c r="L11" s="2">
        <v>5.0</v>
      </c>
      <c r="M11" s="2">
        <v>5.0</v>
      </c>
      <c r="N11" s="2">
        <v>5.0</v>
      </c>
      <c r="O11" s="2">
        <v>5.0</v>
      </c>
      <c r="P11" s="2">
        <v>5.0</v>
      </c>
      <c r="Q11" s="2">
        <v>5.0</v>
      </c>
      <c r="R11" s="2">
        <v>4.0</v>
      </c>
      <c r="S11" s="2">
        <v>5.0</v>
      </c>
      <c r="T11" s="2">
        <v>5.0</v>
      </c>
      <c r="U11" s="2">
        <v>5.0</v>
      </c>
      <c r="V11" s="2">
        <v>5.0</v>
      </c>
      <c r="W11" s="2">
        <v>5.0</v>
      </c>
      <c r="X11" s="2">
        <v>5.0</v>
      </c>
      <c r="Y11" s="2">
        <v>5.0</v>
      </c>
      <c r="Z11" s="2">
        <v>4.0</v>
      </c>
      <c r="AA11" s="2">
        <v>1.0</v>
      </c>
      <c r="AB11" s="2">
        <v>2.0</v>
      </c>
      <c r="AC11" s="2">
        <v>4.0</v>
      </c>
      <c r="AE11" s="2" t="s">
        <v>104</v>
      </c>
      <c r="AG11" s="2" t="s">
        <v>102</v>
      </c>
      <c r="AJ11" s="2" t="s">
        <v>104</v>
      </c>
      <c r="AL11" s="2" t="s">
        <v>104</v>
      </c>
      <c r="AR11" s="2" t="s">
        <v>102</v>
      </c>
      <c r="AV11" s="2" t="s">
        <v>102</v>
      </c>
      <c r="AW11" s="2" t="s">
        <v>104</v>
      </c>
      <c r="AZ11" s="2" t="s">
        <v>102</v>
      </c>
      <c r="BB11" s="2" t="s">
        <v>102</v>
      </c>
      <c r="BE11" s="2" t="s">
        <v>104</v>
      </c>
      <c r="BG11" s="2" t="s">
        <v>104</v>
      </c>
      <c r="BM11" s="2" t="s">
        <v>104</v>
      </c>
      <c r="BQ11" s="2" t="s">
        <v>104</v>
      </c>
      <c r="BR11" s="2" t="s">
        <v>102</v>
      </c>
      <c r="BT11" s="2">
        <v>3.0</v>
      </c>
      <c r="BU11" s="2">
        <v>3.0</v>
      </c>
      <c r="BV11" s="2">
        <v>4.0</v>
      </c>
      <c r="BW11" s="2">
        <v>3.0</v>
      </c>
      <c r="BX11" s="2">
        <v>2.0</v>
      </c>
      <c r="BY11" s="2">
        <v>3.0</v>
      </c>
      <c r="BZ11" s="2">
        <v>4.0</v>
      </c>
      <c r="CA11" s="2">
        <v>3.0</v>
      </c>
      <c r="CB11" s="2">
        <v>4.0</v>
      </c>
      <c r="CC11" s="2">
        <v>2.0</v>
      </c>
      <c r="CD11" s="2">
        <v>2.0</v>
      </c>
      <c r="CE11" s="2">
        <v>4.0</v>
      </c>
      <c r="CF11" s="2">
        <v>3.0</v>
      </c>
      <c r="CG11" s="2">
        <v>3.0</v>
      </c>
      <c r="CH11" s="2">
        <v>4.0</v>
      </c>
      <c r="CI11" s="2">
        <v>3.0</v>
      </c>
      <c r="CJ11" s="2">
        <v>3.0</v>
      </c>
      <c r="CK11" s="2">
        <v>4.0</v>
      </c>
      <c r="CL11" s="2" t="s">
        <v>105</v>
      </c>
      <c r="CM11" s="2" t="s">
        <v>177</v>
      </c>
      <c r="CN11" s="6" t="s">
        <v>178</v>
      </c>
      <c r="CO11" s="7" t="str">
        <f>HYPERLINK("https://drive.google.com/file/d/11qYZI1x2XIGj-HtEPvoIZOr8GN9S4HBw/view?usp=drivesdk","Form Tanggapan")</f>
        <v>Form Tanggapan</v>
      </c>
      <c r="CP11" s="2" t="s">
        <v>179</v>
      </c>
    </row>
    <row r="12">
      <c r="A12" s="4">
        <v>43971.26854534722</v>
      </c>
      <c r="C12" s="2" t="s">
        <v>180</v>
      </c>
      <c r="D12" s="5" t="s">
        <v>181</v>
      </c>
      <c r="E12" s="2">
        <v>28.0</v>
      </c>
      <c r="F12" s="2" t="s">
        <v>182</v>
      </c>
      <c r="G12" s="2" t="s">
        <v>96</v>
      </c>
      <c r="H12" s="2" t="s">
        <v>168</v>
      </c>
      <c r="I12" s="2" t="s">
        <v>161</v>
      </c>
      <c r="J12" s="2" t="s">
        <v>183</v>
      </c>
      <c r="K12" s="2" t="s">
        <v>100</v>
      </c>
      <c r="L12" s="2">
        <v>5.0</v>
      </c>
      <c r="M12" s="2">
        <v>5.0</v>
      </c>
      <c r="N12" s="2">
        <v>5.0</v>
      </c>
      <c r="O12" s="2">
        <v>5.0</v>
      </c>
      <c r="P12" s="2">
        <v>5.0</v>
      </c>
      <c r="Q12" s="2">
        <v>4.0</v>
      </c>
      <c r="R12" s="2">
        <v>5.0</v>
      </c>
      <c r="S12" s="2">
        <v>5.0</v>
      </c>
      <c r="T12" s="2">
        <v>3.0</v>
      </c>
      <c r="U12" s="2">
        <v>4.0</v>
      </c>
      <c r="V12" s="2">
        <v>5.0</v>
      </c>
      <c r="W12" s="2">
        <v>5.0</v>
      </c>
      <c r="X12" s="2">
        <v>5.0</v>
      </c>
      <c r="Y12" s="2">
        <v>5.0</v>
      </c>
      <c r="Z12" s="2">
        <v>5.0</v>
      </c>
      <c r="AA12" s="2">
        <v>3.0</v>
      </c>
      <c r="AB12" s="2">
        <v>1.0</v>
      </c>
      <c r="AC12" s="2">
        <v>4.0</v>
      </c>
      <c r="AE12" s="2" t="s">
        <v>104</v>
      </c>
      <c r="AG12" s="2" t="s">
        <v>104</v>
      </c>
      <c r="AJ12" s="2" t="s">
        <v>102</v>
      </c>
      <c r="AL12" s="2" t="s">
        <v>104</v>
      </c>
      <c r="AR12" s="2" t="s">
        <v>102</v>
      </c>
      <c r="AV12" s="2" t="s">
        <v>102</v>
      </c>
      <c r="AW12" s="2" t="s">
        <v>104</v>
      </c>
      <c r="AZ12" s="2" t="s">
        <v>104</v>
      </c>
      <c r="BB12" s="2" t="s">
        <v>104</v>
      </c>
      <c r="BE12" s="2" t="s">
        <v>104</v>
      </c>
      <c r="BG12" s="2" t="s">
        <v>102</v>
      </c>
      <c r="BM12" s="2" t="s">
        <v>104</v>
      </c>
      <c r="BQ12" s="2" t="s">
        <v>104</v>
      </c>
      <c r="BR12" s="2" t="s">
        <v>104</v>
      </c>
      <c r="BT12" s="2">
        <v>4.0</v>
      </c>
      <c r="BU12" s="2">
        <v>4.0</v>
      </c>
      <c r="BV12" s="2">
        <v>4.0</v>
      </c>
      <c r="BW12" s="2">
        <v>4.0</v>
      </c>
      <c r="BX12" s="2">
        <v>1.0</v>
      </c>
      <c r="BY12" s="2">
        <v>4.0</v>
      </c>
      <c r="BZ12" s="2">
        <v>3.0</v>
      </c>
      <c r="CA12" s="2">
        <v>2.0</v>
      </c>
      <c r="CB12" s="2">
        <v>4.0</v>
      </c>
      <c r="CC12" s="2">
        <v>1.0</v>
      </c>
      <c r="CD12" s="2">
        <v>4.0</v>
      </c>
      <c r="CE12" s="2">
        <v>4.0</v>
      </c>
      <c r="CF12" s="2">
        <v>3.0</v>
      </c>
      <c r="CG12" s="2">
        <v>2.0</v>
      </c>
      <c r="CH12" s="2">
        <v>4.0</v>
      </c>
      <c r="CI12" s="2">
        <v>1.0</v>
      </c>
      <c r="CJ12" s="2">
        <v>1.0</v>
      </c>
      <c r="CK12" s="2">
        <v>4.0</v>
      </c>
      <c r="CL12" s="2" t="s">
        <v>105</v>
      </c>
      <c r="CM12" s="2" t="s">
        <v>184</v>
      </c>
      <c r="CN12" s="6" t="s">
        <v>185</v>
      </c>
      <c r="CO12" s="7" t="str">
        <f>HYPERLINK("https://drive.google.com/file/d/1fZzt5NRDWoeWr932PBUMudOgHQsRThIs/view?usp=drivesdk","Form Tanggapan")</f>
        <v>Form Tanggapan</v>
      </c>
      <c r="CP12" s="2" t="s">
        <v>186</v>
      </c>
    </row>
    <row r="13">
      <c r="A13" s="4">
        <v>43971.27033068287</v>
      </c>
      <c r="C13" s="2" t="s">
        <v>187</v>
      </c>
      <c r="D13" s="5" t="s">
        <v>188</v>
      </c>
      <c r="E13" s="2">
        <v>25.0</v>
      </c>
      <c r="F13" s="2" t="s">
        <v>189</v>
      </c>
      <c r="G13" s="2" t="s">
        <v>96</v>
      </c>
      <c r="H13" s="2" t="s">
        <v>123</v>
      </c>
      <c r="I13" s="2" t="s">
        <v>124</v>
      </c>
      <c r="J13" s="2" t="s">
        <v>190</v>
      </c>
      <c r="K13" s="2" t="s">
        <v>191</v>
      </c>
      <c r="L13" s="2">
        <v>5.0</v>
      </c>
      <c r="M13" s="2">
        <v>5.0</v>
      </c>
      <c r="N13" s="2">
        <v>5.0</v>
      </c>
      <c r="O13" s="2">
        <v>5.0</v>
      </c>
      <c r="P13" s="2">
        <v>5.0</v>
      </c>
      <c r="Q13" s="2">
        <v>5.0</v>
      </c>
      <c r="R13" s="2">
        <v>4.0</v>
      </c>
      <c r="S13" s="2">
        <v>5.0</v>
      </c>
      <c r="T13" s="2">
        <v>4.0</v>
      </c>
      <c r="U13" s="2">
        <v>1.0</v>
      </c>
      <c r="V13" s="2">
        <v>5.0</v>
      </c>
      <c r="W13" s="2">
        <v>5.0</v>
      </c>
      <c r="X13" s="2">
        <v>5.0</v>
      </c>
      <c r="Y13" s="2">
        <v>5.0</v>
      </c>
      <c r="Z13" s="2">
        <v>5.0</v>
      </c>
      <c r="AA13" s="2">
        <v>4.0</v>
      </c>
      <c r="AB13" s="2">
        <v>2.0</v>
      </c>
      <c r="AC13" s="2">
        <v>4.0</v>
      </c>
      <c r="AE13" s="2" t="s">
        <v>101</v>
      </c>
      <c r="AG13" s="2" t="s">
        <v>102</v>
      </c>
      <c r="AJ13" s="2" t="s">
        <v>102</v>
      </c>
      <c r="AL13" s="2" t="s">
        <v>102</v>
      </c>
      <c r="AR13" s="2" t="s">
        <v>102</v>
      </c>
      <c r="AV13" s="2" t="s">
        <v>102</v>
      </c>
      <c r="AW13" s="2" t="s">
        <v>102</v>
      </c>
      <c r="AZ13" s="2" t="s">
        <v>102</v>
      </c>
      <c r="BB13" s="2" t="s">
        <v>102</v>
      </c>
      <c r="BE13" s="2" t="s">
        <v>104</v>
      </c>
      <c r="BG13" s="2" t="s">
        <v>102</v>
      </c>
      <c r="BM13" s="2" t="s">
        <v>102</v>
      </c>
      <c r="BQ13" s="2" t="s">
        <v>104</v>
      </c>
      <c r="BR13" s="2" t="s">
        <v>102</v>
      </c>
      <c r="BT13" s="2">
        <v>4.0</v>
      </c>
      <c r="BU13" s="2">
        <v>3.0</v>
      </c>
      <c r="BV13" s="2">
        <v>4.0</v>
      </c>
      <c r="BW13" s="2">
        <v>4.0</v>
      </c>
      <c r="BX13" s="2">
        <v>1.0</v>
      </c>
      <c r="BY13" s="2">
        <v>4.0</v>
      </c>
      <c r="BZ13" s="2">
        <v>4.0</v>
      </c>
      <c r="CA13" s="2">
        <v>1.0</v>
      </c>
      <c r="CB13" s="2">
        <v>2.0</v>
      </c>
      <c r="CC13" s="2">
        <v>4.0</v>
      </c>
      <c r="CD13" s="2">
        <v>4.0</v>
      </c>
      <c r="CE13" s="2">
        <v>4.0</v>
      </c>
      <c r="CF13" s="2">
        <v>4.0</v>
      </c>
      <c r="CG13" s="2">
        <v>4.0</v>
      </c>
      <c r="CH13" s="2">
        <v>4.0</v>
      </c>
      <c r="CI13" s="2">
        <v>1.0</v>
      </c>
      <c r="CJ13" s="2">
        <v>2.0</v>
      </c>
      <c r="CK13" s="2">
        <v>4.0</v>
      </c>
      <c r="CL13" s="2" t="s">
        <v>105</v>
      </c>
      <c r="CM13" s="2" t="s">
        <v>192</v>
      </c>
      <c r="CN13" s="6" t="s">
        <v>193</v>
      </c>
      <c r="CO13" s="7" t="str">
        <f>HYPERLINK("https://drive.google.com/file/d/1hPpsZL9-IWRgORPe9Wcs6iRsOCvbsAtA/view?usp=drivesdk","Form Tanggapan")</f>
        <v>Form Tanggapan</v>
      </c>
      <c r="CP13" s="2" t="s">
        <v>194</v>
      </c>
    </row>
    <row r="14">
      <c r="A14" s="4">
        <v>43971.271050868054</v>
      </c>
      <c r="C14" s="2" t="s">
        <v>195</v>
      </c>
      <c r="D14" s="5" t="s">
        <v>196</v>
      </c>
      <c r="E14" s="2">
        <v>19.0</v>
      </c>
      <c r="F14" s="2" t="s">
        <v>197</v>
      </c>
      <c r="G14" s="2" t="s">
        <v>96</v>
      </c>
      <c r="H14" s="2" t="s">
        <v>123</v>
      </c>
      <c r="I14" s="2" t="s">
        <v>124</v>
      </c>
      <c r="J14" s="2" t="s">
        <v>198</v>
      </c>
      <c r="K14" s="2" t="s">
        <v>191</v>
      </c>
      <c r="L14" s="2">
        <v>5.0</v>
      </c>
      <c r="M14" s="2">
        <v>5.0</v>
      </c>
      <c r="N14" s="2">
        <v>5.0</v>
      </c>
      <c r="O14" s="2">
        <v>5.0</v>
      </c>
      <c r="P14" s="2">
        <v>5.0</v>
      </c>
      <c r="Q14" s="2">
        <v>5.0</v>
      </c>
      <c r="R14" s="2">
        <v>2.0</v>
      </c>
      <c r="S14" s="2">
        <v>5.0</v>
      </c>
      <c r="T14" s="2">
        <v>3.0</v>
      </c>
      <c r="U14" s="2">
        <v>3.0</v>
      </c>
      <c r="V14" s="2">
        <v>5.0</v>
      </c>
      <c r="W14" s="2">
        <v>5.0</v>
      </c>
      <c r="X14" s="2">
        <v>4.0</v>
      </c>
      <c r="Y14" s="2">
        <v>4.0</v>
      </c>
      <c r="Z14" s="2">
        <v>5.0</v>
      </c>
      <c r="AA14" s="2">
        <v>2.0</v>
      </c>
      <c r="AB14" s="2">
        <v>1.0</v>
      </c>
      <c r="AC14" s="2">
        <v>2.0</v>
      </c>
      <c r="AE14" s="2" t="s">
        <v>104</v>
      </c>
      <c r="AG14" s="2" t="s">
        <v>102</v>
      </c>
      <c r="AJ14" s="2" t="s">
        <v>102</v>
      </c>
      <c r="AL14" s="2" t="s">
        <v>104</v>
      </c>
      <c r="AR14" s="2" t="s">
        <v>102</v>
      </c>
      <c r="AV14" s="2" t="s">
        <v>102</v>
      </c>
      <c r="AW14" s="2" t="s">
        <v>104</v>
      </c>
      <c r="AZ14" s="2" t="s">
        <v>104</v>
      </c>
      <c r="BB14" s="2" t="s">
        <v>102</v>
      </c>
      <c r="BE14" s="2" t="s">
        <v>104</v>
      </c>
      <c r="BG14" s="2" t="s">
        <v>104</v>
      </c>
      <c r="BM14" s="2" t="s">
        <v>104</v>
      </c>
      <c r="BQ14" s="2" t="s">
        <v>104</v>
      </c>
      <c r="BR14" s="2" t="s">
        <v>102</v>
      </c>
      <c r="BT14" s="2">
        <v>3.0</v>
      </c>
      <c r="BU14" s="2">
        <v>3.0</v>
      </c>
      <c r="BV14" s="2">
        <v>4.0</v>
      </c>
      <c r="BW14" s="2">
        <v>4.0</v>
      </c>
      <c r="BX14" s="2">
        <v>1.0</v>
      </c>
      <c r="BY14" s="2">
        <v>3.0</v>
      </c>
      <c r="BZ14" s="2">
        <v>3.0</v>
      </c>
      <c r="CA14" s="2">
        <v>2.0</v>
      </c>
      <c r="CB14" s="2">
        <v>4.0</v>
      </c>
      <c r="CC14" s="2">
        <v>1.0</v>
      </c>
      <c r="CD14" s="2">
        <v>4.0</v>
      </c>
      <c r="CE14" s="2">
        <v>2.0</v>
      </c>
      <c r="CF14" s="2">
        <v>3.0</v>
      </c>
      <c r="CG14" s="2">
        <v>3.0</v>
      </c>
      <c r="CH14" s="2">
        <v>4.0</v>
      </c>
      <c r="CI14" s="2">
        <v>2.0</v>
      </c>
      <c r="CJ14" s="2">
        <v>4.0</v>
      </c>
      <c r="CK14" s="2">
        <v>3.0</v>
      </c>
      <c r="CL14" s="2" t="s">
        <v>105</v>
      </c>
      <c r="CM14" s="2" t="s">
        <v>199</v>
      </c>
      <c r="CN14" s="6" t="s">
        <v>200</v>
      </c>
      <c r="CO14" s="7" t="str">
        <f>HYPERLINK("https://drive.google.com/file/d/11DFQ4JjuP_eSZg3xmbSApSxMil0IVCMl/view?usp=drivesdk","Form Tanggapan")</f>
        <v>Form Tanggapan</v>
      </c>
      <c r="CP14" s="2" t="s">
        <v>201</v>
      </c>
    </row>
    <row r="15">
      <c r="A15" s="4">
        <v>43971.27471474537</v>
      </c>
      <c r="C15" s="2" t="s">
        <v>202</v>
      </c>
      <c r="E15" s="2">
        <v>22.0</v>
      </c>
      <c r="F15" s="2" t="s">
        <v>203</v>
      </c>
      <c r="G15" s="2" t="s">
        <v>96</v>
      </c>
      <c r="H15" s="2" t="s">
        <v>123</v>
      </c>
      <c r="I15" s="2" t="s">
        <v>113</v>
      </c>
      <c r="J15" s="2" t="s">
        <v>125</v>
      </c>
      <c r="K15" s="2" t="s">
        <v>115</v>
      </c>
      <c r="L15" s="2">
        <v>5.0</v>
      </c>
      <c r="M15" s="2">
        <v>5.0</v>
      </c>
      <c r="N15" s="2">
        <v>5.0</v>
      </c>
      <c r="O15" s="2">
        <v>5.0</v>
      </c>
      <c r="P15" s="2">
        <v>5.0</v>
      </c>
      <c r="Q15" s="2">
        <v>5.0</v>
      </c>
      <c r="R15" s="2">
        <v>5.0</v>
      </c>
      <c r="S15" s="2">
        <v>5.0</v>
      </c>
      <c r="T15" s="2">
        <v>3.0</v>
      </c>
      <c r="U15" s="2">
        <v>5.0</v>
      </c>
      <c r="V15" s="2">
        <v>4.0</v>
      </c>
      <c r="W15" s="2">
        <v>5.0</v>
      </c>
      <c r="X15" s="2">
        <v>5.0</v>
      </c>
      <c r="Y15" s="2">
        <v>5.0</v>
      </c>
      <c r="Z15" s="2">
        <v>5.0</v>
      </c>
      <c r="AA15" s="2">
        <v>2.0</v>
      </c>
      <c r="AB15" s="2">
        <v>1.0</v>
      </c>
      <c r="AC15" s="2">
        <v>5.0</v>
      </c>
      <c r="AE15" s="2" t="s">
        <v>104</v>
      </c>
      <c r="AG15" s="2" t="s">
        <v>103</v>
      </c>
      <c r="AJ15" s="2" t="s">
        <v>102</v>
      </c>
      <c r="AL15" s="2" t="s">
        <v>104</v>
      </c>
      <c r="AR15" s="2" t="s">
        <v>102</v>
      </c>
      <c r="AV15" s="2" t="s">
        <v>104</v>
      </c>
      <c r="AW15" s="2" t="s">
        <v>103</v>
      </c>
      <c r="AZ15" s="2" t="s">
        <v>102</v>
      </c>
      <c r="BB15" s="2" t="s">
        <v>103</v>
      </c>
      <c r="BE15" s="2" t="s">
        <v>104</v>
      </c>
      <c r="BG15" s="2" t="s">
        <v>104</v>
      </c>
      <c r="BM15" s="2" t="s">
        <v>102</v>
      </c>
      <c r="BQ15" s="2" t="s">
        <v>104</v>
      </c>
      <c r="BR15" s="2" t="s">
        <v>104</v>
      </c>
      <c r="BT15" s="2">
        <v>4.0</v>
      </c>
      <c r="BU15" s="2">
        <v>4.0</v>
      </c>
      <c r="BV15" s="2">
        <v>4.0</v>
      </c>
      <c r="BW15" s="2">
        <v>4.0</v>
      </c>
      <c r="BX15" s="2">
        <v>1.0</v>
      </c>
      <c r="BY15" s="2">
        <v>4.0</v>
      </c>
      <c r="BZ15" s="2">
        <v>4.0</v>
      </c>
      <c r="CA15" s="2">
        <v>1.0</v>
      </c>
      <c r="CB15" s="2">
        <v>4.0</v>
      </c>
      <c r="CC15" s="2">
        <v>1.0</v>
      </c>
      <c r="CD15" s="2">
        <v>4.0</v>
      </c>
      <c r="CE15" s="2">
        <v>4.0</v>
      </c>
      <c r="CF15" s="2">
        <v>4.0</v>
      </c>
      <c r="CG15" s="2">
        <v>2.0</v>
      </c>
      <c r="CH15" s="2">
        <v>4.0</v>
      </c>
      <c r="CI15" s="2">
        <v>3.0</v>
      </c>
      <c r="CJ15" s="2">
        <v>2.0</v>
      </c>
      <c r="CK15" s="2">
        <v>3.0</v>
      </c>
      <c r="CL15" s="2" t="s">
        <v>105</v>
      </c>
      <c r="CM15" s="2" t="s">
        <v>204</v>
      </c>
      <c r="CN15" s="6" t="s">
        <v>205</v>
      </c>
      <c r="CO15" s="7" t="str">
        <f>HYPERLINK("https://drive.google.com/file/d/1cwtwnEavm-MQHa5mPUMclasxVcol1vzp/view?usp=drivesdk","Form Tanggapan")</f>
        <v>Form Tanggapan</v>
      </c>
      <c r="CP15" s="2" t="s">
        <v>206</v>
      </c>
    </row>
    <row r="16">
      <c r="A16" s="4">
        <v>43971.27565950232</v>
      </c>
      <c r="C16" s="2" t="s">
        <v>207</v>
      </c>
      <c r="D16" s="5" t="s">
        <v>208</v>
      </c>
      <c r="E16" s="2">
        <v>19.0</v>
      </c>
      <c r="F16" s="2" t="s">
        <v>209</v>
      </c>
      <c r="G16" s="2" t="s">
        <v>96</v>
      </c>
      <c r="H16" s="2" t="s">
        <v>123</v>
      </c>
      <c r="I16" s="2" t="s">
        <v>124</v>
      </c>
      <c r="J16" s="2" t="s">
        <v>125</v>
      </c>
      <c r="K16" s="2" t="s">
        <v>135</v>
      </c>
      <c r="L16" s="2">
        <v>5.0</v>
      </c>
      <c r="M16" s="2">
        <v>3.0</v>
      </c>
      <c r="N16" s="2">
        <v>5.0</v>
      </c>
      <c r="O16" s="2">
        <v>5.0</v>
      </c>
      <c r="P16" s="2">
        <v>3.0</v>
      </c>
      <c r="Q16" s="2">
        <v>4.0</v>
      </c>
      <c r="R16" s="2">
        <v>5.0</v>
      </c>
      <c r="S16" s="2">
        <v>5.0</v>
      </c>
      <c r="T16" s="2">
        <v>4.0</v>
      </c>
      <c r="U16" s="2">
        <v>4.0</v>
      </c>
      <c r="V16" s="2">
        <v>4.0</v>
      </c>
      <c r="W16" s="2">
        <v>4.0</v>
      </c>
      <c r="X16" s="2">
        <v>4.0</v>
      </c>
      <c r="Y16" s="2">
        <v>4.0</v>
      </c>
      <c r="Z16" s="2">
        <v>4.0</v>
      </c>
      <c r="AA16" s="2">
        <v>1.0</v>
      </c>
      <c r="AB16" s="2">
        <v>1.0</v>
      </c>
      <c r="AC16" s="2">
        <v>2.0</v>
      </c>
      <c r="AE16" s="2" t="s">
        <v>104</v>
      </c>
      <c r="AG16" s="2" t="s">
        <v>102</v>
      </c>
      <c r="AJ16" s="2" t="s">
        <v>102</v>
      </c>
      <c r="AL16" s="2" t="s">
        <v>127</v>
      </c>
      <c r="AR16" s="2" t="s">
        <v>102</v>
      </c>
      <c r="AV16" s="2" t="s">
        <v>102</v>
      </c>
      <c r="AW16" s="2" t="s">
        <v>102</v>
      </c>
      <c r="AZ16" s="2" t="s">
        <v>102</v>
      </c>
      <c r="BB16" s="2" t="s">
        <v>102</v>
      </c>
      <c r="BE16" s="2" t="s">
        <v>102</v>
      </c>
      <c r="BG16" s="2" t="s">
        <v>104</v>
      </c>
      <c r="BM16" s="2" t="s">
        <v>104</v>
      </c>
      <c r="BQ16" s="2" t="s">
        <v>127</v>
      </c>
      <c r="BR16" s="2" t="s">
        <v>102</v>
      </c>
      <c r="BT16" s="2">
        <v>4.0</v>
      </c>
      <c r="BU16" s="2">
        <v>4.0</v>
      </c>
      <c r="BV16" s="2">
        <v>4.0</v>
      </c>
      <c r="BW16" s="2">
        <v>4.0</v>
      </c>
      <c r="BX16" s="2">
        <v>1.0</v>
      </c>
      <c r="BY16" s="2">
        <v>4.0</v>
      </c>
      <c r="BZ16" s="2">
        <v>4.0</v>
      </c>
      <c r="CA16" s="2">
        <v>1.0</v>
      </c>
      <c r="CB16" s="2">
        <v>4.0</v>
      </c>
      <c r="CC16" s="2">
        <v>1.0</v>
      </c>
      <c r="CD16" s="2">
        <v>4.0</v>
      </c>
      <c r="CE16" s="2">
        <v>4.0</v>
      </c>
      <c r="CF16" s="2">
        <v>4.0</v>
      </c>
      <c r="CG16" s="2">
        <v>4.0</v>
      </c>
      <c r="CH16" s="2">
        <v>4.0</v>
      </c>
      <c r="CI16" s="2">
        <v>4.0</v>
      </c>
      <c r="CJ16" s="2">
        <v>4.0</v>
      </c>
      <c r="CK16" s="2">
        <v>4.0</v>
      </c>
      <c r="CL16" s="2" t="s">
        <v>105</v>
      </c>
      <c r="CM16" s="2" t="s">
        <v>210</v>
      </c>
      <c r="CN16" s="6" t="s">
        <v>211</v>
      </c>
      <c r="CO16" s="7" t="str">
        <f>HYPERLINK("https://drive.google.com/file/d/1ADJG_9kCz3GQiA59y4xP9Gtismf9z-dH/view?usp=drivesdk","Form Tanggapan")</f>
        <v>Form Tanggapan</v>
      </c>
      <c r="CP16" s="2" t="s">
        <v>212</v>
      </c>
    </row>
    <row r="17">
      <c r="A17" s="4">
        <v>43971.27627429398</v>
      </c>
      <c r="C17" s="2" t="s">
        <v>213</v>
      </c>
      <c r="D17" s="5" t="s">
        <v>214</v>
      </c>
      <c r="E17" s="2">
        <v>19.0</v>
      </c>
      <c r="F17" s="2" t="s">
        <v>197</v>
      </c>
      <c r="G17" s="2" t="s">
        <v>96</v>
      </c>
      <c r="H17" s="2" t="s">
        <v>123</v>
      </c>
      <c r="I17" s="2" t="s">
        <v>124</v>
      </c>
      <c r="J17" s="2" t="s">
        <v>198</v>
      </c>
      <c r="K17" s="2" t="s">
        <v>191</v>
      </c>
      <c r="L17" s="2">
        <v>4.0</v>
      </c>
      <c r="M17" s="2">
        <v>5.0</v>
      </c>
      <c r="N17" s="2">
        <v>5.0</v>
      </c>
      <c r="O17" s="2">
        <v>4.0</v>
      </c>
      <c r="P17" s="2">
        <v>5.0</v>
      </c>
      <c r="Q17" s="2">
        <v>3.0</v>
      </c>
      <c r="R17" s="2">
        <v>5.0</v>
      </c>
      <c r="S17" s="2">
        <v>5.0</v>
      </c>
      <c r="T17" s="2">
        <v>4.0</v>
      </c>
      <c r="U17" s="2">
        <v>3.0</v>
      </c>
      <c r="V17" s="2">
        <v>5.0</v>
      </c>
      <c r="W17" s="2">
        <v>5.0</v>
      </c>
      <c r="X17" s="2">
        <v>5.0</v>
      </c>
      <c r="Y17" s="2">
        <v>5.0</v>
      </c>
      <c r="Z17" s="2">
        <v>5.0</v>
      </c>
      <c r="AA17" s="2">
        <v>1.0</v>
      </c>
      <c r="AB17" s="2">
        <v>3.0</v>
      </c>
      <c r="AC17" s="2">
        <v>4.0</v>
      </c>
      <c r="AE17" s="2" t="s">
        <v>104</v>
      </c>
      <c r="AG17" s="2" t="s">
        <v>102</v>
      </c>
      <c r="AJ17" s="2" t="s">
        <v>102</v>
      </c>
      <c r="AL17" s="2" t="s">
        <v>104</v>
      </c>
      <c r="AR17" s="2" t="s">
        <v>102</v>
      </c>
      <c r="AV17" s="2" t="s">
        <v>102</v>
      </c>
      <c r="AW17" s="2" t="s">
        <v>102</v>
      </c>
      <c r="AZ17" s="2" t="s">
        <v>102</v>
      </c>
      <c r="BB17" s="2" t="s">
        <v>104</v>
      </c>
      <c r="BE17" s="2" t="s">
        <v>104</v>
      </c>
      <c r="BG17" s="2" t="s">
        <v>104</v>
      </c>
      <c r="BM17" s="2" t="s">
        <v>102</v>
      </c>
      <c r="BQ17" s="2" t="s">
        <v>102</v>
      </c>
      <c r="BR17" s="2" t="s">
        <v>102</v>
      </c>
      <c r="BT17" s="2">
        <v>4.0</v>
      </c>
      <c r="BU17" s="2">
        <v>4.0</v>
      </c>
      <c r="BV17" s="2">
        <v>4.0</v>
      </c>
      <c r="BW17" s="2">
        <v>4.0</v>
      </c>
      <c r="BX17" s="2">
        <v>1.0</v>
      </c>
      <c r="BY17" s="2">
        <v>4.0</v>
      </c>
      <c r="BZ17" s="2">
        <v>4.0</v>
      </c>
      <c r="CA17" s="2">
        <v>1.0</v>
      </c>
      <c r="CB17" s="2">
        <v>4.0</v>
      </c>
      <c r="CC17" s="2">
        <v>1.0</v>
      </c>
      <c r="CD17" s="2">
        <v>3.0</v>
      </c>
      <c r="CE17" s="2">
        <v>3.0</v>
      </c>
      <c r="CF17" s="2">
        <v>4.0</v>
      </c>
      <c r="CG17" s="2">
        <v>4.0</v>
      </c>
      <c r="CH17" s="2">
        <v>4.0</v>
      </c>
      <c r="CI17" s="2">
        <v>2.0</v>
      </c>
      <c r="CJ17" s="2">
        <v>1.0</v>
      </c>
      <c r="CK17" s="2">
        <v>4.0</v>
      </c>
      <c r="CL17" s="2" t="s">
        <v>105</v>
      </c>
      <c r="CM17" s="2" t="s">
        <v>215</v>
      </c>
      <c r="CN17" s="6" t="s">
        <v>216</v>
      </c>
      <c r="CO17" s="7" t="str">
        <f>HYPERLINK("https://drive.google.com/file/d/1Y29xLdddIHaATI6Ym8jIg1LtDMdX0lB3/view?usp=drivesdk","Form Tanggapan")</f>
        <v>Form Tanggapan</v>
      </c>
      <c r="CP17" s="2" t="s">
        <v>217</v>
      </c>
    </row>
    <row r="18">
      <c r="A18" s="4">
        <v>43971.277589606485</v>
      </c>
      <c r="C18" s="2" t="s">
        <v>218</v>
      </c>
      <c r="D18" s="5" t="s">
        <v>219</v>
      </c>
      <c r="E18" s="2">
        <v>19.0</v>
      </c>
      <c r="F18" s="2" t="s">
        <v>209</v>
      </c>
      <c r="G18" s="2" t="s">
        <v>96</v>
      </c>
      <c r="H18" s="2" t="s">
        <v>123</v>
      </c>
      <c r="I18" s="2" t="s">
        <v>124</v>
      </c>
      <c r="J18" s="2" t="s">
        <v>125</v>
      </c>
      <c r="K18" s="2" t="s">
        <v>191</v>
      </c>
      <c r="L18" s="2">
        <v>4.0</v>
      </c>
      <c r="M18" s="2">
        <v>4.0</v>
      </c>
      <c r="N18" s="2">
        <v>5.0</v>
      </c>
      <c r="O18" s="2">
        <v>4.0</v>
      </c>
      <c r="P18" s="2">
        <v>5.0</v>
      </c>
      <c r="Q18" s="2">
        <v>5.0</v>
      </c>
      <c r="R18" s="2">
        <v>5.0</v>
      </c>
      <c r="S18" s="2">
        <v>4.0</v>
      </c>
      <c r="T18" s="2">
        <v>5.0</v>
      </c>
      <c r="U18" s="2">
        <v>4.0</v>
      </c>
      <c r="V18" s="2">
        <v>4.0</v>
      </c>
      <c r="W18" s="2">
        <v>5.0</v>
      </c>
      <c r="X18" s="2">
        <v>5.0</v>
      </c>
      <c r="Y18" s="2">
        <v>5.0</v>
      </c>
      <c r="Z18" s="2">
        <v>5.0</v>
      </c>
      <c r="AA18" s="2">
        <v>1.0</v>
      </c>
      <c r="AB18" s="2">
        <v>1.0</v>
      </c>
      <c r="AC18" s="2">
        <v>5.0</v>
      </c>
      <c r="AE18" s="2" t="s">
        <v>104</v>
      </c>
      <c r="AG18" s="2" t="s">
        <v>102</v>
      </c>
      <c r="AJ18" s="2" t="s">
        <v>102</v>
      </c>
      <c r="AL18" s="2" t="s">
        <v>104</v>
      </c>
      <c r="AR18" s="2" t="s">
        <v>102</v>
      </c>
      <c r="AV18" s="2" t="s">
        <v>102</v>
      </c>
      <c r="AW18" s="2" t="s">
        <v>102</v>
      </c>
      <c r="AZ18" s="2" t="s">
        <v>102</v>
      </c>
      <c r="BB18" s="2" t="s">
        <v>102</v>
      </c>
      <c r="BE18" s="2" t="s">
        <v>104</v>
      </c>
      <c r="BG18" s="2" t="s">
        <v>104</v>
      </c>
      <c r="BM18" s="2" t="s">
        <v>102</v>
      </c>
      <c r="BQ18" s="2" t="s">
        <v>102</v>
      </c>
      <c r="BR18" s="2" t="s">
        <v>102</v>
      </c>
      <c r="BT18" s="2">
        <v>4.0</v>
      </c>
      <c r="BU18" s="2">
        <v>4.0</v>
      </c>
      <c r="BV18" s="2">
        <v>4.0</v>
      </c>
      <c r="BW18" s="2">
        <v>4.0</v>
      </c>
      <c r="BX18" s="2">
        <v>1.0</v>
      </c>
      <c r="BY18" s="2">
        <v>4.0</v>
      </c>
      <c r="BZ18" s="2">
        <v>4.0</v>
      </c>
      <c r="CA18" s="2">
        <v>1.0</v>
      </c>
      <c r="CB18" s="2">
        <v>4.0</v>
      </c>
      <c r="CC18" s="2">
        <v>1.0</v>
      </c>
      <c r="CD18" s="2">
        <v>4.0</v>
      </c>
      <c r="CE18" s="2">
        <v>4.0</v>
      </c>
      <c r="CF18" s="2">
        <v>4.0</v>
      </c>
      <c r="CG18" s="2">
        <v>4.0</v>
      </c>
      <c r="CH18" s="2">
        <v>4.0</v>
      </c>
      <c r="CI18" s="2">
        <v>2.0</v>
      </c>
      <c r="CJ18" s="2">
        <v>2.0</v>
      </c>
      <c r="CK18" s="2">
        <v>4.0</v>
      </c>
      <c r="CL18" s="2" t="s">
        <v>105</v>
      </c>
      <c r="CM18" s="2" t="s">
        <v>220</v>
      </c>
      <c r="CN18" s="6" t="s">
        <v>221</v>
      </c>
      <c r="CO18" s="7" t="str">
        <f>HYPERLINK("https://drive.google.com/file/d/1rN9gK3s96qUIZD6SYuBaYOSoPosJpp_z/view?usp=drivesdk","Form Tanggapan")</f>
        <v>Form Tanggapan</v>
      </c>
      <c r="CP18" s="2" t="s">
        <v>222</v>
      </c>
    </row>
    <row r="19">
      <c r="A19" s="4">
        <v>43971.281960636574</v>
      </c>
      <c r="C19" s="2" t="s">
        <v>223</v>
      </c>
      <c r="D19" s="5" t="s">
        <v>224</v>
      </c>
      <c r="E19" s="2">
        <v>19.0</v>
      </c>
      <c r="F19" s="2" t="s">
        <v>225</v>
      </c>
      <c r="G19" s="2" t="s">
        <v>112</v>
      </c>
      <c r="H19" s="2" t="s">
        <v>97</v>
      </c>
      <c r="I19" s="2" t="s">
        <v>124</v>
      </c>
      <c r="J19" s="2" t="s">
        <v>125</v>
      </c>
      <c r="K19" s="2" t="s">
        <v>226</v>
      </c>
      <c r="L19" s="2">
        <v>5.0</v>
      </c>
      <c r="M19" s="2">
        <v>5.0</v>
      </c>
      <c r="N19" s="2">
        <v>5.0</v>
      </c>
      <c r="O19" s="2">
        <v>5.0</v>
      </c>
      <c r="P19" s="2">
        <v>5.0</v>
      </c>
      <c r="Q19" s="2">
        <v>5.0</v>
      </c>
      <c r="R19" s="2">
        <v>3.0</v>
      </c>
      <c r="S19" s="2">
        <v>4.0</v>
      </c>
      <c r="T19" s="2">
        <v>5.0</v>
      </c>
      <c r="U19" s="2">
        <v>3.0</v>
      </c>
      <c r="V19" s="2">
        <v>4.0</v>
      </c>
      <c r="W19" s="2">
        <v>5.0</v>
      </c>
      <c r="X19" s="2">
        <v>3.0</v>
      </c>
      <c r="Y19" s="2">
        <v>5.0</v>
      </c>
      <c r="Z19" s="2">
        <v>4.0</v>
      </c>
      <c r="AA19" s="2">
        <v>4.0</v>
      </c>
      <c r="AB19" s="2">
        <v>4.0</v>
      </c>
      <c r="AC19" s="2">
        <v>4.0</v>
      </c>
      <c r="AE19" s="2" t="s">
        <v>104</v>
      </c>
      <c r="AG19" s="2" t="s">
        <v>104</v>
      </c>
      <c r="AJ19" s="2" t="s">
        <v>102</v>
      </c>
      <c r="AL19" s="2" t="s">
        <v>104</v>
      </c>
      <c r="AR19" s="2" t="s">
        <v>102</v>
      </c>
      <c r="AV19" s="2" t="s">
        <v>127</v>
      </c>
      <c r="AW19" s="2" t="s">
        <v>104</v>
      </c>
      <c r="AZ19" s="2" t="s">
        <v>104</v>
      </c>
      <c r="BB19" s="2" t="s">
        <v>104</v>
      </c>
      <c r="BE19" s="2" t="s">
        <v>102</v>
      </c>
      <c r="BG19" s="2" t="s">
        <v>102</v>
      </c>
      <c r="BM19" s="2" t="s">
        <v>102</v>
      </c>
      <c r="BQ19" s="2" t="s">
        <v>102</v>
      </c>
      <c r="BR19" s="2" t="s">
        <v>104</v>
      </c>
      <c r="BT19" s="2">
        <v>4.0</v>
      </c>
      <c r="BU19" s="2">
        <v>3.0</v>
      </c>
      <c r="BV19" s="2">
        <v>4.0</v>
      </c>
      <c r="BW19" s="2">
        <v>4.0</v>
      </c>
      <c r="BX19" s="2">
        <v>1.0</v>
      </c>
      <c r="BY19" s="2">
        <v>4.0</v>
      </c>
      <c r="BZ19" s="2">
        <v>4.0</v>
      </c>
      <c r="CA19" s="2">
        <v>3.0</v>
      </c>
      <c r="CB19" s="2">
        <v>3.0</v>
      </c>
      <c r="CC19" s="2">
        <v>1.0</v>
      </c>
      <c r="CD19" s="2">
        <v>3.0</v>
      </c>
      <c r="CE19" s="2">
        <v>2.0</v>
      </c>
      <c r="CF19" s="2">
        <v>3.0</v>
      </c>
      <c r="CG19" s="2">
        <v>2.0</v>
      </c>
      <c r="CH19" s="2">
        <v>2.0</v>
      </c>
      <c r="CI19" s="2">
        <v>3.0</v>
      </c>
      <c r="CJ19" s="2">
        <v>2.0</v>
      </c>
      <c r="CK19" s="2">
        <v>3.0</v>
      </c>
      <c r="CL19" s="2" t="s">
        <v>105</v>
      </c>
      <c r="CM19" s="2" t="s">
        <v>227</v>
      </c>
      <c r="CN19" s="6" t="s">
        <v>228</v>
      </c>
      <c r="CO19" s="7" t="str">
        <f>HYPERLINK("https://drive.google.com/file/d/1ywe9fgHre2nm6h-u35D_A42w4QwW-D7-/view?usp=drivesdk","Form Tanggapan")</f>
        <v>Form Tanggapan</v>
      </c>
      <c r="CP19" s="2" t="s">
        <v>229</v>
      </c>
    </row>
    <row r="20">
      <c r="A20" s="4">
        <v>43971.28451784722</v>
      </c>
      <c r="C20" s="2" t="s">
        <v>230</v>
      </c>
      <c r="E20" s="2">
        <v>19.0</v>
      </c>
      <c r="F20" s="2" t="s">
        <v>209</v>
      </c>
      <c r="G20" s="2" t="s">
        <v>96</v>
      </c>
      <c r="H20" s="2" t="s">
        <v>123</v>
      </c>
      <c r="I20" s="2" t="s">
        <v>124</v>
      </c>
      <c r="J20" s="2" t="s">
        <v>125</v>
      </c>
      <c r="K20" s="2" t="s">
        <v>135</v>
      </c>
      <c r="L20" s="2">
        <v>3.0</v>
      </c>
      <c r="M20" s="2">
        <v>5.0</v>
      </c>
      <c r="N20" s="2">
        <v>5.0</v>
      </c>
      <c r="O20" s="2">
        <v>4.0</v>
      </c>
      <c r="P20" s="2">
        <v>4.0</v>
      </c>
      <c r="Q20" s="2">
        <v>4.0</v>
      </c>
      <c r="R20" s="2">
        <v>5.0</v>
      </c>
      <c r="S20" s="2">
        <v>4.0</v>
      </c>
      <c r="T20" s="2">
        <v>1.0</v>
      </c>
      <c r="U20" s="2">
        <v>1.0</v>
      </c>
      <c r="V20" s="2">
        <v>5.0</v>
      </c>
      <c r="W20" s="2">
        <v>5.0</v>
      </c>
      <c r="X20" s="2">
        <v>5.0</v>
      </c>
      <c r="Y20" s="2">
        <v>5.0</v>
      </c>
      <c r="Z20" s="2">
        <v>5.0</v>
      </c>
      <c r="AA20" s="2">
        <v>2.0</v>
      </c>
      <c r="AB20" s="2">
        <v>1.0</v>
      </c>
      <c r="AC20" s="2">
        <v>5.0</v>
      </c>
      <c r="AE20" s="2" t="s">
        <v>104</v>
      </c>
      <c r="AG20" s="2" t="s">
        <v>102</v>
      </c>
      <c r="AJ20" s="2" t="s">
        <v>102</v>
      </c>
      <c r="AL20" s="2" t="s">
        <v>127</v>
      </c>
      <c r="AR20" s="2" t="s">
        <v>104</v>
      </c>
      <c r="AV20" s="2" t="s">
        <v>102</v>
      </c>
      <c r="AW20" s="2" t="s">
        <v>104</v>
      </c>
      <c r="AZ20" s="2" t="s">
        <v>102</v>
      </c>
      <c r="BB20" s="2" t="s">
        <v>102</v>
      </c>
      <c r="BE20" s="2" t="s">
        <v>102</v>
      </c>
      <c r="BG20" s="2" t="s">
        <v>127</v>
      </c>
      <c r="BM20" s="2" t="s">
        <v>102</v>
      </c>
      <c r="BQ20" s="2" t="s">
        <v>127</v>
      </c>
      <c r="BR20" s="2" t="s">
        <v>104</v>
      </c>
      <c r="BT20" s="2">
        <v>4.0</v>
      </c>
      <c r="BU20" s="2">
        <v>4.0</v>
      </c>
      <c r="BV20" s="2">
        <v>4.0</v>
      </c>
      <c r="BW20" s="2">
        <v>4.0</v>
      </c>
      <c r="BX20" s="2">
        <v>1.0</v>
      </c>
      <c r="BY20" s="2">
        <v>3.0</v>
      </c>
      <c r="BZ20" s="2">
        <v>3.0</v>
      </c>
      <c r="CA20" s="2">
        <v>1.0</v>
      </c>
      <c r="CB20" s="2">
        <v>3.0</v>
      </c>
      <c r="CC20" s="2">
        <v>1.0</v>
      </c>
      <c r="CD20" s="2">
        <v>1.0</v>
      </c>
      <c r="CE20" s="2">
        <v>3.0</v>
      </c>
      <c r="CF20" s="2">
        <v>4.0</v>
      </c>
      <c r="CG20" s="2">
        <v>4.0</v>
      </c>
      <c r="CH20" s="2">
        <v>3.0</v>
      </c>
      <c r="CI20" s="2">
        <v>1.0</v>
      </c>
      <c r="CJ20" s="2">
        <v>1.0</v>
      </c>
      <c r="CK20" s="2">
        <v>4.0</v>
      </c>
      <c r="CL20" s="2" t="s">
        <v>105</v>
      </c>
      <c r="CM20" s="2" t="s">
        <v>231</v>
      </c>
      <c r="CN20" s="6" t="s">
        <v>232</v>
      </c>
      <c r="CO20" s="7" t="str">
        <f>HYPERLINK("https://drive.google.com/file/d/13dTpS69mwZ3P2Ev9OM-0aqeK2H6NdCpr/view?usp=drivesdk","Form Tanggapan")</f>
        <v>Form Tanggapan</v>
      </c>
      <c r="CP20" s="2" t="s">
        <v>233</v>
      </c>
    </row>
    <row r="21">
      <c r="A21" s="4">
        <v>43971.285931921295</v>
      </c>
      <c r="C21" s="2" t="s">
        <v>234</v>
      </c>
      <c r="D21" s="2">
        <v>8.1515294902E10</v>
      </c>
      <c r="E21" s="2">
        <v>19.0</v>
      </c>
      <c r="F21" s="2" t="s">
        <v>225</v>
      </c>
      <c r="G21" s="2" t="s">
        <v>96</v>
      </c>
      <c r="H21" s="2" t="s">
        <v>123</v>
      </c>
      <c r="I21" s="2" t="s">
        <v>124</v>
      </c>
      <c r="J21" s="2" t="s">
        <v>125</v>
      </c>
      <c r="K21" s="2" t="s">
        <v>226</v>
      </c>
      <c r="L21" s="2">
        <v>5.0</v>
      </c>
      <c r="M21" s="2">
        <v>5.0</v>
      </c>
      <c r="N21" s="2">
        <v>5.0</v>
      </c>
      <c r="O21" s="2">
        <v>5.0</v>
      </c>
      <c r="P21" s="2">
        <v>5.0</v>
      </c>
      <c r="Q21" s="2">
        <v>4.0</v>
      </c>
      <c r="R21" s="2">
        <v>5.0</v>
      </c>
      <c r="S21" s="2">
        <v>5.0</v>
      </c>
      <c r="T21" s="2">
        <v>3.0</v>
      </c>
      <c r="U21" s="2">
        <v>3.0</v>
      </c>
      <c r="V21" s="2">
        <v>4.0</v>
      </c>
      <c r="W21" s="2">
        <v>5.0</v>
      </c>
      <c r="X21" s="2">
        <v>5.0</v>
      </c>
      <c r="Y21" s="2">
        <v>5.0</v>
      </c>
      <c r="Z21" s="2">
        <v>5.0</v>
      </c>
      <c r="AA21" s="2">
        <v>1.0</v>
      </c>
      <c r="AB21" s="2">
        <v>2.0</v>
      </c>
      <c r="AC21" s="2">
        <v>4.0</v>
      </c>
      <c r="AE21" s="2" t="s">
        <v>104</v>
      </c>
      <c r="AG21" s="2" t="s">
        <v>102</v>
      </c>
      <c r="AJ21" s="2" t="s">
        <v>102</v>
      </c>
      <c r="AL21" s="2" t="s">
        <v>104</v>
      </c>
      <c r="AR21" s="2" t="s">
        <v>102</v>
      </c>
      <c r="AV21" s="2" t="s">
        <v>102</v>
      </c>
      <c r="AW21" s="2" t="s">
        <v>102</v>
      </c>
      <c r="AZ21" s="2" t="s">
        <v>102</v>
      </c>
      <c r="BB21" s="2" t="s">
        <v>102</v>
      </c>
      <c r="BE21" s="2" t="s">
        <v>102</v>
      </c>
      <c r="BG21" s="2" t="s">
        <v>102</v>
      </c>
      <c r="BM21" s="2" t="s">
        <v>102</v>
      </c>
      <c r="BQ21" s="2" t="s">
        <v>102</v>
      </c>
      <c r="BR21" s="2" t="s">
        <v>102</v>
      </c>
      <c r="BT21" s="2">
        <v>4.0</v>
      </c>
      <c r="BU21" s="2">
        <v>4.0</v>
      </c>
      <c r="BV21" s="2">
        <v>4.0</v>
      </c>
      <c r="BW21" s="2">
        <v>4.0</v>
      </c>
      <c r="BX21" s="2">
        <v>1.0</v>
      </c>
      <c r="BY21" s="2">
        <v>4.0</v>
      </c>
      <c r="BZ21" s="2">
        <v>3.0</v>
      </c>
      <c r="CA21" s="2">
        <v>1.0</v>
      </c>
      <c r="CB21" s="2">
        <v>4.0</v>
      </c>
      <c r="CC21" s="2">
        <v>1.0</v>
      </c>
      <c r="CD21" s="2">
        <v>4.0</v>
      </c>
      <c r="CE21" s="2">
        <v>3.0</v>
      </c>
      <c r="CF21" s="2">
        <v>4.0</v>
      </c>
      <c r="CG21" s="2">
        <v>4.0</v>
      </c>
      <c r="CH21" s="2">
        <v>4.0</v>
      </c>
      <c r="CI21" s="2">
        <v>2.0</v>
      </c>
      <c r="CJ21" s="2">
        <v>2.0</v>
      </c>
      <c r="CK21" s="2">
        <v>4.0</v>
      </c>
      <c r="CL21" s="2" t="s">
        <v>105</v>
      </c>
      <c r="CM21" s="2" t="s">
        <v>235</v>
      </c>
      <c r="CN21" s="6" t="s">
        <v>236</v>
      </c>
      <c r="CO21" s="7" t="str">
        <f>HYPERLINK("https://drive.google.com/file/d/1R63YMnuMpypuB2AiXWMdZD2uldVmcL3y/view?usp=drivesdk","Form Tanggapan")</f>
        <v>Form Tanggapan</v>
      </c>
      <c r="CP21" s="2" t="s">
        <v>237</v>
      </c>
    </row>
    <row r="22">
      <c r="A22" s="4">
        <v>43971.2872575463</v>
      </c>
      <c r="C22" s="2" t="s">
        <v>238</v>
      </c>
      <c r="D22" s="2" t="s">
        <v>239</v>
      </c>
      <c r="E22" s="2">
        <v>19.0</v>
      </c>
      <c r="F22" s="2" t="s">
        <v>240</v>
      </c>
      <c r="G22" s="2" t="s">
        <v>96</v>
      </c>
      <c r="H22" s="2" t="s">
        <v>123</v>
      </c>
      <c r="I22" s="2" t="s">
        <v>98</v>
      </c>
      <c r="J22" s="2" t="s">
        <v>125</v>
      </c>
      <c r="K22" s="2" t="s">
        <v>162</v>
      </c>
      <c r="L22" s="2">
        <v>5.0</v>
      </c>
      <c r="M22" s="2">
        <v>5.0</v>
      </c>
      <c r="N22" s="2">
        <v>5.0</v>
      </c>
      <c r="O22" s="2">
        <v>5.0</v>
      </c>
      <c r="P22" s="2">
        <v>5.0</v>
      </c>
      <c r="Q22" s="2">
        <v>5.0</v>
      </c>
      <c r="R22" s="2">
        <v>4.0</v>
      </c>
      <c r="S22" s="2">
        <v>5.0</v>
      </c>
      <c r="T22" s="2">
        <v>5.0</v>
      </c>
      <c r="U22" s="2">
        <v>4.0</v>
      </c>
      <c r="V22" s="2">
        <v>5.0</v>
      </c>
      <c r="W22" s="2">
        <v>5.0</v>
      </c>
      <c r="X22" s="2">
        <v>5.0</v>
      </c>
      <c r="Y22" s="2">
        <v>5.0</v>
      </c>
      <c r="Z22" s="2">
        <v>5.0</v>
      </c>
      <c r="AA22" s="2">
        <v>1.0</v>
      </c>
      <c r="AB22" s="2">
        <v>1.0</v>
      </c>
      <c r="AC22" s="2">
        <v>5.0</v>
      </c>
      <c r="AE22" s="2" t="s">
        <v>101</v>
      </c>
      <c r="AG22" s="2" t="s">
        <v>102</v>
      </c>
      <c r="AJ22" s="2" t="s">
        <v>102</v>
      </c>
      <c r="AL22" s="2" t="s">
        <v>103</v>
      </c>
      <c r="AR22" s="2" t="s">
        <v>102</v>
      </c>
      <c r="AV22" s="2" t="s">
        <v>102</v>
      </c>
      <c r="AW22" s="2" t="s">
        <v>103</v>
      </c>
      <c r="AZ22" s="2" t="s">
        <v>102</v>
      </c>
      <c r="BB22" s="2" t="s">
        <v>104</v>
      </c>
      <c r="BE22" s="2" t="s">
        <v>104</v>
      </c>
      <c r="BG22" s="2" t="s">
        <v>104</v>
      </c>
      <c r="BM22" s="2" t="s">
        <v>102</v>
      </c>
      <c r="BQ22" s="2" t="s">
        <v>104</v>
      </c>
      <c r="BR22" s="2" t="s">
        <v>102</v>
      </c>
      <c r="BT22" s="2">
        <v>4.0</v>
      </c>
      <c r="BU22" s="2">
        <v>4.0</v>
      </c>
      <c r="BV22" s="2">
        <v>4.0</v>
      </c>
      <c r="BW22" s="2">
        <v>4.0</v>
      </c>
      <c r="BX22" s="2">
        <v>1.0</v>
      </c>
      <c r="BY22" s="2">
        <v>4.0</v>
      </c>
      <c r="BZ22" s="2">
        <v>4.0</v>
      </c>
      <c r="CA22" s="2">
        <v>1.0</v>
      </c>
      <c r="CB22" s="2">
        <v>4.0</v>
      </c>
      <c r="CC22" s="2">
        <v>1.0</v>
      </c>
      <c r="CD22" s="2">
        <v>4.0</v>
      </c>
      <c r="CE22" s="2">
        <v>4.0</v>
      </c>
      <c r="CF22" s="2">
        <v>4.0</v>
      </c>
      <c r="CG22" s="2">
        <v>2.0</v>
      </c>
      <c r="CH22" s="2">
        <v>4.0</v>
      </c>
      <c r="CI22" s="2">
        <v>1.0</v>
      </c>
      <c r="CJ22" s="2">
        <v>1.0</v>
      </c>
      <c r="CK22" s="2">
        <v>4.0</v>
      </c>
      <c r="CL22" s="2" t="s">
        <v>105</v>
      </c>
      <c r="CM22" s="2" t="s">
        <v>241</v>
      </c>
      <c r="CN22" s="6" t="s">
        <v>242</v>
      </c>
      <c r="CO22" s="7" t="str">
        <f>HYPERLINK("https://drive.google.com/file/d/1pAvti1BKfaiVkvoFUhrjOQra_ktlOgkg/view?usp=drivesdk","Form Tanggapan")</f>
        <v>Form Tanggapan</v>
      </c>
      <c r="CP22" s="2" t="s">
        <v>243</v>
      </c>
    </row>
    <row r="23">
      <c r="A23" s="4">
        <v>43971.291293726856</v>
      </c>
      <c r="C23" s="2" t="s">
        <v>244</v>
      </c>
      <c r="E23" s="2">
        <v>28.0</v>
      </c>
      <c r="F23" s="2" t="s">
        <v>245</v>
      </c>
      <c r="G23" s="2" t="s">
        <v>96</v>
      </c>
      <c r="H23" s="2" t="s">
        <v>168</v>
      </c>
      <c r="I23" s="2" t="s">
        <v>113</v>
      </c>
      <c r="J23" s="2" t="s">
        <v>246</v>
      </c>
      <c r="K23" s="2" t="s">
        <v>247</v>
      </c>
      <c r="L23" s="2">
        <v>5.0</v>
      </c>
      <c r="M23" s="2">
        <v>5.0</v>
      </c>
      <c r="N23" s="2">
        <v>5.0</v>
      </c>
      <c r="O23" s="2">
        <v>5.0</v>
      </c>
      <c r="P23" s="2">
        <v>5.0</v>
      </c>
      <c r="Q23" s="2">
        <v>4.0</v>
      </c>
      <c r="R23" s="2">
        <v>3.0</v>
      </c>
      <c r="S23" s="2">
        <v>5.0</v>
      </c>
      <c r="T23" s="2">
        <v>4.0</v>
      </c>
      <c r="U23" s="2">
        <v>2.0</v>
      </c>
      <c r="V23" s="2">
        <v>5.0</v>
      </c>
      <c r="W23" s="2">
        <v>5.0</v>
      </c>
      <c r="X23" s="2">
        <v>5.0</v>
      </c>
      <c r="Y23" s="2">
        <v>5.0</v>
      </c>
      <c r="Z23" s="2">
        <v>5.0</v>
      </c>
      <c r="AA23" s="2">
        <v>4.0</v>
      </c>
      <c r="AB23" s="2">
        <v>1.0</v>
      </c>
      <c r="AC23" s="2">
        <v>5.0</v>
      </c>
      <c r="AE23" s="2" t="s">
        <v>101</v>
      </c>
      <c r="AG23" s="2" t="s">
        <v>102</v>
      </c>
      <c r="AJ23" s="2" t="s">
        <v>102</v>
      </c>
      <c r="AL23" s="2" t="s">
        <v>102</v>
      </c>
      <c r="AR23" s="2" t="s">
        <v>102</v>
      </c>
      <c r="AV23" s="2" t="s">
        <v>102</v>
      </c>
      <c r="AW23" s="2" t="s">
        <v>102</v>
      </c>
      <c r="AZ23" s="2" t="s">
        <v>102</v>
      </c>
      <c r="BB23" s="2" t="s">
        <v>102</v>
      </c>
      <c r="BE23" s="2" t="s">
        <v>102</v>
      </c>
      <c r="BG23" s="2" t="s">
        <v>102</v>
      </c>
      <c r="BM23" s="2" t="s">
        <v>102</v>
      </c>
      <c r="BQ23" s="2" t="s">
        <v>102</v>
      </c>
      <c r="BR23" s="2" t="s">
        <v>102</v>
      </c>
      <c r="BT23" s="2">
        <v>2.0</v>
      </c>
      <c r="BU23" s="2">
        <v>4.0</v>
      </c>
      <c r="BV23" s="2">
        <v>4.0</v>
      </c>
      <c r="BW23" s="2">
        <v>4.0</v>
      </c>
      <c r="BX23" s="2">
        <v>1.0</v>
      </c>
      <c r="BY23" s="2">
        <v>3.0</v>
      </c>
      <c r="BZ23" s="2">
        <v>4.0</v>
      </c>
      <c r="CA23" s="2">
        <v>1.0</v>
      </c>
      <c r="CB23" s="2">
        <v>4.0</v>
      </c>
      <c r="CC23" s="2">
        <v>1.0</v>
      </c>
      <c r="CD23" s="2">
        <v>4.0</v>
      </c>
      <c r="CE23" s="2">
        <v>4.0</v>
      </c>
      <c r="CF23" s="2">
        <v>4.0</v>
      </c>
      <c r="CG23" s="2">
        <v>2.0</v>
      </c>
      <c r="CH23" s="2">
        <v>4.0</v>
      </c>
      <c r="CI23" s="2">
        <v>2.0</v>
      </c>
      <c r="CJ23" s="2">
        <v>1.0</v>
      </c>
      <c r="CK23" s="2">
        <v>4.0</v>
      </c>
      <c r="CL23" s="2" t="s">
        <v>105</v>
      </c>
      <c r="CM23" s="2" t="s">
        <v>248</v>
      </c>
      <c r="CN23" s="6" t="s">
        <v>249</v>
      </c>
      <c r="CO23" s="7" t="str">
        <f>HYPERLINK("https://drive.google.com/file/d/1hNODOWvOjcwaW4b5N1PGQAenuSUmj20n/view?usp=drivesdk","Form Tanggapan")</f>
        <v>Form Tanggapan</v>
      </c>
      <c r="CP23" s="2" t="s">
        <v>250</v>
      </c>
    </row>
    <row r="24">
      <c r="A24" s="4">
        <v>43971.29234673611</v>
      </c>
      <c r="C24" s="2" t="s">
        <v>251</v>
      </c>
      <c r="D24" s="5" t="s">
        <v>252</v>
      </c>
      <c r="E24" s="2">
        <v>18.0</v>
      </c>
      <c r="F24" s="2" t="s">
        <v>253</v>
      </c>
      <c r="G24" s="2" t="s">
        <v>96</v>
      </c>
      <c r="H24" s="2" t="s">
        <v>123</v>
      </c>
      <c r="I24" s="2" t="s">
        <v>124</v>
      </c>
      <c r="J24" s="2" t="s">
        <v>254</v>
      </c>
      <c r="K24" s="2" t="s">
        <v>191</v>
      </c>
      <c r="L24" s="2">
        <v>4.0</v>
      </c>
      <c r="M24" s="2">
        <v>4.0</v>
      </c>
      <c r="N24" s="2">
        <v>4.0</v>
      </c>
      <c r="O24" s="2">
        <v>4.0</v>
      </c>
      <c r="P24" s="2">
        <v>5.0</v>
      </c>
      <c r="Q24" s="2">
        <v>4.0</v>
      </c>
      <c r="R24" s="2">
        <v>4.0</v>
      </c>
      <c r="S24" s="2">
        <v>3.0</v>
      </c>
      <c r="T24" s="2">
        <v>2.0</v>
      </c>
      <c r="U24" s="2">
        <v>4.0</v>
      </c>
      <c r="V24" s="2">
        <v>2.0</v>
      </c>
      <c r="W24" s="2">
        <v>5.0</v>
      </c>
      <c r="X24" s="2">
        <v>4.0</v>
      </c>
      <c r="Y24" s="2">
        <v>4.0</v>
      </c>
      <c r="Z24" s="2">
        <v>4.0</v>
      </c>
      <c r="AA24" s="2">
        <v>3.0</v>
      </c>
      <c r="AB24" s="2">
        <v>4.0</v>
      </c>
      <c r="AC24" s="2">
        <v>2.0</v>
      </c>
      <c r="AE24" s="2" t="s">
        <v>104</v>
      </c>
      <c r="AG24" s="2" t="s">
        <v>102</v>
      </c>
      <c r="AJ24" s="2" t="s">
        <v>102</v>
      </c>
      <c r="AL24" s="2" t="s">
        <v>102</v>
      </c>
      <c r="AR24" s="2" t="s">
        <v>102</v>
      </c>
      <c r="AV24" s="2" t="s">
        <v>102</v>
      </c>
      <c r="AW24" s="2" t="s">
        <v>102</v>
      </c>
      <c r="AZ24" s="2" t="s">
        <v>102</v>
      </c>
      <c r="BB24" s="2" t="s">
        <v>102</v>
      </c>
      <c r="BE24" s="2" t="s">
        <v>102</v>
      </c>
      <c r="BG24" s="2" t="s">
        <v>102</v>
      </c>
      <c r="BM24" s="2" t="s">
        <v>102</v>
      </c>
      <c r="BQ24" s="2" t="s">
        <v>102</v>
      </c>
      <c r="BR24" s="2" t="s">
        <v>102</v>
      </c>
      <c r="BT24" s="2">
        <v>3.0</v>
      </c>
      <c r="BU24" s="2">
        <v>3.0</v>
      </c>
      <c r="BV24" s="2">
        <v>3.0</v>
      </c>
      <c r="BW24" s="2">
        <v>3.0</v>
      </c>
      <c r="BX24" s="2">
        <v>1.0</v>
      </c>
      <c r="BY24" s="2">
        <v>3.0</v>
      </c>
      <c r="BZ24" s="2">
        <v>3.0</v>
      </c>
      <c r="CA24" s="2">
        <v>1.0</v>
      </c>
      <c r="CB24" s="2">
        <v>3.0</v>
      </c>
      <c r="CC24" s="2">
        <v>1.0</v>
      </c>
      <c r="CD24" s="2">
        <v>1.0</v>
      </c>
      <c r="CE24" s="2">
        <v>3.0</v>
      </c>
      <c r="CF24" s="2">
        <v>3.0</v>
      </c>
      <c r="CG24" s="2">
        <v>1.0</v>
      </c>
      <c r="CH24" s="2">
        <v>3.0</v>
      </c>
      <c r="CI24" s="2">
        <v>1.0</v>
      </c>
      <c r="CJ24" s="2">
        <v>1.0</v>
      </c>
      <c r="CK24" s="2">
        <v>3.0</v>
      </c>
      <c r="CL24" s="2" t="s">
        <v>105</v>
      </c>
      <c r="CM24" s="2" t="s">
        <v>255</v>
      </c>
      <c r="CN24" s="6" t="s">
        <v>256</v>
      </c>
      <c r="CO24" s="7" t="str">
        <f>HYPERLINK("https://drive.google.com/file/d/1XTL7DnFtJQrkQOYgLxR_XBw0HZ4ptept/view?usp=drivesdk","Form Tanggapan")</f>
        <v>Form Tanggapan</v>
      </c>
      <c r="CP24" s="2" t="s">
        <v>257</v>
      </c>
    </row>
    <row r="25">
      <c r="A25" s="4">
        <v>43971.29538809028</v>
      </c>
      <c r="C25" s="2" t="s">
        <v>258</v>
      </c>
      <c r="D25" s="5" t="s">
        <v>259</v>
      </c>
      <c r="E25" s="2">
        <v>34.0</v>
      </c>
      <c r="F25" s="2" t="s">
        <v>141</v>
      </c>
      <c r="G25" s="2" t="s">
        <v>112</v>
      </c>
      <c r="H25" s="2" t="s">
        <v>97</v>
      </c>
      <c r="I25" s="2" t="s">
        <v>113</v>
      </c>
      <c r="J25" s="2" t="s">
        <v>260</v>
      </c>
      <c r="K25" s="2" t="s">
        <v>126</v>
      </c>
      <c r="L25" s="2">
        <v>5.0</v>
      </c>
      <c r="M25" s="2">
        <v>5.0</v>
      </c>
      <c r="N25" s="2">
        <v>5.0</v>
      </c>
      <c r="O25" s="2">
        <v>5.0</v>
      </c>
      <c r="P25" s="2">
        <v>5.0</v>
      </c>
      <c r="Q25" s="2">
        <v>4.0</v>
      </c>
      <c r="R25" s="2">
        <v>5.0</v>
      </c>
      <c r="S25" s="2">
        <v>4.0</v>
      </c>
      <c r="T25" s="2">
        <v>4.0</v>
      </c>
      <c r="U25" s="2">
        <v>3.0</v>
      </c>
      <c r="V25" s="2">
        <v>4.0</v>
      </c>
      <c r="W25" s="2">
        <v>5.0</v>
      </c>
      <c r="X25" s="2">
        <v>5.0</v>
      </c>
      <c r="Y25" s="2">
        <v>5.0</v>
      </c>
      <c r="Z25" s="2">
        <v>5.0</v>
      </c>
      <c r="AA25" s="2">
        <v>4.0</v>
      </c>
      <c r="AB25" s="2">
        <v>4.0</v>
      </c>
      <c r="AC25" s="2">
        <v>5.0</v>
      </c>
      <c r="AE25" s="2" t="s">
        <v>104</v>
      </c>
      <c r="AG25" s="2" t="s">
        <v>102</v>
      </c>
      <c r="AJ25" s="2" t="s">
        <v>102</v>
      </c>
      <c r="AL25" s="2" t="s">
        <v>104</v>
      </c>
      <c r="AR25" s="2" t="s">
        <v>102</v>
      </c>
      <c r="AV25" s="2" t="s">
        <v>102</v>
      </c>
      <c r="AW25" s="2" t="s">
        <v>102</v>
      </c>
      <c r="AZ25" s="2" t="s">
        <v>102</v>
      </c>
      <c r="BB25" s="2" t="s">
        <v>102</v>
      </c>
      <c r="BE25" s="2" t="s">
        <v>102</v>
      </c>
      <c r="BG25" s="2" t="s">
        <v>102</v>
      </c>
      <c r="BM25" s="2" t="s">
        <v>102</v>
      </c>
      <c r="BQ25" s="2" t="s">
        <v>102</v>
      </c>
      <c r="BR25" s="2" t="s">
        <v>102</v>
      </c>
      <c r="BT25" s="2">
        <v>4.0</v>
      </c>
      <c r="BU25" s="2">
        <v>4.0</v>
      </c>
      <c r="BV25" s="2">
        <v>3.0</v>
      </c>
      <c r="BW25" s="2">
        <v>4.0</v>
      </c>
      <c r="BX25" s="2">
        <v>2.0</v>
      </c>
      <c r="BY25" s="2">
        <v>3.0</v>
      </c>
      <c r="BZ25" s="2">
        <v>4.0</v>
      </c>
      <c r="CA25" s="2">
        <v>2.0</v>
      </c>
      <c r="CB25" s="2">
        <v>4.0</v>
      </c>
      <c r="CC25" s="2">
        <v>1.0</v>
      </c>
      <c r="CD25" s="2">
        <v>3.0</v>
      </c>
      <c r="CE25" s="2">
        <v>3.0</v>
      </c>
      <c r="CF25" s="2">
        <v>4.0</v>
      </c>
      <c r="CG25" s="2">
        <v>3.0</v>
      </c>
      <c r="CH25" s="2">
        <v>4.0</v>
      </c>
      <c r="CI25" s="2">
        <v>2.0</v>
      </c>
      <c r="CJ25" s="2">
        <v>3.0</v>
      </c>
      <c r="CK25" s="2">
        <v>4.0</v>
      </c>
      <c r="CL25" s="2" t="s">
        <v>105</v>
      </c>
      <c r="CM25" s="2" t="s">
        <v>261</v>
      </c>
      <c r="CN25" s="6" t="s">
        <v>262</v>
      </c>
      <c r="CO25" s="7" t="str">
        <f>HYPERLINK("https://drive.google.com/file/d/1Gxd3tfP2o0vVQL5ttcG0L9jC3J8hVxQO/view?usp=drivesdk","Form Tanggapan")</f>
        <v>Form Tanggapan</v>
      </c>
      <c r="CP25" s="2" t="s">
        <v>263</v>
      </c>
    </row>
    <row r="26">
      <c r="A26" s="4">
        <v>43971.295961435186</v>
      </c>
      <c r="C26" s="2" t="s">
        <v>264</v>
      </c>
      <c r="D26" s="5" t="s">
        <v>265</v>
      </c>
      <c r="E26" s="2">
        <v>18.0</v>
      </c>
      <c r="F26" s="2" t="s">
        <v>266</v>
      </c>
      <c r="G26" s="2" t="s">
        <v>96</v>
      </c>
      <c r="H26" s="2" t="s">
        <v>123</v>
      </c>
      <c r="I26" s="2" t="s">
        <v>124</v>
      </c>
      <c r="J26" s="2" t="s">
        <v>125</v>
      </c>
      <c r="K26" s="2" t="s">
        <v>191</v>
      </c>
      <c r="L26" s="2">
        <v>5.0</v>
      </c>
      <c r="M26" s="2">
        <v>4.0</v>
      </c>
      <c r="N26" s="2">
        <v>5.0</v>
      </c>
      <c r="O26" s="2">
        <v>5.0</v>
      </c>
      <c r="P26" s="2">
        <v>4.0</v>
      </c>
      <c r="Q26" s="2">
        <v>4.0</v>
      </c>
      <c r="R26" s="2">
        <v>5.0</v>
      </c>
      <c r="S26" s="2">
        <v>4.0</v>
      </c>
      <c r="T26" s="2">
        <v>4.0</v>
      </c>
      <c r="U26" s="2">
        <v>4.0</v>
      </c>
      <c r="V26" s="2">
        <v>5.0</v>
      </c>
      <c r="W26" s="2">
        <v>5.0</v>
      </c>
      <c r="X26" s="2">
        <v>5.0</v>
      </c>
      <c r="Y26" s="2">
        <v>5.0</v>
      </c>
      <c r="Z26" s="2">
        <v>4.0</v>
      </c>
      <c r="AA26" s="2">
        <v>1.0</v>
      </c>
      <c r="AB26" s="2">
        <v>3.0</v>
      </c>
      <c r="AC26" s="2">
        <v>4.0</v>
      </c>
      <c r="AE26" s="2" t="s">
        <v>104</v>
      </c>
      <c r="AG26" s="2" t="s">
        <v>102</v>
      </c>
      <c r="AJ26" s="2" t="s">
        <v>102</v>
      </c>
      <c r="AL26" s="2" t="s">
        <v>104</v>
      </c>
      <c r="AR26" s="2" t="s">
        <v>102</v>
      </c>
      <c r="AV26" s="2" t="s">
        <v>102</v>
      </c>
      <c r="AW26" s="2" t="s">
        <v>104</v>
      </c>
      <c r="AZ26" s="2" t="s">
        <v>102</v>
      </c>
      <c r="BB26" s="2" t="s">
        <v>104</v>
      </c>
      <c r="BE26" s="2" t="s">
        <v>104</v>
      </c>
      <c r="BG26" s="2" t="s">
        <v>104</v>
      </c>
      <c r="BM26" s="2" t="s">
        <v>102</v>
      </c>
      <c r="BQ26" s="2" t="s">
        <v>104</v>
      </c>
      <c r="BR26" s="2" t="s">
        <v>104</v>
      </c>
      <c r="BT26" s="2">
        <v>3.0</v>
      </c>
      <c r="BU26" s="2">
        <v>3.0</v>
      </c>
      <c r="BV26" s="2">
        <v>4.0</v>
      </c>
      <c r="BW26" s="2">
        <v>3.0</v>
      </c>
      <c r="BX26" s="2">
        <v>2.0</v>
      </c>
      <c r="BY26" s="2">
        <v>4.0</v>
      </c>
      <c r="BZ26" s="2">
        <v>3.0</v>
      </c>
      <c r="CA26" s="2">
        <v>2.0</v>
      </c>
      <c r="CB26" s="2">
        <v>4.0</v>
      </c>
      <c r="CC26" s="2">
        <v>2.0</v>
      </c>
      <c r="CD26" s="2">
        <v>4.0</v>
      </c>
      <c r="CE26" s="2">
        <v>3.0</v>
      </c>
      <c r="CF26" s="2">
        <v>4.0</v>
      </c>
      <c r="CG26" s="2">
        <v>3.0</v>
      </c>
      <c r="CH26" s="2">
        <v>4.0</v>
      </c>
      <c r="CI26" s="2">
        <v>2.0</v>
      </c>
      <c r="CJ26" s="2">
        <v>4.0</v>
      </c>
      <c r="CK26" s="2">
        <v>4.0</v>
      </c>
      <c r="CL26" s="2" t="s">
        <v>105</v>
      </c>
      <c r="CM26" s="2" t="s">
        <v>267</v>
      </c>
      <c r="CN26" s="6" t="s">
        <v>268</v>
      </c>
      <c r="CO26" s="7" t="str">
        <f>HYPERLINK("https://drive.google.com/file/d/1gtuIbnHhRT3S45BkHjRU-yaPAidcMQDk/view?usp=drivesdk","Form Tanggapan")</f>
        <v>Form Tanggapan</v>
      </c>
      <c r="CP26" s="2" t="s">
        <v>269</v>
      </c>
    </row>
    <row r="27">
      <c r="A27" s="4">
        <v>43971.29806861111</v>
      </c>
      <c r="C27" s="2" t="s">
        <v>270</v>
      </c>
      <c r="D27" s="5" t="s">
        <v>271</v>
      </c>
      <c r="E27" s="2">
        <v>29.0</v>
      </c>
      <c r="F27" s="2" t="s">
        <v>141</v>
      </c>
      <c r="G27" s="2" t="s">
        <v>96</v>
      </c>
      <c r="H27" s="2" t="s">
        <v>168</v>
      </c>
      <c r="I27" s="2" t="s">
        <v>113</v>
      </c>
      <c r="J27" s="2" t="s">
        <v>246</v>
      </c>
      <c r="K27" s="2" t="s">
        <v>126</v>
      </c>
      <c r="L27" s="2">
        <v>5.0</v>
      </c>
      <c r="M27" s="2">
        <v>5.0</v>
      </c>
      <c r="N27" s="2">
        <v>5.0</v>
      </c>
      <c r="O27" s="2">
        <v>5.0</v>
      </c>
      <c r="P27" s="2">
        <v>4.0</v>
      </c>
      <c r="Q27" s="2">
        <v>5.0</v>
      </c>
      <c r="R27" s="2">
        <v>4.0</v>
      </c>
      <c r="S27" s="2">
        <v>5.0</v>
      </c>
      <c r="T27" s="2">
        <v>4.0</v>
      </c>
      <c r="U27" s="2">
        <v>4.0</v>
      </c>
      <c r="V27" s="2">
        <v>5.0</v>
      </c>
      <c r="W27" s="2">
        <v>4.0</v>
      </c>
      <c r="X27" s="2">
        <v>5.0</v>
      </c>
      <c r="Y27" s="2">
        <v>5.0</v>
      </c>
      <c r="Z27" s="2">
        <v>5.0</v>
      </c>
      <c r="AA27" s="2">
        <v>2.0</v>
      </c>
      <c r="AB27" s="2">
        <v>3.0</v>
      </c>
      <c r="AC27" s="2">
        <v>5.0</v>
      </c>
      <c r="AE27" s="2" t="s">
        <v>101</v>
      </c>
      <c r="AG27" s="2" t="s">
        <v>102</v>
      </c>
      <c r="AJ27" s="2" t="s">
        <v>102</v>
      </c>
      <c r="AL27" s="2" t="s">
        <v>102</v>
      </c>
      <c r="AR27" s="2" t="s">
        <v>102</v>
      </c>
      <c r="AV27" s="2" t="s">
        <v>102</v>
      </c>
      <c r="AW27" s="2" t="s">
        <v>102</v>
      </c>
      <c r="AZ27" s="2" t="s">
        <v>102</v>
      </c>
      <c r="BB27" s="2" t="s">
        <v>102</v>
      </c>
      <c r="BE27" s="2" t="s">
        <v>102</v>
      </c>
      <c r="BG27" s="2" t="s">
        <v>104</v>
      </c>
      <c r="BM27" s="2" t="s">
        <v>102</v>
      </c>
      <c r="BQ27" s="2" t="s">
        <v>102</v>
      </c>
      <c r="BR27" s="2" t="s">
        <v>102</v>
      </c>
      <c r="BT27" s="2">
        <v>4.0</v>
      </c>
      <c r="BU27" s="2">
        <v>3.0</v>
      </c>
      <c r="BV27" s="2">
        <v>3.0</v>
      </c>
      <c r="BW27" s="2">
        <v>4.0</v>
      </c>
      <c r="BX27" s="2">
        <v>1.0</v>
      </c>
      <c r="BY27" s="2">
        <v>3.0</v>
      </c>
      <c r="BZ27" s="2">
        <v>2.0</v>
      </c>
      <c r="CA27" s="2">
        <v>2.0</v>
      </c>
      <c r="CB27" s="2">
        <v>3.0</v>
      </c>
      <c r="CC27" s="2">
        <v>1.0</v>
      </c>
      <c r="CD27" s="2">
        <v>4.0</v>
      </c>
      <c r="CE27" s="2">
        <v>4.0</v>
      </c>
      <c r="CF27" s="2">
        <v>4.0</v>
      </c>
      <c r="CG27" s="2">
        <v>2.0</v>
      </c>
      <c r="CH27" s="2">
        <v>4.0</v>
      </c>
      <c r="CI27" s="2">
        <v>2.0</v>
      </c>
      <c r="CJ27" s="2">
        <v>1.0</v>
      </c>
      <c r="CK27" s="2">
        <v>4.0</v>
      </c>
      <c r="CL27" s="2" t="s">
        <v>105</v>
      </c>
      <c r="CM27" s="2" t="s">
        <v>272</v>
      </c>
      <c r="CN27" s="6" t="s">
        <v>273</v>
      </c>
      <c r="CO27" s="7" t="str">
        <f>HYPERLINK("https://drive.google.com/file/d/1BUicOxc95xrWrOVKqYQf-N4hAhN10cR0/view?usp=drivesdk","Form Tanggapan")</f>
        <v>Form Tanggapan</v>
      </c>
      <c r="CP27" s="2" t="s">
        <v>274</v>
      </c>
    </row>
    <row r="28">
      <c r="A28" s="4">
        <v>43971.29882671296</v>
      </c>
      <c r="C28" s="2" t="s">
        <v>275</v>
      </c>
      <c r="D28" s="5" t="s">
        <v>276</v>
      </c>
      <c r="E28" s="2">
        <v>19.0</v>
      </c>
      <c r="F28" s="2" t="s">
        <v>266</v>
      </c>
      <c r="G28" s="2" t="s">
        <v>96</v>
      </c>
      <c r="H28" s="2" t="s">
        <v>123</v>
      </c>
      <c r="I28" s="2" t="s">
        <v>124</v>
      </c>
      <c r="J28" s="2" t="s">
        <v>125</v>
      </c>
      <c r="K28" s="2" t="s">
        <v>191</v>
      </c>
      <c r="L28" s="2">
        <v>5.0</v>
      </c>
      <c r="M28" s="2">
        <v>5.0</v>
      </c>
      <c r="N28" s="2">
        <v>5.0</v>
      </c>
      <c r="O28" s="2">
        <v>5.0</v>
      </c>
      <c r="P28" s="2">
        <v>5.0</v>
      </c>
      <c r="Q28" s="2">
        <v>5.0</v>
      </c>
      <c r="R28" s="2">
        <v>5.0</v>
      </c>
      <c r="S28" s="2">
        <v>5.0</v>
      </c>
      <c r="T28" s="2">
        <v>5.0</v>
      </c>
      <c r="U28" s="2">
        <v>5.0</v>
      </c>
      <c r="V28" s="2">
        <v>5.0</v>
      </c>
      <c r="W28" s="2">
        <v>5.0</v>
      </c>
      <c r="X28" s="2">
        <v>5.0</v>
      </c>
      <c r="Y28" s="2">
        <v>5.0</v>
      </c>
      <c r="Z28" s="2">
        <v>5.0</v>
      </c>
      <c r="AA28" s="2">
        <v>5.0</v>
      </c>
      <c r="AB28" s="2">
        <v>5.0</v>
      </c>
      <c r="AC28" s="2">
        <v>5.0</v>
      </c>
      <c r="AE28" s="2" t="s">
        <v>277</v>
      </c>
      <c r="AG28" s="2" t="s">
        <v>102</v>
      </c>
      <c r="AJ28" s="2" t="s">
        <v>102</v>
      </c>
      <c r="AL28" s="2" t="s">
        <v>102</v>
      </c>
      <c r="AR28" s="2" t="s">
        <v>102</v>
      </c>
      <c r="AV28" s="2" t="s">
        <v>102</v>
      </c>
      <c r="AW28" s="2" t="s">
        <v>102</v>
      </c>
      <c r="AZ28" s="2" t="s">
        <v>102</v>
      </c>
      <c r="BB28" s="2" t="s">
        <v>102</v>
      </c>
      <c r="BE28" s="2" t="s">
        <v>102</v>
      </c>
      <c r="BG28" s="2" t="s">
        <v>102</v>
      </c>
      <c r="BM28" s="2" t="s">
        <v>102</v>
      </c>
      <c r="BQ28" s="2" t="s">
        <v>102</v>
      </c>
      <c r="BR28" s="2" t="s">
        <v>102</v>
      </c>
      <c r="BT28" s="2">
        <v>4.0</v>
      </c>
      <c r="BU28" s="2">
        <v>4.0</v>
      </c>
      <c r="BV28" s="2">
        <v>4.0</v>
      </c>
      <c r="BW28" s="2">
        <v>4.0</v>
      </c>
      <c r="BX28" s="2">
        <v>1.0</v>
      </c>
      <c r="BY28" s="2">
        <v>4.0</v>
      </c>
      <c r="BZ28" s="2">
        <v>4.0</v>
      </c>
      <c r="CA28" s="2">
        <v>1.0</v>
      </c>
      <c r="CB28" s="2">
        <v>4.0</v>
      </c>
      <c r="CC28" s="2">
        <v>1.0</v>
      </c>
      <c r="CD28" s="2">
        <v>3.0</v>
      </c>
      <c r="CE28" s="2">
        <v>3.0</v>
      </c>
      <c r="CF28" s="2">
        <v>2.0</v>
      </c>
      <c r="CG28" s="2">
        <v>3.0</v>
      </c>
      <c r="CH28" s="2">
        <v>4.0</v>
      </c>
      <c r="CI28" s="2">
        <v>2.0</v>
      </c>
      <c r="CJ28" s="2">
        <v>4.0</v>
      </c>
      <c r="CK28" s="2">
        <v>4.0</v>
      </c>
      <c r="CL28" s="2" t="s">
        <v>105</v>
      </c>
      <c r="CM28" s="2" t="s">
        <v>278</v>
      </c>
      <c r="CN28" s="6" t="s">
        <v>279</v>
      </c>
      <c r="CO28" s="7" t="str">
        <f>HYPERLINK("https://drive.google.com/file/d/1Wf9uE5ENbEXa-s_ztyFBK2r7IE2ZZazj/view?usp=drivesdk","Form Tanggapan")</f>
        <v>Form Tanggapan</v>
      </c>
      <c r="CP28" s="2" t="s">
        <v>280</v>
      </c>
    </row>
    <row r="29">
      <c r="A29" s="4">
        <v>43971.299001956024</v>
      </c>
      <c r="C29" s="2" t="s">
        <v>281</v>
      </c>
      <c r="E29" s="2">
        <v>38.0</v>
      </c>
      <c r="F29" s="2" t="s">
        <v>282</v>
      </c>
      <c r="G29" s="2" t="s">
        <v>96</v>
      </c>
      <c r="H29" s="2" t="s">
        <v>168</v>
      </c>
      <c r="I29" s="2" t="s">
        <v>98</v>
      </c>
      <c r="J29" s="2" t="s">
        <v>283</v>
      </c>
      <c r="K29" s="2" t="s">
        <v>191</v>
      </c>
      <c r="L29" s="2">
        <v>5.0</v>
      </c>
      <c r="M29" s="2">
        <v>5.0</v>
      </c>
      <c r="N29" s="2">
        <v>5.0</v>
      </c>
      <c r="O29" s="2">
        <v>5.0</v>
      </c>
      <c r="P29" s="2">
        <v>5.0</v>
      </c>
      <c r="Q29" s="2">
        <v>5.0</v>
      </c>
      <c r="R29" s="2">
        <v>5.0</v>
      </c>
      <c r="S29" s="2">
        <v>5.0</v>
      </c>
      <c r="T29" s="2">
        <v>5.0</v>
      </c>
      <c r="U29" s="2">
        <v>5.0</v>
      </c>
      <c r="V29" s="2">
        <v>5.0</v>
      </c>
      <c r="W29" s="2">
        <v>5.0</v>
      </c>
      <c r="X29" s="2">
        <v>5.0</v>
      </c>
      <c r="Y29" s="2">
        <v>5.0</v>
      </c>
      <c r="Z29" s="2">
        <v>5.0</v>
      </c>
      <c r="AA29" s="2">
        <v>1.0</v>
      </c>
      <c r="AB29" s="2">
        <v>2.0</v>
      </c>
      <c r="AC29" s="2">
        <v>5.0</v>
      </c>
      <c r="AE29" s="2" t="s">
        <v>101</v>
      </c>
      <c r="AG29" s="2" t="s">
        <v>102</v>
      </c>
      <c r="AJ29" s="2" t="s">
        <v>102</v>
      </c>
      <c r="AL29" s="2" t="s">
        <v>104</v>
      </c>
      <c r="AR29" s="2" t="s">
        <v>102</v>
      </c>
      <c r="AV29" s="2" t="s">
        <v>102</v>
      </c>
      <c r="AW29" s="2" t="s">
        <v>102</v>
      </c>
      <c r="AZ29" s="2" t="s">
        <v>102</v>
      </c>
      <c r="BB29" s="2" t="s">
        <v>102</v>
      </c>
      <c r="BE29" s="2" t="s">
        <v>102</v>
      </c>
      <c r="BG29" s="2" t="s">
        <v>102</v>
      </c>
      <c r="BM29" s="2" t="s">
        <v>102</v>
      </c>
      <c r="BQ29" s="2" t="s">
        <v>102</v>
      </c>
      <c r="BR29" s="2" t="s">
        <v>102</v>
      </c>
      <c r="BT29" s="2">
        <v>3.0</v>
      </c>
      <c r="BU29" s="2">
        <v>4.0</v>
      </c>
      <c r="BV29" s="2">
        <v>4.0</v>
      </c>
      <c r="BW29" s="2">
        <v>4.0</v>
      </c>
      <c r="BX29" s="2">
        <v>1.0</v>
      </c>
      <c r="BY29" s="2">
        <v>4.0</v>
      </c>
      <c r="BZ29" s="2">
        <v>4.0</v>
      </c>
      <c r="CA29" s="2">
        <v>1.0</v>
      </c>
      <c r="CB29" s="2">
        <v>4.0</v>
      </c>
      <c r="CC29" s="2">
        <v>1.0</v>
      </c>
      <c r="CD29" s="2">
        <v>4.0</v>
      </c>
      <c r="CE29" s="2">
        <v>4.0</v>
      </c>
      <c r="CF29" s="2">
        <v>4.0</v>
      </c>
      <c r="CG29" s="2">
        <v>4.0</v>
      </c>
      <c r="CH29" s="2">
        <v>4.0</v>
      </c>
      <c r="CI29" s="2">
        <v>1.0</v>
      </c>
      <c r="CJ29" s="2">
        <v>1.0</v>
      </c>
      <c r="CK29" s="2">
        <v>4.0</v>
      </c>
      <c r="CL29" s="2" t="s">
        <v>105</v>
      </c>
      <c r="CM29" s="2" t="s">
        <v>284</v>
      </c>
      <c r="CN29" s="6" t="s">
        <v>285</v>
      </c>
      <c r="CO29" s="7" t="str">
        <f>HYPERLINK("https://drive.google.com/file/d/1UOHiqNNLstfQ1TOhb5F-GRvEJZoXA_hr/view?usp=drivesdk","Form Tanggapan")</f>
        <v>Form Tanggapan</v>
      </c>
      <c r="CP29" s="2" t="s">
        <v>280</v>
      </c>
    </row>
    <row r="30">
      <c r="A30" s="4">
        <v>43971.29918402778</v>
      </c>
      <c r="C30" s="2" t="s">
        <v>286</v>
      </c>
      <c r="D30" s="5" t="s">
        <v>287</v>
      </c>
      <c r="E30" s="2">
        <v>18.0</v>
      </c>
      <c r="F30" s="2" t="s">
        <v>288</v>
      </c>
      <c r="G30" s="2" t="s">
        <v>96</v>
      </c>
      <c r="H30" s="2" t="s">
        <v>123</v>
      </c>
      <c r="I30" s="2" t="s">
        <v>124</v>
      </c>
      <c r="J30" s="2" t="s">
        <v>125</v>
      </c>
      <c r="K30" s="2" t="s">
        <v>126</v>
      </c>
      <c r="L30" s="2">
        <v>5.0</v>
      </c>
      <c r="M30" s="2">
        <v>4.0</v>
      </c>
      <c r="N30" s="2">
        <v>4.0</v>
      </c>
      <c r="O30" s="2">
        <v>5.0</v>
      </c>
      <c r="P30" s="2">
        <v>5.0</v>
      </c>
      <c r="Q30" s="2">
        <v>3.0</v>
      </c>
      <c r="R30" s="2">
        <v>4.0</v>
      </c>
      <c r="S30" s="2">
        <v>4.0</v>
      </c>
      <c r="T30" s="2">
        <v>3.0</v>
      </c>
      <c r="U30" s="2">
        <v>2.0</v>
      </c>
      <c r="V30" s="2">
        <v>4.0</v>
      </c>
      <c r="W30" s="2">
        <v>5.0</v>
      </c>
      <c r="X30" s="2">
        <v>5.0</v>
      </c>
      <c r="Y30" s="2">
        <v>5.0</v>
      </c>
      <c r="Z30" s="2">
        <v>5.0</v>
      </c>
      <c r="AA30" s="2">
        <v>1.0</v>
      </c>
      <c r="AB30" s="2">
        <v>4.0</v>
      </c>
      <c r="AC30" s="2">
        <v>2.0</v>
      </c>
      <c r="AE30" s="2" t="s">
        <v>104</v>
      </c>
      <c r="AG30" s="2" t="s">
        <v>102</v>
      </c>
      <c r="AJ30" s="2" t="s">
        <v>102</v>
      </c>
      <c r="AL30" s="2" t="s">
        <v>103</v>
      </c>
      <c r="AR30" s="2" t="s">
        <v>102</v>
      </c>
      <c r="AV30" s="2" t="s">
        <v>104</v>
      </c>
      <c r="AW30" s="2" t="s">
        <v>104</v>
      </c>
      <c r="AZ30" s="2" t="s">
        <v>104</v>
      </c>
      <c r="BB30" s="2" t="s">
        <v>104</v>
      </c>
      <c r="BE30" s="2" t="s">
        <v>104</v>
      </c>
      <c r="BG30" s="2" t="s">
        <v>103</v>
      </c>
      <c r="BM30" s="2" t="s">
        <v>102</v>
      </c>
      <c r="BQ30" s="2" t="s">
        <v>104</v>
      </c>
      <c r="BR30" s="2" t="s">
        <v>102</v>
      </c>
      <c r="BT30" s="2">
        <v>3.0</v>
      </c>
      <c r="BU30" s="2">
        <v>2.0</v>
      </c>
      <c r="BV30" s="2">
        <v>4.0</v>
      </c>
      <c r="BW30" s="2">
        <v>4.0</v>
      </c>
      <c r="BX30" s="2">
        <v>2.0</v>
      </c>
      <c r="BY30" s="2">
        <v>1.0</v>
      </c>
      <c r="BZ30" s="2">
        <v>4.0</v>
      </c>
      <c r="CA30" s="2">
        <v>3.0</v>
      </c>
      <c r="CB30" s="2">
        <v>4.0</v>
      </c>
      <c r="CC30" s="2">
        <v>1.0</v>
      </c>
      <c r="CD30" s="2">
        <v>4.0</v>
      </c>
      <c r="CE30" s="2">
        <v>4.0</v>
      </c>
      <c r="CF30" s="2">
        <v>3.0</v>
      </c>
      <c r="CG30" s="2">
        <v>3.0</v>
      </c>
      <c r="CH30" s="2">
        <v>1.0</v>
      </c>
      <c r="CI30" s="2">
        <v>1.0</v>
      </c>
      <c r="CJ30" s="2">
        <v>4.0</v>
      </c>
      <c r="CK30" s="2">
        <v>3.0</v>
      </c>
      <c r="CL30" s="2" t="s">
        <v>105</v>
      </c>
      <c r="CM30" s="2" t="s">
        <v>289</v>
      </c>
      <c r="CN30" s="6" t="s">
        <v>290</v>
      </c>
      <c r="CO30" s="7" t="str">
        <f>HYPERLINK("https://drive.google.com/file/d/1NgvfT_QhayXNFOd_Z9pbfNQRHv2lbBF1/view?usp=drivesdk","Form Tanggapan")</f>
        <v>Form Tanggapan</v>
      </c>
      <c r="CP30" s="2" t="s">
        <v>291</v>
      </c>
    </row>
    <row r="31">
      <c r="A31" s="4">
        <v>43971.30016261574</v>
      </c>
      <c r="C31" s="2" t="s">
        <v>292</v>
      </c>
      <c r="D31" s="5" t="s">
        <v>293</v>
      </c>
      <c r="E31" s="2">
        <v>41.0</v>
      </c>
      <c r="F31" s="2" t="s">
        <v>294</v>
      </c>
      <c r="G31" s="2" t="s">
        <v>112</v>
      </c>
      <c r="H31" s="2" t="s">
        <v>168</v>
      </c>
      <c r="I31" s="2" t="s">
        <v>161</v>
      </c>
      <c r="J31" s="2" t="s">
        <v>169</v>
      </c>
      <c r="K31" s="2" t="s">
        <v>135</v>
      </c>
      <c r="L31" s="2">
        <v>5.0</v>
      </c>
      <c r="M31" s="2">
        <v>5.0</v>
      </c>
      <c r="N31" s="2">
        <v>5.0</v>
      </c>
      <c r="O31" s="2">
        <v>4.0</v>
      </c>
      <c r="P31" s="2">
        <v>4.0</v>
      </c>
      <c r="Q31" s="2">
        <v>5.0</v>
      </c>
      <c r="R31" s="2">
        <v>5.0</v>
      </c>
      <c r="S31" s="2">
        <v>5.0</v>
      </c>
      <c r="T31" s="2">
        <v>3.0</v>
      </c>
      <c r="U31" s="2">
        <v>3.0</v>
      </c>
      <c r="V31" s="2">
        <v>4.0</v>
      </c>
      <c r="W31" s="2">
        <v>5.0</v>
      </c>
      <c r="X31" s="2">
        <v>5.0</v>
      </c>
      <c r="Y31" s="2">
        <v>5.0</v>
      </c>
      <c r="Z31" s="2">
        <v>5.0</v>
      </c>
      <c r="AA31" s="2">
        <v>1.0</v>
      </c>
      <c r="AB31" s="2">
        <v>3.0</v>
      </c>
      <c r="AC31" s="2">
        <v>5.0</v>
      </c>
      <c r="AE31" s="2" t="s">
        <v>104</v>
      </c>
      <c r="AG31" s="2" t="s">
        <v>104</v>
      </c>
      <c r="AJ31" s="2" t="s">
        <v>104</v>
      </c>
      <c r="AL31" s="2" t="s">
        <v>103</v>
      </c>
      <c r="AR31" s="2" t="s">
        <v>104</v>
      </c>
      <c r="AV31" s="2" t="s">
        <v>104</v>
      </c>
      <c r="AW31" s="2" t="s">
        <v>104</v>
      </c>
      <c r="AZ31" s="2" t="s">
        <v>102</v>
      </c>
      <c r="BB31" s="2" t="s">
        <v>104</v>
      </c>
      <c r="BE31" s="2" t="s">
        <v>104</v>
      </c>
      <c r="BG31" s="2" t="s">
        <v>104</v>
      </c>
      <c r="BM31" s="2" t="s">
        <v>104</v>
      </c>
      <c r="BQ31" s="2" t="s">
        <v>104</v>
      </c>
      <c r="BR31" s="2" t="s">
        <v>104</v>
      </c>
      <c r="BT31" s="2">
        <v>4.0</v>
      </c>
      <c r="BU31" s="2">
        <v>4.0</v>
      </c>
      <c r="BV31" s="2">
        <v>4.0</v>
      </c>
      <c r="BW31" s="2">
        <v>4.0</v>
      </c>
      <c r="BX31" s="2">
        <v>1.0</v>
      </c>
      <c r="BY31" s="2">
        <v>4.0</v>
      </c>
      <c r="BZ31" s="2">
        <v>4.0</v>
      </c>
      <c r="CA31" s="2">
        <v>1.0</v>
      </c>
      <c r="CB31" s="2">
        <v>4.0</v>
      </c>
      <c r="CC31" s="2">
        <v>1.0</v>
      </c>
      <c r="CD31" s="2">
        <v>4.0</v>
      </c>
      <c r="CE31" s="2">
        <v>4.0</v>
      </c>
      <c r="CF31" s="2">
        <v>4.0</v>
      </c>
      <c r="CG31" s="2">
        <v>1.0</v>
      </c>
      <c r="CH31" s="2">
        <v>4.0</v>
      </c>
      <c r="CI31" s="2">
        <v>1.0</v>
      </c>
      <c r="CJ31" s="2">
        <v>3.0</v>
      </c>
      <c r="CK31" s="2">
        <v>3.0</v>
      </c>
      <c r="CL31" s="2" t="s">
        <v>105</v>
      </c>
      <c r="CM31" s="2" t="s">
        <v>295</v>
      </c>
      <c r="CN31" s="6" t="s">
        <v>296</v>
      </c>
      <c r="CO31" s="7" t="str">
        <f>HYPERLINK("https://drive.google.com/file/d/1wZAmZCb1F1jYhkp6xF15K6CqUnWyiEPV/view?usp=drivesdk","Form Tanggapan")</f>
        <v>Form Tanggapan</v>
      </c>
      <c r="CP31" s="2" t="s">
        <v>297</v>
      </c>
    </row>
    <row r="32">
      <c r="A32" s="4">
        <v>43971.303106527776</v>
      </c>
      <c r="C32" s="2" t="s">
        <v>298</v>
      </c>
      <c r="D32" s="5" t="s">
        <v>299</v>
      </c>
      <c r="E32" s="2">
        <v>31.0</v>
      </c>
      <c r="F32" s="2" t="s">
        <v>300</v>
      </c>
      <c r="G32" s="2" t="s">
        <v>96</v>
      </c>
      <c r="H32" s="2" t="s">
        <v>168</v>
      </c>
      <c r="I32" s="2" t="s">
        <v>161</v>
      </c>
      <c r="J32" s="2" t="s">
        <v>301</v>
      </c>
      <c r="K32" s="2" t="s">
        <v>135</v>
      </c>
      <c r="L32" s="2">
        <v>5.0</v>
      </c>
      <c r="M32" s="2">
        <v>5.0</v>
      </c>
      <c r="N32" s="2">
        <v>5.0</v>
      </c>
      <c r="O32" s="2">
        <v>5.0</v>
      </c>
      <c r="P32" s="2">
        <v>4.0</v>
      </c>
      <c r="Q32" s="2">
        <v>5.0</v>
      </c>
      <c r="R32" s="2">
        <v>2.0</v>
      </c>
      <c r="S32" s="2">
        <v>5.0</v>
      </c>
      <c r="T32" s="2">
        <v>3.0</v>
      </c>
      <c r="U32" s="2">
        <v>3.0</v>
      </c>
      <c r="V32" s="2">
        <v>4.0</v>
      </c>
      <c r="W32" s="2">
        <v>4.0</v>
      </c>
      <c r="X32" s="2">
        <v>4.0</v>
      </c>
      <c r="Y32" s="2">
        <v>4.0</v>
      </c>
      <c r="Z32" s="2">
        <v>4.0</v>
      </c>
      <c r="AA32" s="2">
        <v>4.0</v>
      </c>
      <c r="AB32" s="2">
        <v>2.0</v>
      </c>
      <c r="AC32" s="2">
        <v>4.0</v>
      </c>
      <c r="AE32" s="2" t="s">
        <v>104</v>
      </c>
      <c r="AG32" s="2" t="s">
        <v>102</v>
      </c>
      <c r="AJ32" s="2" t="s">
        <v>102</v>
      </c>
      <c r="AL32" s="2" t="s">
        <v>102</v>
      </c>
      <c r="AR32" s="2" t="s">
        <v>102</v>
      </c>
      <c r="AV32" s="2" t="s">
        <v>102</v>
      </c>
      <c r="AW32" s="2" t="s">
        <v>102</v>
      </c>
      <c r="AZ32" s="2" t="s">
        <v>102</v>
      </c>
      <c r="BB32" s="2" t="s">
        <v>102</v>
      </c>
      <c r="BE32" s="2" t="s">
        <v>104</v>
      </c>
      <c r="BG32" s="2" t="s">
        <v>104</v>
      </c>
      <c r="BM32" s="2" t="s">
        <v>104</v>
      </c>
      <c r="BQ32" s="2" t="s">
        <v>104</v>
      </c>
      <c r="BR32" s="2" t="s">
        <v>104</v>
      </c>
      <c r="BT32" s="2">
        <v>3.0</v>
      </c>
      <c r="BU32" s="2">
        <v>3.0</v>
      </c>
      <c r="BV32" s="2">
        <v>3.0</v>
      </c>
      <c r="BW32" s="2">
        <v>4.0</v>
      </c>
      <c r="BX32" s="2">
        <v>3.0</v>
      </c>
      <c r="BY32" s="2">
        <v>2.0</v>
      </c>
      <c r="BZ32" s="2">
        <v>3.0</v>
      </c>
      <c r="CA32" s="2">
        <v>2.0</v>
      </c>
      <c r="CB32" s="2">
        <v>4.0</v>
      </c>
      <c r="CC32" s="2">
        <v>1.0</v>
      </c>
      <c r="CD32" s="2">
        <v>2.0</v>
      </c>
      <c r="CE32" s="2">
        <v>2.0</v>
      </c>
      <c r="CF32" s="2">
        <v>3.0</v>
      </c>
      <c r="CG32" s="2">
        <v>3.0</v>
      </c>
      <c r="CH32" s="2">
        <v>3.0</v>
      </c>
      <c r="CI32" s="2">
        <v>2.0</v>
      </c>
      <c r="CJ32" s="2">
        <v>2.0</v>
      </c>
      <c r="CK32" s="2">
        <v>2.0</v>
      </c>
      <c r="CL32" s="2" t="s">
        <v>105</v>
      </c>
      <c r="CM32" s="2" t="s">
        <v>302</v>
      </c>
      <c r="CN32" s="6" t="s">
        <v>303</v>
      </c>
      <c r="CO32" s="7" t="str">
        <f t="shared" ref="CO32:CO33" si="1">HYPERLINK("https://drive.google.com/file/d/1D3qooUTdPhiJFTl4uuSGMvRXvREC92Wn/view?usp=drivesdk","Form Tanggapan")</f>
        <v>Form Tanggapan</v>
      </c>
      <c r="CP32" s="2" t="s">
        <v>304</v>
      </c>
    </row>
    <row r="33">
      <c r="A33" s="4">
        <v>43971.30349789352</v>
      </c>
      <c r="C33" s="2" t="s">
        <v>305</v>
      </c>
      <c r="E33" s="2">
        <v>31.0</v>
      </c>
      <c r="F33" s="2" t="s">
        <v>306</v>
      </c>
      <c r="G33" s="2" t="s">
        <v>112</v>
      </c>
      <c r="H33" s="2" t="s">
        <v>168</v>
      </c>
      <c r="I33" s="2" t="s">
        <v>98</v>
      </c>
      <c r="J33" s="2" t="s">
        <v>307</v>
      </c>
      <c r="K33" s="2" t="s">
        <v>191</v>
      </c>
      <c r="L33" s="2">
        <v>4.0</v>
      </c>
      <c r="M33" s="2">
        <v>4.0</v>
      </c>
      <c r="N33" s="2">
        <v>4.0</v>
      </c>
      <c r="O33" s="2">
        <v>4.0</v>
      </c>
      <c r="P33" s="2">
        <v>4.0</v>
      </c>
      <c r="Q33" s="2">
        <v>4.0</v>
      </c>
      <c r="R33" s="2">
        <v>2.0</v>
      </c>
      <c r="S33" s="2">
        <v>3.0</v>
      </c>
      <c r="T33" s="2">
        <v>4.0</v>
      </c>
      <c r="U33" s="2">
        <v>4.0</v>
      </c>
      <c r="V33" s="2">
        <v>4.0</v>
      </c>
      <c r="W33" s="2">
        <v>4.0</v>
      </c>
      <c r="X33" s="2">
        <v>4.0</v>
      </c>
      <c r="Y33" s="2">
        <v>4.0</v>
      </c>
      <c r="Z33" s="2">
        <v>4.0</v>
      </c>
      <c r="AA33" s="2">
        <v>3.0</v>
      </c>
      <c r="AB33" s="2">
        <v>4.0</v>
      </c>
      <c r="AC33" s="2">
        <v>4.0</v>
      </c>
      <c r="AE33" s="2" t="s">
        <v>104</v>
      </c>
      <c r="AG33" s="2" t="s">
        <v>102</v>
      </c>
      <c r="AJ33" s="2" t="s">
        <v>102</v>
      </c>
      <c r="AL33" s="2" t="s">
        <v>104</v>
      </c>
      <c r="AR33" s="2" t="s">
        <v>102</v>
      </c>
      <c r="AV33" s="2" t="s">
        <v>102</v>
      </c>
      <c r="AW33" s="2" t="s">
        <v>102</v>
      </c>
      <c r="AZ33" s="2" t="s">
        <v>102</v>
      </c>
      <c r="BB33" s="2" t="s">
        <v>102</v>
      </c>
      <c r="BE33" s="2" t="s">
        <v>104</v>
      </c>
      <c r="BG33" s="2" t="s">
        <v>104</v>
      </c>
      <c r="BM33" s="2" t="s">
        <v>102</v>
      </c>
      <c r="BQ33" s="2" t="s">
        <v>102</v>
      </c>
      <c r="BR33" s="2" t="s">
        <v>102</v>
      </c>
      <c r="BT33" s="2">
        <v>3.0</v>
      </c>
      <c r="BU33" s="2">
        <v>3.0</v>
      </c>
      <c r="BV33" s="2">
        <v>3.0</v>
      </c>
      <c r="BW33" s="2">
        <v>3.0</v>
      </c>
      <c r="BX33" s="2">
        <v>3.0</v>
      </c>
      <c r="BY33" s="2">
        <v>3.0</v>
      </c>
      <c r="BZ33" s="2">
        <v>3.0</v>
      </c>
      <c r="CA33" s="2">
        <v>3.0</v>
      </c>
      <c r="CB33" s="2">
        <v>3.0</v>
      </c>
      <c r="CC33" s="2">
        <v>3.0</v>
      </c>
      <c r="CD33" s="2">
        <v>3.0</v>
      </c>
      <c r="CE33" s="2">
        <v>3.0</v>
      </c>
      <c r="CF33" s="2">
        <v>3.0</v>
      </c>
      <c r="CG33" s="2">
        <v>3.0</v>
      </c>
      <c r="CH33" s="2">
        <v>4.0</v>
      </c>
      <c r="CI33" s="2">
        <v>4.0</v>
      </c>
      <c r="CJ33" s="2">
        <v>4.0</v>
      </c>
      <c r="CK33" s="2">
        <v>2.0</v>
      </c>
      <c r="CL33" s="2" t="s">
        <v>105</v>
      </c>
      <c r="CM33" s="2" t="s">
        <v>302</v>
      </c>
      <c r="CN33" s="6" t="s">
        <v>303</v>
      </c>
      <c r="CO33" s="7" t="str">
        <f t="shared" si="1"/>
        <v>Form Tanggapan</v>
      </c>
      <c r="CP33" s="2" t="s">
        <v>304</v>
      </c>
    </row>
    <row r="34">
      <c r="A34" s="4">
        <v>43971.30366498843</v>
      </c>
      <c r="C34" s="2" t="s">
        <v>308</v>
      </c>
      <c r="E34" s="2">
        <v>19.0</v>
      </c>
      <c r="F34" s="2" t="s">
        <v>209</v>
      </c>
      <c r="G34" s="2" t="s">
        <v>96</v>
      </c>
      <c r="H34" s="2" t="s">
        <v>123</v>
      </c>
      <c r="I34" s="2" t="s">
        <v>124</v>
      </c>
      <c r="J34" s="2" t="s">
        <v>190</v>
      </c>
      <c r="K34" s="2" t="s">
        <v>126</v>
      </c>
      <c r="L34" s="2">
        <v>5.0</v>
      </c>
      <c r="M34" s="2">
        <v>5.0</v>
      </c>
      <c r="N34" s="2">
        <v>5.0</v>
      </c>
      <c r="O34" s="2">
        <v>5.0</v>
      </c>
      <c r="P34" s="2">
        <v>5.0</v>
      </c>
      <c r="Q34" s="2">
        <v>5.0</v>
      </c>
      <c r="R34" s="2">
        <v>3.0</v>
      </c>
      <c r="S34" s="2">
        <v>5.0</v>
      </c>
      <c r="T34" s="2">
        <v>5.0</v>
      </c>
      <c r="U34" s="2">
        <v>5.0</v>
      </c>
      <c r="V34" s="2">
        <v>5.0</v>
      </c>
      <c r="W34" s="2">
        <v>5.0</v>
      </c>
      <c r="X34" s="2">
        <v>5.0</v>
      </c>
      <c r="Y34" s="2">
        <v>5.0</v>
      </c>
      <c r="Z34" s="2">
        <v>5.0</v>
      </c>
      <c r="AA34" s="2">
        <v>3.0</v>
      </c>
      <c r="AB34" s="2">
        <v>2.0</v>
      </c>
      <c r="AC34" s="2">
        <v>5.0</v>
      </c>
      <c r="AE34" s="2" t="s">
        <v>104</v>
      </c>
      <c r="AG34" s="2" t="s">
        <v>102</v>
      </c>
      <c r="AJ34" s="2" t="s">
        <v>102</v>
      </c>
      <c r="AL34" s="2" t="s">
        <v>102</v>
      </c>
      <c r="AR34" s="2" t="s">
        <v>102</v>
      </c>
      <c r="AV34" s="2" t="s">
        <v>102</v>
      </c>
      <c r="AW34" s="2" t="s">
        <v>104</v>
      </c>
      <c r="AZ34" s="2" t="s">
        <v>102</v>
      </c>
      <c r="BB34" s="2" t="s">
        <v>102</v>
      </c>
      <c r="BE34" s="2" t="s">
        <v>102</v>
      </c>
      <c r="BG34" s="2" t="s">
        <v>127</v>
      </c>
      <c r="BM34" s="2" t="s">
        <v>102</v>
      </c>
      <c r="BQ34" s="2" t="s">
        <v>103</v>
      </c>
      <c r="BR34" s="2" t="s">
        <v>102</v>
      </c>
      <c r="BT34" s="2">
        <v>4.0</v>
      </c>
      <c r="BU34" s="2">
        <v>4.0</v>
      </c>
      <c r="BV34" s="2">
        <v>3.0</v>
      </c>
      <c r="BW34" s="2">
        <v>3.0</v>
      </c>
      <c r="BX34" s="2">
        <v>3.0</v>
      </c>
      <c r="BY34" s="2">
        <v>2.0</v>
      </c>
      <c r="BZ34" s="2">
        <v>4.0</v>
      </c>
      <c r="CA34" s="2">
        <v>4.0</v>
      </c>
      <c r="CB34" s="2">
        <v>4.0</v>
      </c>
      <c r="CC34" s="2">
        <v>2.0</v>
      </c>
      <c r="CD34" s="2">
        <v>4.0</v>
      </c>
      <c r="CE34" s="2">
        <v>3.0</v>
      </c>
      <c r="CF34" s="2">
        <v>3.0</v>
      </c>
      <c r="CG34" s="2">
        <v>4.0</v>
      </c>
      <c r="CH34" s="2">
        <v>4.0</v>
      </c>
      <c r="CI34" s="2">
        <v>1.0</v>
      </c>
      <c r="CJ34" s="2">
        <v>1.0</v>
      </c>
      <c r="CK34" s="2">
        <v>3.0</v>
      </c>
      <c r="CL34" s="2" t="s">
        <v>105</v>
      </c>
      <c r="CM34" s="2" t="s">
        <v>309</v>
      </c>
      <c r="CN34" s="6" t="s">
        <v>310</v>
      </c>
      <c r="CO34" s="7" t="str">
        <f>HYPERLINK("https://drive.google.com/file/d/12HIXjYSnbDTnSYvqtGlfN-gVNn2YP_jH/view?usp=drivesdk","Form Tanggapan")</f>
        <v>Form Tanggapan</v>
      </c>
      <c r="CP34" s="2" t="s">
        <v>311</v>
      </c>
    </row>
    <row r="35">
      <c r="A35" s="4">
        <v>43971.306065474535</v>
      </c>
      <c r="C35" s="2" t="s">
        <v>312</v>
      </c>
      <c r="D35" s="5" t="s">
        <v>313</v>
      </c>
      <c r="E35" s="2">
        <v>32.0</v>
      </c>
      <c r="F35" s="2" t="s">
        <v>141</v>
      </c>
      <c r="G35" s="2" t="s">
        <v>96</v>
      </c>
      <c r="H35" s="2" t="s">
        <v>168</v>
      </c>
      <c r="I35" s="2" t="s">
        <v>113</v>
      </c>
      <c r="J35" s="2" t="s">
        <v>246</v>
      </c>
      <c r="K35" s="2" t="s">
        <v>226</v>
      </c>
      <c r="L35" s="2">
        <v>4.0</v>
      </c>
      <c r="M35" s="2">
        <v>5.0</v>
      </c>
      <c r="N35" s="2">
        <v>2.0</v>
      </c>
      <c r="O35" s="2">
        <v>5.0</v>
      </c>
      <c r="P35" s="2">
        <v>4.0</v>
      </c>
      <c r="Q35" s="2">
        <v>4.0</v>
      </c>
      <c r="R35" s="2">
        <v>3.0</v>
      </c>
      <c r="S35" s="2">
        <v>5.0</v>
      </c>
      <c r="T35" s="2">
        <v>2.0</v>
      </c>
      <c r="U35" s="2">
        <v>3.0</v>
      </c>
      <c r="V35" s="2">
        <v>2.0</v>
      </c>
      <c r="W35" s="2">
        <v>5.0</v>
      </c>
      <c r="X35" s="2">
        <v>5.0</v>
      </c>
      <c r="Y35" s="2">
        <v>5.0</v>
      </c>
      <c r="Z35" s="2">
        <v>5.0</v>
      </c>
      <c r="AA35" s="2">
        <v>4.0</v>
      </c>
      <c r="AB35" s="2">
        <v>3.0</v>
      </c>
      <c r="AC35" s="2">
        <v>4.0</v>
      </c>
      <c r="AE35" s="2" t="s">
        <v>101</v>
      </c>
      <c r="AG35" s="2" t="s">
        <v>102</v>
      </c>
      <c r="AJ35" s="2" t="s">
        <v>102</v>
      </c>
      <c r="AL35" s="2" t="s">
        <v>104</v>
      </c>
      <c r="AR35" s="2" t="s">
        <v>102</v>
      </c>
      <c r="AV35" s="2" t="s">
        <v>102</v>
      </c>
      <c r="AW35" s="2" t="s">
        <v>102</v>
      </c>
      <c r="AZ35" s="2" t="s">
        <v>102</v>
      </c>
      <c r="BB35" s="2" t="s">
        <v>102</v>
      </c>
      <c r="BE35" s="2" t="s">
        <v>104</v>
      </c>
      <c r="BG35" s="2" t="s">
        <v>102</v>
      </c>
      <c r="BM35" s="2" t="s">
        <v>104</v>
      </c>
      <c r="BQ35" s="2" t="s">
        <v>104</v>
      </c>
      <c r="BR35" s="2" t="s">
        <v>102</v>
      </c>
      <c r="BT35" s="2">
        <v>4.0</v>
      </c>
      <c r="BU35" s="2">
        <v>4.0</v>
      </c>
      <c r="BV35" s="2">
        <v>4.0</v>
      </c>
      <c r="BW35" s="2">
        <v>4.0</v>
      </c>
      <c r="BX35" s="2">
        <v>1.0</v>
      </c>
      <c r="BY35" s="2">
        <v>4.0</v>
      </c>
      <c r="BZ35" s="2">
        <v>3.0</v>
      </c>
      <c r="CA35" s="2">
        <v>3.0</v>
      </c>
      <c r="CB35" s="2">
        <v>3.0</v>
      </c>
      <c r="CC35" s="2">
        <v>1.0</v>
      </c>
      <c r="CD35" s="2">
        <v>3.0</v>
      </c>
      <c r="CE35" s="2">
        <v>3.0</v>
      </c>
      <c r="CF35" s="2">
        <v>3.0</v>
      </c>
      <c r="CG35" s="2">
        <v>1.0</v>
      </c>
      <c r="CH35" s="2">
        <v>3.0</v>
      </c>
      <c r="CI35" s="2">
        <v>3.0</v>
      </c>
      <c r="CJ35" s="2">
        <v>2.0</v>
      </c>
      <c r="CK35" s="2">
        <v>3.0</v>
      </c>
      <c r="CL35" s="2" t="s">
        <v>105</v>
      </c>
      <c r="CM35" s="2" t="s">
        <v>314</v>
      </c>
      <c r="CN35" s="6" t="s">
        <v>315</v>
      </c>
      <c r="CO35" s="7" t="str">
        <f>HYPERLINK("https://drive.google.com/file/d/191j3P2VFmyQPgaETG1x6JNOaHv5kAGks/view?usp=drivesdk","Form Tanggapan")</f>
        <v>Form Tanggapan</v>
      </c>
      <c r="CP35" s="2" t="s">
        <v>316</v>
      </c>
    </row>
    <row r="36">
      <c r="A36" s="4">
        <v>43971.30686693287</v>
      </c>
      <c r="C36" s="2" t="s">
        <v>317</v>
      </c>
      <c r="D36" s="5" t="s">
        <v>318</v>
      </c>
      <c r="E36" s="2">
        <v>30.0</v>
      </c>
      <c r="F36" s="2" t="s">
        <v>141</v>
      </c>
      <c r="G36" s="2" t="s">
        <v>96</v>
      </c>
      <c r="H36" s="2" t="s">
        <v>168</v>
      </c>
      <c r="I36" s="2" t="s">
        <v>113</v>
      </c>
      <c r="J36" s="2" t="s">
        <v>319</v>
      </c>
      <c r="K36" s="2" t="s">
        <v>135</v>
      </c>
      <c r="L36" s="2">
        <v>5.0</v>
      </c>
      <c r="M36" s="2">
        <v>5.0</v>
      </c>
      <c r="N36" s="2">
        <v>5.0</v>
      </c>
      <c r="O36" s="2">
        <v>5.0</v>
      </c>
      <c r="P36" s="2">
        <v>5.0</v>
      </c>
      <c r="Q36" s="2">
        <v>5.0</v>
      </c>
      <c r="R36" s="2">
        <v>3.0</v>
      </c>
      <c r="S36" s="2">
        <v>5.0</v>
      </c>
      <c r="T36" s="2">
        <v>4.0</v>
      </c>
      <c r="U36" s="2">
        <v>5.0</v>
      </c>
      <c r="V36" s="2">
        <v>5.0</v>
      </c>
      <c r="W36" s="2">
        <v>5.0</v>
      </c>
      <c r="X36" s="2">
        <v>5.0</v>
      </c>
      <c r="Y36" s="2">
        <v>5.0</v>
      </c>
      <c r="Z36" s="2">
        <v>5.0</v>
      </c>
      <c r="AA36" s="2">
        <v>1.0</v>
      </c>
      <c r="AB36" s="2">
        <v>3.0</v>
      </c>
      <c r="AC36" s="2">
        <v>4.0</v>
      </c>
      <c r="AE36" s="2" t="s">
        <v>104</v>
      </c>
      <c r="AG36" s="2" t="s">
        <v>102</v>
      </c>
      <c r="AJ36" s="2" t="s">
        <v>102</v>
      </c>
      <c r="AL36" s="2" t="s">
        <v>104</v>
      </c>
      <c r="AR36" s="2" t="s">
        <v>102</v>
      </c>
      <c r="AV36" s="2" t="s">
        <v>102</v>
      </c>
      <c r="AW36" s="2" t="s">
        <v>102</v>
      </c>
      <c r="AZ36" s="2" t="s">
        <v>102</v>
      </c>
      <c r="BB36" s="2" t="s">
        <v>102</v>
      </c>
      <c r="BE36" s="2" t="s">
        <v>104</v>
      </c>
      <c r="BG36" s="2" t="s">
        <v>104</v>
      </c>
      <c r="BM36" s="2" t="s">
        <v>104</v>
      </c>
      <c r="BQ36" s="2" t="s">
        <v>102</v>
      </c>
      <c r="BR36" s="2" t="s">
        <v>102</v>
      </c>
      <c r="BT36" s="2">
        <v>4.0</v>
      </c>
      <c r="BU36" s="2">
        <v>4.0</v>
      </c>
      <c r="BV36" s="2">
        <v>4.0</v>
      </c>
      <c r="BW36" s="2">
        <v>4.0</v>
      </c>
      <c r="BX36" s="2">
        <v>1.0</v>
      </c>
      <c r="BY36" s="2">
        <v>4.0</v>
      </c>
      <c r="BZ36" s="2">
        <v>4.0</v>
      </c>
      <c r="CA36" s="2">
        <v>1.0</v>
      </c>
      <c r="CB36" s="2">
        <v>4.0</v>
      </c>
      <c r="CC36" s="2">
        <v>1.0</v>
      </c>
      <c r="CD36" s="2">
        <v>4.0</v>
      </c>
      <c r="CE36" s="2">
        <v>4.0</v>
      </c>
      <c r="CF36" s="2">
        <v>4.0</v>
      </c>
      <c r="CG36" s="2">
        <v>4.0</v>
      </c>
      <c r="CH36" s="2">
        <v>4.0</v>
      </c>
      <c r="CI36" s="2">
        <v>4.0</v>
      </c>
      <c r="CJ36" s="2">
        <v>1.0</v>
      </c>
      <c r="CK36" s="2">
        <v>4.0</v>
      </c>
      <c r="CL36" s="2" t="s">
        <v>105</v>
      </c>
      <c r="CM36" s="2" t="s">
        <v>320</v>
      </c>
      <c r="CN36" s="6" t="s">
        <v>321</v>
      </c>
      <c r="CO36" s="7" t="str">
        <f>HYPERLINK("https://drive.google.com/file/d/1H5ddu454zzBCYal5quNE6FmC-k186lyV/view?usp=drivesdk","Form Tanggapan")</f>
        <v>Form Tanggapan</v>
      </c>
      <c r="CP36" s="2" t="s">
        <v>322</v>
      </c>
    </row>
    <row r="37">
      <c r="A37" s="4">
        <v>43971.30760130787</v>
      </c>
      <c r="C37" s="2" t="s">
        <v>323</v>
      </c>
      <c r="D37" s="5" t="s">
        <v>324</v>
      </c>
      <c r="E37" s="2">
        <v>19.0</v>
      </c>
      <c r="F37" s="2" t="s">
        <v>209</v>
      </c>
      <c r="G37" s="2" t="s">
        <v>96</v>
      </c>
      <c r="H37" s="2" t="s">
        <v>123</v>
      </c>
      <c r="I37" s="2" t="s">
        <v>124</v>
      </c>
      <c r="J37" s="2" t="s">
        <v>198</v>
      </c>
      <c r="K37" s="2" t="s">
        <v>126</v>
      </c>
      <c r="L37" s="2">
        <v>5.0</v>
      </c>
      <c r="M37" s="2">
        <v>5.0</v>
      </c>
      <c r="N37" s="2">
        <v>5.0</v>
      </c>
      <c r="O37" s="2">
        <v>5.0</v>
      </c>
      <c r="P37" s="2">
        <v>4.0</v>
      </c>
      <c r="Q37" s="2">
        <v>5.0</v>
      </c>
      <c r="R37" s="2">
        <v>5.0</v>
      </c>
      <c r="S37" s="2">
        <v>4.0</v>
      </c>
      <c r="T37" s="2">
        <v>5.0</v>
      </c>
      <c r="U37" s="2">
        <v>4.0</v>
      </c>
      <c r="V37" s="2">
        <v>5.0</v>
      </c>
      <c r="W37" s="2">
        <v>5.0</v>
      </c>
      <c r="X37" s="2">
        <v>5.0</v>
      </c>
      <c r="Y37" s="2">
        <v>5.0</v>
      </c>
      <c r="Z37" s="2">
        <v>5.0</v>
      </c>
      <c r="AA37" s="2">
        <v>2.0</v>
      </c>
      <c r="AB37" s="2">
        <v>1.0</v>
      </c>
      <c r="AC37" s="2">
        <v>4.0</v>
      </c>
      <c r="AE37" s="2" t="s">
        <v>101</v>
      </c>
      <c r="AG37" s="2" t="s">
        <v>102</v>
      </c>
      <c r="AJ37" s="2" t="s">
        <v>102</v>
      </c>
      <c r="AL37" s="2" t="s">
        <v>104</v>
      </c>
      <c r="AR37" s="2" t="s">
        <v>102</v>
      </c>
      <c r="AV37" s="2" t="s">
        <v>102</v>
      </c>
      <c r="AW37" s="2" t="s">
        <v>102</v>
      </c>
      <c r="AZ37" s="2" t="s">
        <v>102</v>
      </c>
      <c r="BB37" s="2" t="s">
        <v>102</v>
      </c>
      <c r="BE37" s="2" t="s">
        <v>102</v>
      </c>
      <c r="BG37" s="2" t="s">
        <v>104</v>
      </c>
      <c r="BM37" s="2" t="s">
        <v>102</v>
      </c>
      <c r="BQ37" s="2" t="s">
        <v>104</v>
      </c>
      <c r="BR37" s="2" t="s">
        <v>104</v>
      </c>
      <c r="BT37" s="2">
        <v>3.0</v>
      </c>
      <c r="BU37" s="2">
        <v>4.0</v>
      </c>
      <c r="BV37" s="2">
        <v>4.0</v>
      </c>
      <c r="BW37" s="2">
        <v>4.0</v>
      </c>
      <c r="BX37" s="2">
        <v>1.0</v>
      </c>
      <c r="BY37" s="2">
        <v>4.0</v>
      </c>
      <c r="BZ37" s="2">
        <v>4.0</v>
      </c>
      <c r="CA37" s="2">
        <v>3.0</v>
      </c>
      <c r="CB37" s="2">
        <v>4.0</v>
      </c>
      <c r="CC37" s="2">
        <v>1.0</v>
      </c>
      <c r="CD37" s="2">
        <v>4.0</v>
      </c>
      <c r="CE37" s="2">
        <v>4.0</v>
      </c>
      <c r="CF37" s="2">
        <v>3.0</v>
      </c>
      <c r="CG37" s="2">
        <v>2.0</v>
      </c>
      <c r="CH37" s="2">
        <v>4.0</v>
      </c>
      <c r="CI37" s="2">
        <v>1.0</v>
      </c>
      <c r="CJ37" s="2">
        <v>3.0</v>
      </c>
      <c r="CK37" s="2">
        <v>4.0</v>
      </c>
      <c r="CL37" s="2" t="s">
        <v>105</v>
      </c>
      <c r="CM37" s="2" t="s">
        <v>325</v>
      </c>
      <c r="CN37" s="6" t="s">
        <v>326</v>
      </c>
      <c r="CO37" s="7" t="str">
        <f>HYPERLINK("https://drive.google.com/file/d/1k1JWbBCrI1wxsB85istyXs1B6OFrzkfZ/view?usp=drivesdk","Form Tanggapan")</f>
        <v>Form Tanggapan</v>
      </c>
      <c r="CP37" s="2" t="s">
        <v>327</v>
      </c>
    </row>
    <row r="38">
      <c r="A38" s="4">
        <v>43971.31063494213</v>
      </c>
      <c r="C38" s="2" t="s">
        <v>328</v>
      </c>
      <c r="E38" s="2">
        <v>34.0</v>
      </c>
      <c r="F38" s="2" t="s">
        <v>245</v>
      </c>
      <c r="G38" s="2" t="s">
        <v>96</v>
      </c>
      <c r="H38" s="2" t="s">
        <v>168</v>
      </c>
      <c r="I38" s="2" t="s">
        <v>98</v>
      </c>
      <c r="J38" s="2" t="s">
        <v>169</v>
      </c>
      <c r="K38" s="2" t="s">
        <v>162</v>
      </c>
      <c r="L38" s="2">
        <v>4.0</v>
      </c>
      <c r="M38" s="2">
        <v>4.0</v>
      </c>
      <c r="N38" s="2">
        <v>4.0</v>
      </c>
      <c r="O38" s="2">
        <v>1.0</v>
      </c>
      <c r="P38" s="2">
        <v>1.0</v>
      </c>
      <c r="Q38" s="2">
        <v>1.0</v>
      </c>
      <c r="R38" s="2">
        <v>1.0</v>
      </c>
      <c r="S38" s="2">
        <v>5.0</v>
      </c>
      <c r="T38" s="2">
        <v>3.0</v>
      </c>
      <c r="U38" s="2">
        <v>5.0</v>
      </c>
      <c r="V38" s="2">
        <v>5.0</v>
      </c>
      <c r="W38" s="2">
        <v>5.0</v>
      </c>
      <c r="X38" s="2">
        <v>5.0</v>
      </c>
      <c r="Y38" s="2">
        <v>5.0</v>
      </c>
      <c r="Z38" s="2">
        <v>4.0</v>
      </c>
      <c r="AA38" s="2">
        <v>2.0</v>
      </c>
      <c r="AB38" s="2">
        <v>1.0</v>
      </c>
      <c r="AC38" s="2">
        <v>5.0</v>
      </c>
      <c r="AE38" s="2" t="s">
        <v>277</v>
      </c>
      <c r="AG38" s="2" t="s">
        <v>102</v>
      </c>
      <c r="AJ38" s="2" t="s">
        <v>102</v>
      </c>
      <c r="AL38" s="2" t="s">
        <v>102</v>
      </c>
      <c r="AR38" s="2" t="s">
        <v>102</v>
      </c>
      <c r="AV38" s="2" t="s">
        <v>102</v>
      </c>
      <c r="AW38" s="2" t="s">
        <v>102</v>
      </c>
      <c r="AZ38" s="2" t="s">
        <v>104</v>
      </c>
      <c r="BB38" s="2" t="s">
        <v>104</v>
      </c>
      <c r="BE38" s="2" t="s">
        <v>102</v>
      </c>
      <c r="BG38" s="2" t="s">
        <v>103</v>
      </c>
      <c r="BM38" s="2" t="s">
        <v>102</v>
      </c>
      <c r="BQ38" s="2" t="s">
        <v>104</v>
      </c>
      <c r="BR38" s="2" t="s">
        <v>102</v>
      </c>
      <c r="BT38" s="2">
        <v>4.0</v>
      </c>
      <c r="BU38" s="2">
        <v>3.0</v>
      </c>
      <c r="BV38" s="2">
        <v>4.0</v>
      </c>
      <c r="BW38" s="2">
        <v>4.0</v>
      </c>
      <c r="BX38" s="2">
        <v>1.0</v>
      </c>
      <c r="BY38" s="2">
        <v>4.0</v>
      </c>
      <c r="BZ38" s="2">
        <v>1.0</v>
      </c>
      <c r="CA38" s="2">
        <v>4.0</v>
      </c>
      <c r="CB38" s="2">
        <v>4.0</v>
      </c>
      <c r="CC38" s="2">
        <v>4.0</v>
      </c>
      <c r="CD38" s="2">
        <v>1.0</v>
      </c>
      <c r="CE38" s="2">
        <v>3.0</v>
      </c>
      <c r="CF38" s="2">
        <v>3.0</v>
      </c>
      <c r="CG38" s="2">
        <v>1.0</v>
      </c>
      <c r="CH38" s="2">
        <v>4.0</v>
      </c>
      <c r="CI38" s="2">
        <v>2.0</v>
      </c>
      <c r="CJ38" s="2">
        <v>2.0</v>
      </c>
      <c r="CK38" s="2">
        <v>2.0</v>
      </c>
      <c r="CL38" s="2" t="s">
        <v>105</v>
      </c>
      <c r="CM38" s="2" t="s">
        <v>329</v>
      </c>
      <c r="CN38" s="6" t="s">
        <v>330</v>
      </c>
      <c r="CO38" s="7" t="str">
        <f>HYPERLINK("https://drive.google.com/file/d/1oA6IzvxPreO3SSm925dTK562Si_K6a32/view?usp=drivesdk","Form Tanggapan")</f>
        <v>Form Tanggapan</v>
      </c>
      <c r="CP38" s="2" t="s">
        <v>331</v>
      </c>
    </row>
    <row r="39">
      <c r="A39" s="4">
        <v>43971.31177890046</v>
      </c>
      <c r="C39" s="2" t="s">
        <v>332</v>
      </c>
      <c r="D39" s="5" t="s">
        <v>333</v>
      </c>
      <c r="E39" s="2">
        <v>21.0</v>
      </c>
      <c r="F39" s="2" t="s">
        <v>245</v>
      </c>
      <c r="G39" s="2" t="s">
        <v>96</v>
      </c>
      <c r="H39" s="2" t="s">
        <v>123</v>
      </c>
      <c r="I39" s="2" t="s">
        <v>124</v>
      </c>
      <c r="J39" s="2" t="s">
        <v>125</v>
      </c>
      <c r="K39" s="2" t="s">
        <v>135</v>
      </c>
      <c r="L39" s="2">
        <v>4.0</v>
      </c>
      <c r="M39" s="2">
        <v>5.0</v>
      </c>
      <c r="N39" s="2">
        <v>5.0</v>
      </c>
      <c r="O39" s="2">
        <v>4.0</v>
      </c>
      <c r="P39" s="2">
        <v>5.0</v>
      </c>
      <c r="Q39" s="2">
        <v>5.0</v>
      </c>
      <c r="R39" s="2">
        <v>2.0</v>
      </c>
      <c r="S39" s="2">
        <v>4.0</v>
      </c>
      <c r="T39" s="2">
        <v>4.0</v>
      </c>
      <c r="U39" s="2">
        <v>3.0</v>
      </c>
      <c r="V39" s="2">
        <v>4.0</v>
      </c>
      <c r="W39" s="2">
        <v>4.0</v>
      </c>
      <c r="X39" s="2">
        <v>4.0</v>
      </c>
      <c r="Y39" s="2">
        <v>5.0</v>
      </c>
      <c r="Z39" s="2">
        <v>4.0</v>
      </c>
      <c r="AA39" s="2">
        <v>4.0</v>
      </c>
      <c r="AB39" s="2">
        <v>2.0</v>
      </c>
      <c r="AC39" s="2">
        <v>4.0</v>
      </c>
      <c r="AE39" s="2" t="s">
        <v>116</v>
      </c>
      <c r="AG39" s="2" t="s">
        <v>102</v>
      </c>
      <c r="AJ39" s="2" t="s">
        <v>104</v>
      </c>
      <c r="AL39" s="2" t="s">
        <v>104</v>
      </c>
      <c r="AR39" s="2" t="s">
        <v>102</v>
      </c>
      <c r="AV39" s="2" t="s">
        <v>102</v>
      </c>
      <c r="AW39" s="2" t="s">
        <v>104</v>
      </c>
      <c r="AZ39" s="2" t="s">
        <v>102</v>
      </c>
      <c r="BB39" s="2" t="s">
        <v>104</v>
      </c>
      <c r="BE39" s="2" t="s">
        <v>104</v>
      </c>
      <c r="BG39" s="2" t="s">
        <v>103</v>
      </c>
      <c r="BM39" s="2" t="s">
        <v>102</v>
      </c>
      <c r="BQ39" s="2" t="s">
        <v>104</v>
      </c>
      <c r="BR39" s="2" t="s">
        <v>104</v>
      </c>
      <c r="BT39" s="2">
        <v>3.0</v>
      </c>
      <c r="BU39" s="2">
        <v>4.0</v>
      </c>
      <c r="BV39" s="2">
        <v>4.0</v>
      </c>
      <c r="BW39" s="2">
        <v>4.0</v>
      </c>
      <c r="BX39" s="2">
        <v>2.0</v>
      </c>
      <c r="BY39" s="2">
        <v>4.0</v>
      </c>
      <c r="BZ39" s="2">
        <v>3.0</v>
      </c>
      <c r="CA39" s="2">
        <v>2.0</v>
      </c>
      <c r="CB39" s="2">
        <v>3.0</v>
      </c>
      <c r="CC39" s="2">
        <v>1.0</v>
      </c>
      <c r="CD39" s="2">
        <v>3.0</v>
      </c>
      <c r="CE39" s="2">
        <v>2.0</v>
      </c>
      <c r="CF39" s="2">
        <v>3.0</v>
      </c>
      <c r="CG39" s="2">
        <v>2.0</v>
      </c>
      <c r="CH39" s="2">
        <v>4.0</v>
      </c>
      <c r="CI39" s="2">
        <v>2.0</v>
      </c>
      <c r="CJ39" s="2">
        <v>3.0</v>
      </c>
      <c r="CK39" s="2">
        <v>3.0</v>
      </c>
      <c r="CL39" s="2" t="s">
        <v>105</v>
      </c>
      <c r="CM39" s="2" t="s">
        <v>334</v>
      </c>
      <c r="CN39" s="6" t="s">
        <v>335</v>
      </c>
      <c r="CO39" s="7" t="str">
        <f>HYPERLINK("https://drive.google.com/file/d/1r6GGL35oCrPQNfvGi_DR_ltjUP-VnvJ2/view?usp=drivesdk","Form Tanggapan")</f>
        <v>Form Tanggapan</v>
      </c>
      <c r="CP39" s="2" t="s">
        <v>336</v>
      </c>
    </row>
    <row r="40">
      <c r="A40" s="4">
        <v>43971.312317627315</v>
      </c>
      <c r="C40" s="2" t="s">
        <v>337</v>
      </c>
      <c r="D40" s="5" t="s">
        <v>338</v>
      </c>
      <c r="E40" s="2">
        <v>35.0</v>
      </c>
      <c r="F40" s="2" t="s">
        <v>339</v>
      </c>
      <c r="G40" s="2" t="s">
        <v>96</v>
      </c>
      <c r="H40" s="2" t="s">
        <v>168</v>
      </c>
      <c r="I40" s="2" t="s">
        <v>161</v>
      </c>
      <c r="J40" s="2" t="s">
        <v>246</v>
      </c>
      <c r="K40" s="2" t="s">
        <v>135</v>
      </c>
      <c r="L40" s="2">
        <v>4.0</v>
      </c>
      <c r="M40" s="2">
        <v>5.0</v>
      </c>
      <c r="N40" s="2">
        <v>5.0</v>
      </c>
      <c r="O40" s="2">
        <v>5.0</v>
      </c>
      <c r="P40" s="2">
        <v>5.0</v>
      </c>
      <c r="Q40" s="2">
        <v>5.0</v>
      </c>
      <c r="R40" s="2">
        <v>2.0</v>
      </c>
      <c r="S40" s="2">
        <v>4.0</v>
      </c>
      <c r="T40" s="2">
        <v>4.0</v>
      </c>
      <c r="U40" s="2">
        <v>3.0</v>
      </c>
      <c r="V40" s="2">
        <v>5.0</v>
      </c>
      <c r="W40" s="2">
        <v>5.0</v>
      </c>
      <c r="X40" s="2">
        <v>5.0</v>
      </c>
      <c r="Y40" s="2">
        <v>5.0</v>
      </c>
      <c r="Z40" s="2">
        <v>4.0</v>
      </c>
      <c r="AA40" s="2">
        <v>4.0</v>
      </c>
      <c r="AB40" s="2">
        <v>4.0</v>
      </c>
      <c r="AC40" s="2">
        <v>5.0</v>
      </c>
      <c r="AE40" s="2" t="s">
        <v>104</v>
      </c>
      <c r="AG40" s="2" t="s">
        <v>102</v>
      </c>
      <c r="AJ40" s="2" t="s">
        <v>102</v>
      </c>
      <c r="AL40" s="2" t="s">
        <v>102</v>
      </c>
      <c r="AR40" s="2" t="s">
        <v>102</v>
      </c>
      <c r="AV40" s="2" t="s">
        <v>102</v>
      </c>
      <c r="AW40" s="2" t="s">
        <v>102</v>
      </c>
      <c r="AZ40" s="2" t="s">
        <v>102</v>
      </c>
      <c r="BB40" s="2" t="s">
        <v>102</v>
      </c>
      <c r="BE40" s="2" t="s">
        <v>102</v>
      </c>
      <c r="BG40" s="2" t="s">
        <v>102</v>
      </c>
      <c r="BM40" s="2" t="s">
        <v>102</v>
      </c>
      <c r="BQ40" s="2" t="s">
        <v>102</v>
      </c>
      <c r="BR40" s="2" t="s">
        <v>102</v>
      </c>
      <c r="BT40" s="2">
        <v>4.0</v>
      </c>
      <c r="BU40" s="2">
        <v>4.0</v>
      </c>
      <c r="BV40" s="2">
        <v>4.0</v>
      </c>
      <c r="BW40" s="2">
        <v>4.0</v>
      </c>
      <c r="BX40" s="2">
        <v>2.0</v>
      </c>
      <c r="BY40" s="2">
        <v>3.0</v>
      </c>
      <c r="BZ40" s="2">
        <v>4.0</v>
      </c>
      <c r="CA40" s="2">
        <v>2.0</v>
      </c>
      <c r="CB40" s="2">
        <v>4.0</v>
      </c>
      <c r="CC40" s="2">
        <v>1.0</v>
      </c>
      <c r="CD40" s="2">
        <v>1.0</v>
      </c>
      <c r="CE40" s="2">
        <v>3.0</v>
      </c>
      <c r="CF40" s="2">
        <v>3.0</v>
      </c>
      <c r="CG40" s="2">
        <v>4.0</v>
      </c>
      <c r="CH40" s="2">
        <v>4.0</v>
      </c>
      <c r="CI40" s="2">
        <v>2.0</v>
      </c>
      <c r="CJ40" s="2">
        <v>4.0</v>
      </c>
      <c r="CK40" s="2">
        <v>4.0</v>
      </c>
      <c r="CL40" s="2" t="s">
        <v>105</v>
      </c>
      <c r="CM40" s="2" t="s">
        <v>340</v>
      </c>
      <c r="CN40" s="6" t="s">
        <v>341</v>
      </c>
      <c r="CO40" s="7" t="str">
        <f>HYPERLINK("https://drive.google.com/file/d/1nYMMjznVpiX2CzAiAYX79KgNZZqKuHc3/view?usp=drivesdk","Form Tanggapan")</f>
        <v>Form Tanggapan</v>
      </c>
      <c r="CP40" s="2" t="s">
        <v>336</v>
      </c>
    </row>
    <row r="41">
      <c r="A41" s="4">
        <v>43971.31437247685</v>
      </c>
      <c r="C41" s="2" t="s">
        <v>342</v>
      </c>
      <c r="D41" s="5" t="s">
        <v>343</v>
      </c>
      <c r="E41" s="2">
        <v>19.0</v>
      </c>
      <c r="F41" s="2" t="s">
        <v>209</v>
      </c>
      <c r="G41" s="2" t="s">
        <v>96</v>
      </c>
      <c r="H41" s="2" t="s">
        <v>123</v>
      </c>
      <c r="I41" s="2" t="s">
        <v>124</v>
      </c>
      <c r="J41" s="2" t="s">
        <v>125</v>
      </c>
      <c r="K41" s="2" t="s">
        <v>191</v>
      </c>
      <c r="L41" s="2">
        <v>5.0</v>
      </c>
      <c r="M41" s="2">
        <v>5.0</v>
      </c>
      <c r="N41" s="2">
        <v>5.0</v>
      </c>
      <c r="O41" s="2">
        <v>5.0</v>
      </c>
      <c r="P41" s="2">
        <v>4.0</v>
      </c>
      <c r="Q41" s="2">
        <v>4.0</v>
      </c>
      <c r="R41" s="2">
        <v>5.0</v>
      </c>
      <c r="S41" s="2">
        <v>5.0</v>
      </c>
      <c r="T41" s="2">
        <v>4.0</v>
      </c>
      <c r="U41" s="2">
        <v>4.0</v>
      </c>
      <c r="V41" s="2">
        <v>4.0</v>
      </c>
      <c r="W41" s="2">
        <v>5.0</v>
      </c>
      <c r="X41" s="2">
        <v>5.0</v>
      </c>
      <c r="Y41" s="2">
        <v>5.0</v>
      </c>
      <c r="Z41" s="2">
        <v>5.0</v>
      </c>
      <c r="AA41" s="2">
        <v>1.0</v>
      </c>
      <c r="AB41" s="2">
        <v>1.0</v>
      </c>
      <c r="AC41" s="2">
        <v>4.0</v>
      </c>
      <c r="AE41" s="2" t="s">
        <v>104</v>
      </c>
      <c r="AG41" s="2" t="s">
        <v>102</v>
      </c>
      <c r="AJ41" s="2" t="s">
        <v>102</v>
      </c>
      <c r="AL41" s="2" t="s">
        <v>104</v>
      </c>
      <c r="AR41" s="2" t="s">
        <v>104</v>
      </c>
      <c r="AV41" s="2" t="s">
        <v>102</v>
      </c>
      <c r="AW41" s="2" t="s">
        <v>104</v>
      </c>
      <c r="AZ41" s="2" t="s">
        <v>102</v>
      </c>
      <c r="BB41" s="2" t="s">
        <v>102</v>
      </c>
      <c r="BE41" s="2" t="s">
        <v>104</v>
      </c>
      <c r="BG41" s="2" t="s">
        <v>104</v>
      </c>
      <c r="BM41" s="2" t="s">
        <v>104</v>
      </c>
      <c r="BQ41" s="2" t="s">
        <v>104</v>
      </c>
      <c r="BR41" s="2" t="s">
        <v>102</v>
      </c>
      <c r="BT41" s="2">
        <v>4.0</v>
      </c>
      <c r="BU41" s="2">
        <v>4.0</v>
      </c>
      <c r="BV41" s="2">
        <v>4.0</v>
      </c>
      <c r="BW41" s="2">
        <v>4.0</v>
      </c>
      <c r="BX41" s="2">
        <v>1.0</v>
      </c>
      <c r="BY41" s="2">
        <v>4.0</v>
      </c>
      <c r="BZ41" s="2">
        <v>4.0</v>
      </c>
      <c r="CA41" s="2">
        <v>1.0</v>
      </c>
      <c r="CB41" s="2">
        <v>4.0</v>
      </c>
      <c r="CC41" s="2">
        <v>1.0</v>
      </c>
      <c r="CD41" s="2">
        <v>4.0</v>
      </c>
      <c r="CE41" s="2">
        <v>4.0</v>
      </c>
      <c r="CF41" s="2">
        <v>4.0</v>
      </c>
      <c r="CG41" s="2">
        <v>4.0</v>
      </c>
      <c r="CH41" s="2">
        <v>4.0</v>
      </c>
      <c r="CI41" s="2">
        <v>1.0</v>
      </c>
      <c r="CJ41" s="2">
        <v>3.0</v>
      </c>
      <c r="CK41" s="2">
        <v>4.0</v>
      </c>
      <c r="CL41" s="2" t="s">
        <v>105</v>
      </c>
      <c r="CM41" s="2" t="s">
        <v>344</v>
      </c>
      <c r="CN41" s="6" t="s">
        <v>345</v>
      </c>
      <c r="CO41" s="7" t="str">
        <f>HYPERLINK("https://drive.google.com/file/d/1o_24qNboPAN5kjE7osuJh5UXZIL_D87G/view?usp=drivesdk","Form Tanggapan")</f>
        <v>Form Tanggapan</v>
      </c>
      <c r="CP41" s="2" t="s">
        <v>346</v>
      </c>
    </row>
    <row r="42">
      <c r="A42" s="4">
        <v>43971.31617909722</v>
      </c>
      <c r="C42" s="2" t="s">
        <v>347</v>
      </c>
      <c r="D42" s="5" t="s">
        <v>348</v>
      </c>
      <c r="E42" s="2">
        <v>30.0</v>
      </c>
      <c r="F42" s="2" t="s">
        <v>288</v>
      </c>
      <c r="G42" s="2" t="s">
        <v>96</v>
      </c>
      <c r="H42" s="2" t="s">
        <v>97</v>
      </c>
      <c r="I42" s="2" t="s">
        <v>161</v>
      </c>
      <c r="J42" s="2" t="s">
        <v>349</v>
      </c>
      <c r="K42" s="2" t="s">
        <v>135</v>
      </c>
      <c r="L42" s="2">
        <v>3.0</v>
      </c>
      <c r="M42" s="2">
        <v>3.0</v>
      </c>
      <c r="N42" s="2">
        <v>4.0</v>
      </c>
      <c r="O42" s="2">
        <v>3.0</v>
      </c>
      <c r="P42" s="2">
        <v>3.0</v>
      </c>
      <c r="Q42" s="2">
        <v>3.0</v>
      </c>
      <c r="R42" s="2">
        <v>3.0</v>
      </c>
      <c r="S42" s="2">
        <v>3.0</v>
      </c>
      <c r="T42" s="2">
        <v>2.0</v>
      </c>
      <c r="U42" s="2">
        <v>2.0</v>
      </c>
      <c r="V42" s="2">
        <v>4.0</v>
      </c>
      <c r="W42" s="2">
        <v>3.0</v>
      </c>
      <c r="X42" s="2">
        <v>3.0</v>
      </c>
      <c r="Y42" s="2">
        <v>3.0</v>
      </c>
      <c r="Z42" s="2">
        <v>3.0</v>
      </c>
      <c r="AA42" s="2">
        <v>2.0</v>
      </c>
      <c r="AB42" s="2">
        <v>2.0</v>
      </c>
      <c r="AC42" s="2">
        <v>3.0</v>
      </c>
      <c r="AE42" s="2" t="s">
        <v>104</v>
      </c>
      <c r="AG42" s="2" t="s">
        <v>102</v>
      </c>
      <c r="AJ42" s="2" t="s">
        <v>102</v>
      </c>
      <c r="AL42" s="2" t="s">
        <v>102</v>
      </c>
      <c r="AR42" s="2" t="s">
        <v>102</v>
      </c>
      <c r="AV42" s="2" t="s">
        <v>102</v>
      </c>
      <c r="AW42" s="2" t="s">
        <v>102</v>
      </c>
      <c r="AZ42" s="2" t="s">
        <v>102</v>
      </c>
      <c r="BB42" s="2" t="s">
        <v>102</v>
      </c>
      <c r="BE42" s="2" t="s">
        <v>102</v>
      </c>
      <c r="BG42" s="2" t="s">
        <v>102</v>
      </c>
      <c r="BM42" s="2" t="s">
        <v>102</v>
      </c>
      <c r="BQ42" s="2" t="s">
        <v>102</v>
      </c>
      <c r="BR42" s="2" t="s">
        <v>102</v>
      </c>
      <c r="BT42" s="2">
        <v>3.0</v>
      </c>
      <c r="BU42" s="2">
        <v>3.0</v>
      </c>
      <c r="BV42" s="2">
        <v>3.0</v>
      </c>
      <c r="BW42" s="2">
        <v>3.0</v>
      </c>
      <c r="BX42" s="2">
        <v>2.0</v>
      </c>
      <c r="BY42" s="2">
        <v>3.0</v>
      </c>
      <c r="BZ42" s="2">
        <v>3.0</v>
      </c>
      <c r="CA42" s="2">
        <v>2.0</v>
      </c>
      <c r="CB42" s="2">
        <v>3.0</v>
      </c>
      <c r="CC42" s="2">
        <v>1.0</v>
      </c>
      <c r="CD42" s="2">
        <v>3.0</v>
      </c>
      <c r="CE42" s="2">
        <v>3.0</v>
      </c>
      <c r="CF42" s="2">
        <v>3.0</v>
      </c>
      <c r="CG42" s="2">
        <v>2.0</v>
      </c>
      <c r="CH42" s="2">
        <v>3.0</v>
      </c>
      <c r="CI42" s="2">
        <v>2.0</v>
      </c>
      <c r="CJ42" s="2">
        <v>2.0</v>
      </c>
      <c r="CK42" s="2">
        <v>3.0</v>
      </c>
      <c r="CL42" s="2" t="s">
        <v>105</v>
      </c>
      <c r="CM42" s="2" t="s">
        <v>350</v>
      </c>
      <c r="CN42" s="6" t="s">
        <v>351</v>
      </c>
      <c r="CO42" s="7" t="str">
        <f>HYPERLINK("https://drive.google.com/file/d/1Pglf8JZl5HcFjitKq67z655og8n_d7hd/view?usp=drivesdk","Form Tanggapan")</f>
        <v>Form Tanggapan</v>
      </c>
      <c r="CP42" s="2" t="s">
        <v>352</v>
      </c>
    </row>
    <row r="43">
      <c r="A43" s="4">
        <v>43971.3173187037</v>
      </c>
      <c r="C43" s="2" t="s">
        <v>353</v>
      </c>
      <c r="D43" s="5" t="s">
        <v>354</v>
      </c>
      <c r="E43" s="2">
        <v>19.0</v>
      </c>
      <c r="F43" s="2" t="s">
        <v>209</v>
      </c>
      <c r="G43" s="2" t="s">
        <v>96</v>
      </c>
      <c r="H43" s="2" t="s">
        <v>123</v>
      </c>
      <c r="I43" s="2" t="s">
        <v>124</v>
      </c>
      <c r="J43" s="2" t="s">
        <v>355</v>
      </c>
      <c r="K43" s="2" t="s">
        <v>191</v>
      </c>
      <c r="L43" s="2">
        <v>5.0</v>
      </c>
      <c r="M43" s="2">
        <v>4.0</v>
      </c>
      <c r="N43" s="2">
        <v>4.0</v>
      </c>
      <c r="O43" s="2">
        <v>4.0</v>
      </c>
      <c r="P43" s="2">
        <v>5.0</v>
      </c>
      <c r="Q43" s="2">
        <v>5.0</v>
      </c>
      <c r="R43" s="2">
        <v>3.0</v>
      </c>
      <c r="S43" s="2">
        <v>4.0</v>
      </c>
      <c r="T43" s="2">
        <v>4.0</v>
      </c>
      <c r="U43" s="2">
        <v>4.0</v>
      </c>
      <c r="V43" s="2">
        <v>4.0</v>
      </c>
      <c r="W43" s="2">
        <v>5.0</v>
      </c>
      <c r="X43" s="2">
        <v>5.0</v>
      </c>
      <c r="Y43" s="2">
        <v>5.0</v>
      </c>
      <c r="Z43" s="2">
        <v>5.0</v>
      </c>
      <c r="AA43" s="2">
        <v>2.0</v>
      </c>
      <c r="AB43" s="2">
        <v>3.0</v>
      </c>
      <c r="AC43" s="2">
        <v>2.0</v>
      </c>
      <c r="AE43" s="2" t="s">
        <v>104</v>
      </c>
      <c r="AG43" s="2" t="s">
        <v>102</v>
      </c>
      <c r="AJ43" s="2" t="s">
        <v>102</v>
      </c>
      <c r="AL43" s="2" t="s">
        <v>104</v>
      </c>
      <c r="AR43" s="2" t="s">
        <v>102</v>
      </c>
      <c r="AV43" s="2" t="s">
        <v>102</v>
      </c>
      <c r="AW43" s="2" t="s">
        <v>104</v>
      </c>
      <c r="AZ43" s="2" t="s">
        <v>102</v>
      </c>
      <c r="BB43" s="2" t="s">
        <v>104</v>
      </c>
      <c r="BE43" s="2" t="s">
        <v>104</v>
      </c>
      <c r="BG43" s="2" t="s">
        <v>103</v>
      </c>
      <c r="BM43" s="2" t="s">
        <v>104</v>
      </c>
      <c r="BQ43" s="2" t="s">
        <v>104</v>
      </c>
      <c r="BR43" s="2" t="s">
        <v>102</v>
      </c>
      <c r="BT43" s="2">
        <v>4.0</v>
      </c>
      <c r="BU43" s="2">
        <v>3.0</v>
      </c>
      <c r="BV43" s="2">
        <v>3.0</v>
      </c>
      <c r="BW43" s="2">
        <v>3.0</v>
      </c>
      <c r="BX43" s="2">
        <v>2.0</v>
      </c>
      <c r="BY43" s="2">
        <v>3.0</v>
      </c>
      <c r="BZ43" s="2">
        <v>3.0</v>
      </c>
      <c r="CA43" s="2">
        <v>3.0</v>
      </c>
      <c r="CB43" s="2">
        <v>3.0</v>
      </c>
      <c r="CC43" s="2">
        <v>1.0</v>
      </c>
      <c r="CD43" s="2">
        <v>2.0</v>
      </c>
      <c r="CE43" s="2">
        <v>3.0</v>
      </c>
      <c r="CF43" s="2">
        <v>3.0</v>
      </c>
      <c r="CG43" s="2">
        <v>3.0</v>
      </c>
      <c r="CH43" s="2">
        <v>3.0</v>
      </c>
      <c r="CI43" s="2">
        <v>2.0</v>
      </c>
      <c r="CJ43" s="2">
        <v>3.0</v>
      </c>
      <c r="CK43" s="2">
        <v>3.0</v>
      </c>
      <c r="CL43" s="2" t="s">
        <v>105</v>
      </c>
      <c r="CM43" s="2" t="s">
        <v>356</v>
      </c>
      <c r="CN43" s="6" t="s">
        <v>357</v>
      </c>
      <c r="CO43" s="7" t="str">
        <f>HYPERLINK("https://drive.google.com/file/d/1yCbFdrSC-0E256E2bnokOaT4KwFry99j/view?usp=drivesdk","Form Tanggapan")</f>
        <v>Form Tanggapan</v>
      </c>
      <c r="CP43" s="2" t="s">
        <v>358</v>
      </c>
    </row>
    <row r="44">
      <c r="A44" s="4">
        <v>43971.32063503472</v>
      </c>
      <c r="C44" s="2" t="s">
        <v>359</v>
      </c>
      <c r="D44" s="5" t="s">
        <v>360</v>
      </c>
      <c r="E44" s="2">
        <v>19.0</v>
      </c>
      <c r="F44" s="2" t="s">
        <v>209</v>
      </c>
      <c r="G44" s="2" t="s">
        <v>96</v>
      </c>
      <c r="H44" s="2" t="s">
        <v>123</v>
      </c>
      <c r="I44" s="2" t="s">
        <v>124</v>
      </c>
      <c r="J44" s="2" t="s">
        <v>125</v>
      </c>
      <c r="K44" s="2" t="s">
        <v>191</v>
      </c>
      <c r="L44" s="2">
        <v>5.0</v>
      </c>
      <c r="M44" s="2">
        <v>5.0</v>
      </c>
      <c r="N44" s="2">
        <v>5.0</v>
      </c>
      <c r="O44" s="2">
        <v>5.0</v>
      </c>
      <c r="P44" s="2">
        <v>4.0</v>
      </c>
      <c r="Q44" s="2">
        <v>4.0</v>
      </c>
      <c r="R44" s="2">
        <v>4.0</v>
      </c>
      <c r="S44" s="2">
        <v>5.0</v>
      </c>
      <c r="T44" s="2">
        <v>5.0</v>
      </c>
      <c r="U44" s="2">
        <v>5.0</v>
      </c>
      <c r="V44" s="2">
        <v>5.0</v>
      </c>
      <c r="W44" s="2">
        <v>5.0</v>
      </c>
      <c r="X44" s="2">
        <v>5.0</v>
      </c>
      <c r="Y44" s="2">
        <v>5.0</v>
      </c>
      <c r="Z44" s="2">
        <v>5.0</v>
      </c>
      <c r="AA44" s="2">
        <v>2.0</v>
      </c>
      <c r="AB44" s="2">
        <v>2.0</v>
      </c>
      <c r="AC44" s="2">
        <v>4.0</v>
      </c>
      <c r="AE44" s="2" t="s">
        <v>104</v>
      </c>
      <c r="AG44" s="2" t="s">
        <v>102</v>
      </c>
      <c r="AJ44" s="2" t="s">
        <v>102</v>
      </c>
      <c r="AL44" s="2" t="s">
        <v>104</v>
      </c>
      <c r="AR44" s="2" t="s">
        <v>102</v>
      </c>
      <c r="AV44" s="2" t="s">
        <v>102</v>
      </c>
      <c r="AW44" s="2" t="s">
        <v>104</v>
      </c>
      <c r="AZ44" s="2" t="s">
        <v>102</v>
      </c>
      <c r="BB44" s="2" t="s">
        <v>102</v>
      </c>
      <c r="BE44" s="2" t="s">
        <v>104</v>
      </c>
      <c r="BG44" s="2" t="s">
        <v>104</v>
      </c>
      <c r="BM44" s="2" t="s">
        <v>104</v>
      </c>
      <c r="BQ44" s="2" t="s">
        <v>104</v>
      </c>
      <c r="BR44" s="2" t="s">
        <v>102</v>
      </c>
      <c r="BT44" s="2">
        <v>4.0</v>
      </c>
      <c r="BU44" s="2">
        <v>4.0</v>
      </c>
      <c r="BV44" s="2">
        <v>4.0</v>
      </c>
      <c r="BW44" s="2">
        <v>4.0</v>
      </c>
      <c r="BX44" s="2">
        <v>1.0</v>
      </c>
      <c r="BY44" s="2">
        <v>2.0</v>
      </c>
      <c r="BZ44" s="2">
        <v>4.0</v>
      </c>
      <c r="CA44" s="2">
        <v>1.0</v>
      </c>
      <c r="CB44" s="2">
        <v>4.0</v>
      </c>
      <c r="CC44" s="2">
        <v>1.0</v>
      </c>
      <c r="CD44" s="2">
        <v>1.0</v>
      </c>
      <c r="CE44" s="2">
        <v>4.0</v>
      </c>
      <c r="CF44" s="2">
        <v>4.0</v>
      </c>
      <c r="CG44" s="2">
        <v>3.0</v>
      </c>
      <c r="CH44" s="2">
        <v>4.0</v>
      </c>
      <c r="CI44" s="2">
        <v>1.0</v>
      </c>
      <c r="CJ44" s="2">
        <v>3.0</v>
      </c>
      <c r="CK44" s="2">
        <v>4.0</v>
      </c>
      <c r="CL44" s="2" t="s">
        <v>105</v>
      </c>
      <c r="CM44" s="2" t="s">
        <v>361</v>
      </c>
      <c r="CN44" s="6" t="s">
        <v>362</v>
      </c>
      <c r="CO44" s="7" t="str">
        <f>HYPERLINK("https://drive.google.com/file/d/1WKPTgz7cFSmHekuGl5hq3daN0xIvCzqm/view?usp=drivesdk","Form Tanggapan")</f>
        <v>Form Tanggapan</v>
      </c>
      <c r="CP44" s="2" t="s">
        <v>363</v>
      </c>
    </row>
    <row r="45">
      <c r="A45" s="4">
        <v>43971.3214433449</v>
      </c>
      <c r="C45" s="2" t="s">
        <v>364</v>
      </c>
      <c r="D45" s="5" t="s">
        <v>365</v>
      </c>
      <c r="E45" s="2">
        <v>19.0</v>
      </c>
      <c r="F45" s="2" t="s">
        <v>209</v>
      </c>
      <c r="G45" s="2" t="s">
        <v>96</v>
      </c>
      <c r="H45" s="2" t="s">
        <v>123</v>
      </c>
      <c r="I45" s="2" t="s">
        <v>124</v>
      </c>
      <c r="J45" s="2" t="s">
        <v>366</v>
      </c>
      <c r="K45" s="2" t="s">
        <v>191</v>
      </c>
      <c r="L45" s="2">
        <v>5.0</v>
      </c>
      <c r="M45" s="2">
        <v>5.0</v>
      </c>
      <c r="N45" s="2">
        <v>4.0</v>
      </c>
      <c r="O45" s="2">
        <v>5.0</v>
      </c>
      <c r="P45" s="2">
        <v>4.0</v>
      </c>
      <c r="Q45" s="2">
        <v>5.0</v>
      </c>
      <c r="R45" s="2">
        <v>5.0</v>
      </c>
      <c r="S45" s="2">
        <v>4.0</v>
      </c>
      <c r="T45" s="2">
        <v>4.0</v>
      </c>
      <c r="U45" s="2">
        <v>4.0</v>
      </c>
      <c r="V45" s="2">
        <v>4.0</v>
      </c>
      <c r="W45" s="2">
        <v>5.0</v>
      </c>
      <c r="X45" s="2">
        <v>5.0</v>
      </c>
      <c r="Y45" s="2">
        <v>5.0</v>
      </c>
      <c r="Z45" s="2">
        <v>5.0</v>
      </c>
      <c r="AA45" s="2">
        <v>2.0</v>
      </c>
      <c r="AB45" s="2">
        <v>3.0</v>
      </c>
      <c r="AC45" s="2">
        <v>5.0</v>
      </c>
      <c r="AE45" s="2" t="s">
        <v>104</v>
      </c>
      <c r="AG45" s="2" t="s">
        <v>102</v>
      </c>
      <c r="AJ45" s="2" t="s">
        <v>102</v>
      </c>
      <c r="AL45" s="2" t="s">
        <v>104</v>
      </c>
      <c r="AR45" s="2" t="s">
        <v>102</v>
      </c>
      <c r="AV45" s="2" t="s">
        <v>102</v>
      </c>
      <c r="AW45" s="2" t="s">
        <v>104</v>
      </c>
      <c r="AZ45" s="2" t="s">
        <v>104</v>
      </c>
      <c r="BB45" s="2" t="s">
        <v>102</v>
      </c>
      <c r="BE45" s="2" t="s">
        <v>102</v>
      </c>
      <c r="BG45" s="2" t="s">
        <v>102</v>
      </c>
      <c r="BM45" s="2" t="s">
        <v>102</v>
      </c>
      <c r="BQ45" s="2" t="s">
        <v>102</v>
      </c>
      <c r="BR45" s="2" t="s">
        <v>104</v>
      </c>
      <c r="BT45" s="2">
        <v>3.0</v>
      </c>
      <c r="BU45" s="2">
        <v>3.0</v>
      </c>
      <c r="BV45" s="2">
        <v>4.0</v>
      </c>
      <c r="BW45" s="2">
        <v>4.0</v>
      </c>
      <c r="BX45" s="2">
        <v>1.0</v>
      </c>
      <c r="BY45" s="2">
        <v>3.0</v>
      </c>
      <c r="BZ45" s="2">
        <v>3.0</v>
      </c>
      <c r="CA45" s="2">
        <v>1.0</v>
      </c>
      <c r="CB45" s="2">
        <v>4.0</v>
      </c>
      <c r="CC45" s="2">
        <v>1.0</v>
      </c>
      <c r="CD45" s="2">
        <v>3.0</v>
      </c>
      <c r="CE45" s="2">
        <v>3.0</v>
      </c>
      <c r="CF45" s="2">
        <v>3.0</v>
      </c>
      <c r="CG45" s="2">
        <v>3.0</v>
      </c>
      <c r="CH45" s="2">
        <v>3.0</v>
      </c>
      <c r="CI45" s="2">
        <v>1.0</v>
      </c>
      <c r="CJ45" s="2">
        <v>2.0</v>
      </c>
      <c r="CK45" s="2">
        <v>3.0</v>
      </c>
      <c r="CL45" s="2" t="s">
        <v>105</v>
      </c>
      <c r="CM45" s="2" t="s">
        <v>367</v>
      </c>
      <c r="CN45" s="6" t="s">
        <v>368</v>
      </c>
      <c r="CO45" s="7" t="str">
        <f>HYPERLINK("https://drive.google.com/file/d/1ZMG-vnFpmwxYUk3I2psztyedGzcB9Tvx/view?usp=drivesdk","Form Tanggapan")</f>
        <v>Form Tanggapan</v>
      </c>
      <c r="CP45" s="2" t="s">
        <v>369</v>
      </c>
    </row>
    <row r="46">
      <c r="A46" s="4">
        <v>43971.32409502315</v>
      </c>
      <c r="C46" s="2" t="s">
        <v>370</v>
      </c>
      <c r="D46" s="5" t="s">
        <v>371</v>
      </c>
      <c r="E46" s="2">
        <v>29.0</v>
      </c>
      <c r="F46" s="2" t="s">
        <v>282</v>
      </c>
      <c r="G46" s="2" t="s">
        <v>96</v>
      </c>
      <c r="H46" s="2" t="s">
        <v>168</v>
      </c>
      <c r="I46" s="2" t="s">
        <v>161</v>
      </c>
      <c r="J46" s="2" t="s">
        <v>372</v>
      </c>
      <c r="K46" s="2" t="s">
        <v>135</v>
      </c>
      <c r="L46" s="2">
        <v>5.0</v>
      </c>
      <c r="M46" s="2">
        <v>5.0</v>
      </c>
      <c r="N46" s="2">
        <v>5.0</v>
      </c>
      <c r="O46" s="2">
        <v>5.0</v>
      </c>
      <c r="P46" s="2">
        <v>5.0</v>
      </c>
      <c r="Q46" s="2">
        <v>5.0</v>
      </c>
      <c r="R46" s="2">
        <v>5.0</v>
      </c>
      <c r="S46" s="2">
        <v>5.0</v>
      </c>
      <c r="T46" s="2">
        <v>5.0</v>
      </c>
      <c r="U46" s="2">
        <v>5.0</v>
      </c>
      <c r="V46" s="2">
        <v>5.0</v>
      </c>
      <c r="W46" s="2">
        <v>5.0</v>
      </c>
      <c r="X46" s="2">
        <v>5.0</v>
      </c>
      <c r="Y46" s="2">
        <v>5.0</v>
      </c>
      <c r="Z46" s="2">
        <v>5.0</v>
      </c>
      <c r="AA46" s="2">
        <v>2.0</v>
      </c>
      <c r="AB46" s="2">
        <v>2.0</v>
      </c>
      <c r="AC46" s="2">
        <v>5.0</v>
      </c>
      <c r="AE46" s="2" t="s">
        <v>101</v>
      </c>
      <c r="AG46" s="2" t="s">
        <v>102</v>
      </c>
      <c r="AJ46" s="2" t="s">
        <v>102</v>
      </c>
      <c r="AL46" s="2" t="s">
        <v>102</v>
      </c>
      <c r="AR46" s="2" t="s">
        <v>102</v>
      </c>
      <c r="AV46" s="2" t="s">
        <v>102</v>
      </c>
      <c r="AW46" s="2" t="s">
        <v>102</v>
      </c>
      <c r="AZ46" s="2" t="s">
        <v>102</v>
      </c>
      <c r="BB46" s="2" t="s">
        <v>102</v>
      </c>
      <c r="BE46" s="2" t="s">
        <v>102</v>
      </c>
      <c r="BG46" s="2" t="s">
        <v>102</v>
      </c>
      <c r="BM46" s="2" t="s">
        <v>102</v>
      </c>
      <c r="BQ46" s="2" t="s">
        <v>102</v>
      </c>
      <c r="BR46" s="2" t="s">
        <v>102</v>
      </c>
      <c r="BT46" s="2">
        <v>4.0</v>
      </c>
      <c r="BU46" s="2">
        <v>4.0</v>
      </c>
      <c r="BV46" s="2">
        <v>4.0</v>
      </c>
      <c r="BW46" s="2">
        <v>4.0</v>
      </c>
      <c r="BX46" s="2">
        <v>1.0</v>
      </c>
      <c r="BY46" s="2">
        <v>4.0</v>
      </c>
      <c r="BZ46" s="2">
        <v>4.0</v>
      </c>
      <c r="CA46" s="2">
        <v>1.0</v>
      </c>
      <c r="CB46" s="2">
        <v>4.0</v>
      </c>
      <c r="CC46" s="2">
        <v>1.0</v>
      </c>
      <c r="CD46" s="2">
        <v>4.0</v>
      </c>
      <c r="CE46" s="2">
        <v>4.0</v>
      </c>
      <c r="CF46" s="2">
        <v>4.0</v>
      </c>
      <c r="CG46" s="2">
        <v>1.0</v>
      </c>
      <c r="CH46" s="2">
        <v>4.0</v>
      </c>
      <c r="CI46" s="2">
        <v>1.0</v>
      </c>
      <c r="CJ46" s="2">
        <v>2.0</v>
      </c>
      <c r="CK46" s="2">
        <v>4.0</v>
      </c>
      <c r="CL46" s="2" t="s">
        <v>105</v>
      </c>
      <c r="CM46" s="2" t="s">
        <v>373</v>
      </c>
      <c r="CN46" s="6" t="s">
        <v>374</v>
      </c>
      <c r="CO46" s="7" t="str">
        <f>HYPERLINK("https://drive.google.com/file/d/1IHFi5GED_QQr7DJjx8eAektndT5Zzfx3/view?usp=drivesdk","Form Tanggapan")</f>
        <v>Form Tanggapan</v>
      </c>
      <c r="CP46" s="2" t="s">
        <v>375</v>
      </c>
    </row>
    <row r="47">
      <c r="A47" s="4">
        <v>43971.324501967596</v>
      </c>
      <c r="C47" s="2" t="s">
        <v>376</v>
      </c>
      <c r="D47" s="5" t="s">
        <v>377</v>
      </c>
      <c r="E47" s="2">
        <v>20.0</v>
      </c>
      <c r="F47" s="2" t="s">
        <v>378</v>
      </c>
      <c r="G47" s="2" t="s">
        <v>96</v>
      </c>
      <c r="H47" s="2" t="s">
        <v>123</v>
      </c>
      <c r="I47" s="2" t="s">
        <v>124</v>
      </c>
      <c r="J47" s="2" t="s">
        <v>125</v>
      </c>
      <c r="K47" s="2" t="s">
        <v>115</v>
      </c>
      <c r="L47" s="2">
        <v>5.0</v>
      </c>
      <c r="M47" s="2">
        <v>5.0</v>
      </c>
      <c r="N47" s="2">
        <v>5.0</v>
      </c>
      <c r="O47" s="2">
        <v>5.0</v>
      </c>
      <c r="P47" s="2">
        <v>5.0</v>
      </c>
      <c r="Q47" s="2">
        <v>5.0</v>
      </c>
      <c r="R47" s="2">
        <v>4.0</v>
      </c>
      <c r="S47" s="2">
        <v>5.0</v>
      </c>
      <c r="T47" s="2">
        <v>5.0</v>
      </c>
      <c r="U47" s="2">
        <v>5.0</v>
      </c>
      <c r="V47" s="2">
        <v>5.0</v>
      </c>
      <c r="W47" s="2">
        <v>5.0</v>
      </c>
      <c r="X47" s="2">
        <v>5.0</v>
      </c>
      <c r="Y47" s="2">
        <v>5.0</v>
      </c>
      <c r="Z47" s="2">
        <v>5.0</v>
      </c>
      <c r="AA47" s="2">
        <v>1.0</v>
      </c>
      <c r="AB47" s="2">
        <v>1.0</v>
      </c>
      <c r="AC47" s="2">
        <v>5.0</v>
      </c>
      <c r="AE47" s="2" t="s">
        <v>104</v>
      </c>
      <c r="AG47" s="2" t="s">
        <v>102</v>
      </c>
      <c r="AJ47" s="2" t="s">
        <v>102</v>
      </c>
      <c r="AL47" s="2" t="s">
        <v>102</v>
      </c>
      <c r="AR47" s="2" t="s">
        <v>102</v>
      </c>
      <c r="AV47" s="2" t="s">
        <v>102</v>
      </c>
      <c r="AW47" s="2" t="s">
        <v>102</v>
      </c>
      <c r="AZ47" s="2" t="s">
        <v>102</v>
      </c>
      <c r="BB47" s="2" t="s">
        <v>102</v>
      </c>
      <c r="BE47" s="2" t="s">
        <v>102</v>
      </c>
      <c r="BG47" s="2" t="s">
        <v>102</v>
      </c>
      <c r="BM47" s="2" t="s">
        <v>102</v>
      </c>
      <c r="BQ47" s="2" t="s">
        <v>102</v>
      </c>
      <c r="BR47" s="2" t="s">
        <v>102</v>
      </c>
      <c r="BT47" s="2">
        <v>4.0</v>
      </c>
      <c r="BU47" s="2">
        <v>4.0</v>
      </c>
      <c r="BV47" s="2">
        <v>4.0</v>
      </c>
      <c r="BW47" s="2">
        <v>4.0</v>
      </c>
      <c r="BX47" s="2">
        <v>1.0</v>
      </c>
      <c r="BY47" s="2">
        <v>4.0</v>
      </c>
      <c r="BZ47" s="2">
        <v>4.0</v>
      </c>
      <c r="CA47" s="2">
        <v>1.0</v>
      </c>
      <c r="CB47" s="2">
        <v>4.0</v>
      </c>
      <c r="CC47" s="2">
        <v>1.0</v>
      </c>
      <c r="CD47" s="2">
        <v>4.0</v>
      </c>
      <c r="CE47" s="2">
        <v>4.0</v>
      </c>
      <c r="CF47" s="2">
        <v>3.0</v>
      </c>
      <c r="CG47" s="2">
        <v>4.0</v>
      </c>
      <c r="CH47" s="2">
        <v>4.0</v>
      </c>
      <c r="CI47" s="2">
        <v>1.0</v>
      </c>
      <c r="CJ47" s="2">
        <v>1.0</v>
      </c>
      <c r="CK47" s="2">
        <v>4.0</v>
      </c>
      <c r="CL47" s="2" t="s">
        <v>105</v>
      </c>
      <c r="CM47" s="2" t="s">
        <v>379</v>
      </c>
      <c r="CN47" s="6" t="s">
        <v>380</v>
      </c>
      <c r="CO47" s="7" t="str">
        <f>HYPERLINK("https://drive.google.com/file/d/1agWbnNoAzt49_L4SuBxXPn2jRaT6gsqi/view?usp=drivesdk","Form Tanggapan")</f>
        <v>Form Tanggapan</v>
      </c>
      <c r="CP47" s="2" t="s">
        <v>381</v>
      </c>
    </row>
    <row r="48">
      <c r="A48" s="4">
        <v>43971.32588748843</v>
      </c>
      <c r="C48" s="2" t="s">
        <v>382</v>
      </c>
      <c r="D48" s="5" t="s">
        <v>383</v>
      </c>
      <c r="E48" s="2">
        <v>28.0</v>
      </c>
      <c r="F48" s="2" t="s">
        <v>384</v>
      </c>
      <c r="G48" s="2" t="s">
        <v>96</v>
      </c>
      <c r="H48" s="2" t="s">
        <v>97</v>
      </c>
      <c r="I48" s="2" t="s">
        <v>113</v>
      </c>
      <c r="J48" s="2" t="s">
        <v>385</v>
      </c>
      <c r="K48" s="2" t="s">
        <v>126</v>
      </c>
      <c r="L48" s="2">
        <v>5.0</v>
      </c>
      <c r="M48" s="2">
        <v>5.0</v>
      </c>
      <c r="N48" s="2">
        <v>5.0</v>
      </c>
      <c r="O48" s="2">
        <v>5.0</v>
      </c>
      <c r="P48" s="2">
        <v>5.0</v>
      </c>
      <c r="Q48" s="2">
        <v>5.0</v>
      </c>
      <c r="R48" s="2">
        <v>5.0</v>
      </c>
      <c r="S48" s="2">
        <v>4.0</v>
      </c>
      <c r="T48" s="2">
        <v>4.0</v>
      </c>
      <c r="U48" s="2">
        <v>5.0</v>
      </c>
      <c r="V48" s="2">
        <v>5.0</v>
      </c>
      <c r="W48" s="2">
        <v>5.0</v>
      </c>
      <c r="X48" s="2">
        <v>5.0</v>
      </c>
      <c r="Y48" s="2">
        <v>5.0</v>
      </c>
      <c r="Z48" s="2">
        <v>5.0</v>
      </c>
      <c r="AA48" s="2">
        <v>2.0</v>
      </c>
      <c r="AB48" s="2">
        <v>3.0</v>
      </c>
      <c r="AC48" s="2">
        <v>5.0</v>
      </c>
      <c r="AE48" s="2" t="s">
        <v>104</v>
      </c>
      <c r="AG48" s="2" t="s">
        <v>102</v>
      </c>
      <c r="AJ48" s="2" t="s">
        <v>102</v>
      </c>
      <c r="AL48" s="2" t="s">
        <v>127</v>
      </c>
      <c r="AR48" s="2" t="s">
        <v>102</v>
      </c>
      <c r="AV48" s="2" t="s">
        <v>104</v>
      </c>
      <c r="AW48" s="2" t="s">
        <v>104</v>
      </c>
      <c r="AZ48" s="2" t="s">
        <v>102</v>
      </c>
      <c r="BB48" s="2" t="s">
        <v>104</v>
      </c>
      <c r="BE48" s="2" t="s">
        <v>103</v>
      </c>
      <c r="BG48" s="2" t="s">
        <v>103</v>
      </c>
      <c r="BM48" s="2" t="s">
        <v>104</v>
      </c>
      <c r="BQ48" s="2" t="s">
        <v>102</v>
      </c>
      <c r="BR48" s="2" t="s">
        <v>102</v>
      </c>
      <c r="BT48" s="2">
        <v>4.0</v>
      </c>
      <c r="BU48" s="2">
        <v>4.0</v>
      </c>
      <c r="BV48" s="2">
        <v>4.0</v>
      </c>
      <c r="BW48" s="2">
        <v>4.0</v>
      </c>
      <c r="BX48" s="2">
        <v>4.0</v>
      </c>
      <c r="BY48" s="2">
        <v>4.0</v>
      </c>
      <c r="BZ48" s="2">
        <v>4.0</v>
      </c>
      <c r="CA48" s="2">
        <v>1.0</v>
      </c>
      <c r="CB48" s="2">
        <v>4.0</v>
      </c>
      <c r="CC48" s="2">
        <v>1.0</v>
      </c>
      <c r="CD48" s="2">
        <v>4.0</v>
      </c>
      <c r="CE48" s="2">
        <v>4.0</v>
      </c>
      <c r="CF48" s="2">
        <v>4.0</v>
      </c>
      <c r="CG48" s="2">
        <v>2.0</v>
      </c>
      <c r="CH48" s="2">
        <v>4.0</v>
      </c>
      <c r="CI48" s="2">
        <v>2.0</v>
      </c>
      <c r="CJ48" s="2">
        <v>2.0</v>
      </c>
      <c r="CK48" s="2">
        <v>4.0</v>
      </c>
      <c r="CL48" s="2" t="s">
        <v>105</v>
      </c>
      <c r="CM48" s="2" t="s">
        <v>386</v>
      </c>
      <c r="CN48" s="6" t="s">
        <v>387</v>
      </c>
      <c r="CO48" s="7" t="str">
        <f>HYPERLINK("https://drive.google.com/file/d/16ZpYz64ZcNrN81U6F9WJhP0Uo3LcaD3k/view?usp=drivesdk","Form Tanggapan")</f>
        <v>Form Tanggapan</v>
      </c>
      <c r="CP48" s="2" t="s">
        <v>388</v>
      </c>
    </row>
    <row r="49">
      <c r="A49" s="4">
        <v>43971.327599861106</v>
      </c>
      <c r="C49" s="2" t="s">
        <v>389</v>
      </c>
      <c r="D49" s="5" t="s">
        <v>390</v>
      </c>
      <c r="E49" s="2">
        <v>33.0</v>
      </c>
      <c r="F49" s="2" t="s">
        <v>391</v>
      </c>
      <c r="G49" s="2" t="s">
        <v>96</v>
      </c>
      <c r="H49" s="2" t="s">
        <v>392</v>
      </c>
      <c r="I49" s="2" t="s">
        <v>98</v>
      </c>
      <c r="J49" s="2" t="s">
        <v>246</v>
      </c>
      <c r="K49" s="2" t="s">
        <v>191</v>
      </c>
      <c r="L49" s="2">
        <v>5.0</v>
      </c>
      <c r="M49" s="2">
        <v>5.0</v>
      </c>
      <c r="N49" s="2">
        <v>5.0</v>
      </c>
      <c r="O49" s="2">
        <v>5.0</v>
      </c>
      <c r="P49" s="2">
        <v>5.0</v>
      </c>
      <c r="Q49" s="2">
        <v>5.0</v>
      </c>
      <c r="R49" s="2">
        <v>4.0</v>
      </c>
      <c r="S49" s="2">
        <v>5.0</v>
      </c>
      <c r="T49" s="2">
        <v>4.0</v>
      </c>
      <c r="U49" s="2">
        <v>4.0</v>
      </c>
      <c r="V49" s="2">
        <v>4.0</v>
      </c>
      <c r="W49" s="2">
        <v>5.0</v>
      </c>
      <c r="X49" s="2">
        <v>5.0</v>
      </c>
      <c r="Y49" s="2">
        <v>5.0</v>
      </c>
      <c r="Z49" s="2">
        <v>5.0</v>
      </c>
      <c r="AA49" s="2">
        <v>2.0</v>
      </c>
      <c r="AB49" s="2">
        <v>2.0</v>
      </c>
      <c r="AC49" s="2">
        <v>3.0</v>
      </c>
      <c r="AE49" s="2" t="s">
        <v>116</v>
      </c>
      <c r="AG49" s="2" t="s">
        <v>104</v>
      </c>
      <c r="AJ49" s="2" t="s">
        <v>102</v>
      </c>
      <c r="AL49" s="2" t="s">
        <v>103</v>
      </c>
      <c r="AR49" s="2" t="s">
        <v>104</v>
      </c>
      <c r="AV49" s="2" t="s">
        <v>102</v>
      </c>
      <c r="AW49" s="2" t="s">
        <v>104</v>
      </c>
      <c r="AZ49" s="2" t="s">
        <v>104</v>
      </c>
      <c r="BB49" s="2" t="s">
        <v>102</v>
      </c>
      <c r="BE49" s="2" t="s">
        <v>104</v>
      </c>
      <c r="BG49" s="2" t="s">
        <v>104</v>
      </c>
      <c r="BM49" s="2" t="s">
        <v>102</v>
      </c>
      <c r="BQ49" s="2" t="s">
        <v>102</v>
      </c>
      <c r="BR49" s="2" t="s">
        <v>102</v>
      </c>
      <c r="BT49" s="2">
        <v>4.0</v>
      </c>
      <c r="BU49" s="2">
        <v>4.0</v>
      </c>
      <c r="BV49" s="2">
        <v>4.0</v>
      </c>
      <c r="BW49" s="2">
        <v>4.0</v>
      </c>
      <c r="BX49" s="2">
        <v>1.0</v>
      </c>
      <c r="BY49" s="2">
        <v>3.0</v>
      </c>
      <c r="BZ49" s="2">
        <v>4.0</v>
      </c>
      <c r="CA49" s="2">
        <v>2.0</v>
      </c>
      <c r="CB49" s="2">
        <v>4.0</v>
      </c>
      <c r="CC49" s="2">
        <v>1.0</v>
      </c>
      <c r="CD49" s="2">
        <v>2.0</v>
      </c>
      <c r="CE49" s="2">
        <v>3.0</v>
      </c>
      <c r="CF49" s="2">
        <v>3.0</v>
      </c>
      <c r="CG49" s="2">
        <v>2.0</v>
      </c>
      <c r="CH49" s="2">
        <v>4.0</v>
      </c>
      <c r="CI49" s="2">
        <v>2.0</v>
      </c>
      <c r="CJ49" s="2">
        <v>2.0</v>
      </c>
      <c r="CK49" s="2">
        <v>3.0</v>
      </c>
      <c r="CL49" s="2" t="s">
        <v>105</v>
      </c>
      <c r="CM49" s="2" t="s">
        <v>393</v>
      </c>
      <c r="CN49" s="6" t="s">
        <v>394</v>
      </c>
      <c r="CO49" s="7" t="str">
        <f>HYPERLINK("https://drive.google.com/file/d/1rk5JRNZHv4IhsmwLtk1LzkQuCYC7Suks/view?usp=drivesdk","Form Tanggapan")</f>
        <v>Form Tanggapan</v>
      </c>
      <c r="CP49" s="2" t="s">
        <v>395</v>
      </c>
    </row>
    <row r="50">
      <c r="A50" s="4">
        <v>43971.328241678246</v>
      </c>
      <c r="C50" s="2" t="s">
        <v>396</v>
      </c>
      <c r="D50" s="5" t="s">
        <v>397</v>
      </c>
      <c r="E50" s="2">
        <v>32.0</v>
      </c>
      <c r="F50" s="2" t="s">
        <v>294</v>
      </c>
      <c r="G50" s="2" t="s">
        <v>96</v>
      </c>
      <c r="H50" s="2" t="s">
        <v>168</v>
      </c>
      <c r="I50" s="2" t="s">
        <v>113</v>
      </c>
      <c r="J50" s="2" t="s">
        <v>246</v>
      </c>
      <c r="K50" s="2" t="s">
        <v>135</v>
      </c>
      <c r="L50" s="2">
        <v>4.0</v>
      </c>
      <c r="M50" s="2">
        <v>5.0</v>
      </c>
      <c r="N50" s="2">
        <v>5.0</v>
      </c>
      <c r="O50" s="2">
        <v>5.0</v>
      </c>
      <c r="P50" s="2">
        <v>5.0</v>
      </c>
      <c r="Q50" s="2">
        <v>5.0</v>
      </c>
      <c r="R50" s="2">
        <v>5.0</v>
      </c>
      <c r="S50" s="2">
        <v>5.0</v>
      </c>
      <c r="T50" s="2">
        <v>5.0</v>
      </c>
      <c r="U50" s="2">
        <v>1.0</v>
      </c>
      <c r="V50" s="2">
        <v>5.0</v>
      </c>
      <c r="W50" s="2">
        <v>5.0</v>
      </c>
      <c r="X50" s="2">
        <v>5.0</v>
      </c>
      <c r="Y50" s="2">
        <v>5.0</v>
      </c>
      <c r="Z50" s="2">
        <v>5.0</v>
      </c>
      <c r="AA50" s="2">
        <v>1.0</v>
      </c>
      <c r="AB50" s="2">
        <v>4.0</v>
      </c>
      <c r="AC50" s="2">
        <v>4.0</v>
      </c>
      <c r="AE50" s="2" t="s">
        <v>101</v>
      </c>
      <c r="AG50" s="2" t="s">
        <v>104</v>
      </c>
      <c r="AJ50" s="2" t="s">
        <v>104</v>
      </c>
      <c r="AL50" s="2" t="s">
        <v>102</v>
      </c>
      <c r="AR50" s="2" t="s">
        <v>102</v>
      </c>
      <c r="AV50" s="2" t="s">
        <v>102</v>
      </c>
      <c r="AW50" s="2" t="s">
        <v>102</v>
      </c>
      <c r="AZ50" s="2" t="s">
        <v>102</v>
      </c>
      <c r="BB50" s="2" t="s">
        <v>102</v>
      </c>
      <c r="BE50" s="2" t="s">
        <v>102</v>
      </c>
      <c r="BG50" s="2" t="s">
        <v>104</v>
      </c>
      <c r="BM50" s="2" t="s">
        <v>102</v>
      </c>
      <c r="BQ50" s="2" t="s">
        <v>104</v>
      </c>
      <c r="BR50" s="2" t="s">
        <v>102</v>
      </c>
      <c r="BT50" s="2">
        <v>4.0</v>
      </c>
      <c r="BU50" s="2">
        <v>4.0</v>
      </c>
      <c r="BV50" s="2">
        <v>4.0</v>
      </c>
      <c r="BW50" s="2">
        <v>4.0</v>
      </c>
      <c r="BX50" s="2">
        <v>2.0</v>
      </c>
      <c r="BY50" s="2">
        <v>4.0</v>
      </c>
      <c r="BZ50" s="2">
        <v>4.0</v>
      </c>
      <c r="CA50" s="2">
        <v>1.0</v>
      </c>
      <c r="CB50" s="2">
        <v>4.0</v>
      </c>
      <c r="CC50" s="2">
        <v>1.0</v>
      </c>
      <c r="CD50" s="2">
        <v>4.0</v>
      </c>
      <c r="CE50" s="2">
        <v>4.0</v>
      </c>
      <c r="CF50" s="2">
        <v>4.0</v>
      </c>
      <c r="CG50" s="2">
        <v>3.0</v>
      </c>
      <c r="CH50" s="2">
        <v>4.0</v>
      </c>
      <c r="CI50" s="2">
        <v>2.0</v>
      </c>
      <c r="CJ50" s="2">
        <v>4.0</v>
      </c>
      <c r="CK50" s="2">
        <v>4.0</v>
      </c>
      <c r="CL50" s="2" t="s">
        <v>105</v>
      </c>
      <c r="CM50" s="2" t="s">
        <v>398</v>
      </c>
      <c r="CN50" s="6" t="s">
        <v>399</v>
      </c>
      <c r="CO50" s="7" t="str">
        <f>HYPERLINK("https://drive.google.com/file/d/1QXRAIQGBVpvlVXIUfZEzYE98Xjs0N48k/view?usp=drivesdk","Form Tanggapan")</f>
        <v>Form Tanggapan</v>
      </c>
      <c r="CP50" s="2" t="s">
        <v>395</v>
      </c>
    </row>
    <row r="51">
      <c r="A51" s="4">
        <v>43971.3285115162</v>
      </c>
      <c r="C51" s="2" t="s">
        <v>400</v>
      </c>
      <c r="D51" s="5" t="s">
        <v>401</v>
      </c>
      <c r="E51" s="2">
        <v>21.0</v>
      </c>
      <c r="F51" s="2" t="s">
        <v>245</v>
      </c>
      <c r="G51" s="2" t="s">
        <v>112</v>
      </c>
      <c r="H51" s="2" t="s">
        <v>123</v>
      </c>
      <c r="I51" s="2" t="s">
        <v>124</v>
      </c>
      <c r="J51" s="2" t="s">
        <v>125</v>
      </c>
      <c r="K51" s="2" t="s">
        <v>135</v>
      </c>
      <c r="L51" s="2">
        <v>4.0</v>
      </c>
      <c r="M51" s="2">
        <v>5.0</v>
      </c>
      <c r="N51" s="2">
        <v>5.0</v>
      </c>
      <c r="O51" s="2">
        <v>5.0</v>
      </c>
      <c r="P51" s="2">
        <v>5.0</v>
      </c>
      <c r="Q51" s="2">
        <v>5.0</v>
      </c>
      <c r="R51" s="2">
        <v>3.0</v>
      </c>
      <c r="S51" s="2">
        <v>1.0</v>
      </c>
      <c r="T51" s="2">
        <v>5.0</v>
      </c>
      <c r="U51" s="2">
        <v>3.0</v>
      </c>
      <c r="V51" s="2">
        <v>5.0</v>
      </c>
      <c r="W51" s="2">
        <v>5.0</v>
      </c>
      <c r="X51" s="2">
        <v>5.0</v>
      </c>
      <c r="Y51" s="2">
        <v>5.0</v>
      </c>
      <c r="Z51" s="2">
        <v>5.0</v>
      </c>
      <c r="AA51" s="2">
        <v>1.0</v>
      </c>
      <c r="AB51" s="2">
        <v>1.0</v>
      </c>
      <c r="AC51" s="2">
        <v>5.0</v>
      </c>
      <c r="AE51" s="2" t="s">
        <v>101</v>
      </c>
      <c r="AG51" s="2" t="s">
        <v>102</v>
      </c>
      <c r="AJ51" s="2" t="s">
        <v>102</v>
      </c>
      <c r="AL51" s="2" t="s">
        <v>103</v>
      </c>
      <c r="AR51" s="2" t="s">
        <v>102</v>
      </c>
      <c r="AV51" s="2" t="s">
        <v>102</v>
      </c>
      <c r="AW51" s="2" t="s">
        <v>104</v>
      </c>
      <c r="AZ51" s="2" t="s">
        <v>102</v>
      </c>
      <c r="BB51" s="2" t="s">
        <v>104</v>
      </c>
      <c r="BE51" s="2" t="s">
        <v>104</v>
      </c>
      <c r="BG51" s="2" t="s">
        <v>104</v>
      </c>
      <c r="BM51" s="2" t="s">
        <v>104</v>
      </c>
      <c r="BQ51" s="2" t="s">
        <v>104</v>
      </c>
      <c r="BR51" s="2" t="s">
        <v>102</v>
      </c>
      <c r="BT51" s="2">
        <v>4.0</v>
      </c>
      <c r="BU51" s="2">
        <v>4.0</v>
      </c>
      <c r="BV51" s="2">
        <v>4.0</v>
      </c>
      <c r="BW51" s="2">
        <v>4.0</v>
      </c>
      <c r="BX51" s="2">
        <v>1.0</v>
      </c>
      <c r="BY51" s="2">
        <v>4.0</v>
      </c>
      <c r="BZ51" s="2">
        <v>4.0</v>
      </c>
      <c r="CA51" s="2">
        <v>2.0</v>
      </c>
      <c r="CB51" s="2">
        <v>4.0</v>
      </c>
      <c r="CC51" s="2">
        <v>1.0</v>
      </c>
      <c r="CD51" s="2">
        <v>4.0</v>
      </c>
      <c r="CE51" s="2">
        <v>3.0</v>
      </c>
      <c r="CF51" s="2">
        <v>4.0</v>
      </c>
      <c r="CG51" s="2">
        <v>2.0</v>
      </c>
      <c r="CH51" s="2">
        <v>4.0</v>
      </c>
      <c r="CI51" s="2">
        <v>1.0</v>
      </c>
      <c r="CJ51" s="2">
        <v>1.0</v>
      </c>
      <c r="CK51" s="2">
        <v>4.0</v>
      </c>
      <c r="CL51" s="2" t="s">
        <v>105</v>
      </c>
      <c r="CM51" s="2" t="s">
        <v>402</v>
      </c>
      <c r="CN51" s="6" t="s">
        <v>403</v>
      </c>
      <c r="CO51" s="7" t="str">
        <f>HYPERLINK("https://drive.google.com/file/d/1f2Qe2gOBbiShZaQWws3X7iQoD_L-HvG_/view?usp=drivesdk","Form Tanggapan")</f>
        <v>Form Tanggapan</v>
      </c>
      <c r="CP51" s="2" t="s">
        <v>404</v>
      </c>
    </row>
    <row r="52">
      <c r="A52" s="4">
        <v>43971.329308263885</v>
      </c>
      <c r="C52" s="2" t="s">
        <v>405</v>
      </c>
      <c r="D52" s="5" t="s">
        <v>406</v>
      </c>
      <c r="E52" s="2">
        <v>19.0</v>
      </c>
      <c r="F52" s="2" t="s">
        <v>407</v>
      </c>
      <c r="G52" s="2" t="s">
        <v>96</v>
      </c>
      <c r="H52" s="2" t="s">
        <v>123</v>
      </c>
      <c r="I52" s="2" t="s">
        <v>124</v>
      </c>
      <c r="J52" s="2" t="s">
        <v>125</v>
      </c>
      <c r="K52" s="2" t="s">
        <v>135</v>
      </c>
      <c r="L52" s="2">
        <v>5.0</v>
      </c>
      <c r="M52" s="2">
        <v>5.0</v>
      </c>
      <c r="N52" s="2">
        <v>5.0</v>
      </c>
      <c r="O52" s="2">
        <v>4.0</v>
      </c>
      <c r="P52" s="2">
        <v>5.0</v>
      </c>
      <c r="Q52" s="2">
        <v>5.0</v>
      </c>
      <c r="R52" s="2">
        <v>3.0</v>
      </c>
      <c r="S52" s="2">
        <v>5.0</v>
      </c>
      <c r="T52" s="2">
        <v>4.0</v>
      </c>
      <c r="U52" s="2">
        <v>3.0</v>
      </c>
      <c r="V52" s="2">
        <v>5.0</v>
      </c>
      <c r="W52" s="2">
        <v>5.0</v>
      </c>
      <c r="X52" s="2">
        <v>5.0</v>
      </c>
      <c r="Y52" s="2">
        <v>5.0</v>
      </c>
      <c r="Z52" s="2">
        <v>5.0</v>
      </c>
      <c r="AA52" s="2">
        <v>3.0</v>
      </c>
      <c r="AB52" s="2">
        <v>3.0</v>
      </c>
      <c r="AC52" s="2">
        <v>5.0</v>
      </c>
      <c r="AE52" s="2" t="s">
        <v>104</v>
      </c>
      <c r="AG52" s="2" t="s">
        <v>102</v>
      </c>
      <c r="AJ52" s="2" t="s">
        <v>102</v>
      </c>
      <c r="AL52" s="2" t="s">
        <v>104</v>
      </c>
      <c r="AR52" s="2" t="s">
        <v>104</v>
      </c>
      <c r="AV52" s="2" t="s">
        <v>102</v>
      </c>
      <c r="AW52" s="2" t="s">
        <v>104</v>
      </c>
      <c r="AZ52" s="2" t="s">
        <v>102</v>
      </c>
      <c r="BB52" s="2" t="s">
        <v>102</v>
      </c>
      <c r="BE52" s="2" t="s">
        <v>102</v>
      </c>
      <c r="BG52" s="2" t="s">
        <v>104</v>
      </c>
      <c r="BM52" s="2" t="s">
        <v>103</v>
      </c>
      <c r="BQ52" s="2" t="s">
        <v>102</v>
      </c>
      <c r="BR52" s="2" t="s">
        <v>104</v>
      </c>
      <c r="BT52" s="2">
        <v>4.0</v>
      </c>
      <c r="BU52" s="2">
        <v>3.0</v>
      </c>
      <c r="BV52" s="2">
        <v>4.0</v>
      </c>
      <c r="BW52" s="2">
        <v>4.0</v>
      </c>
      <c r="BX52" s="2">
        <v>1.0</v>
      </c>
      <c r="BY52" s="2">
        <v>3.0</v>
      </c>
      <c r="BZ52" s="2">
        <v>4.0</v>
      </c>
      <c r="CA52" s="2">
        <v>1.0</v>
      </c>
      <c r="CB52" s="2">
        <v>4.0</v>
      </c>
      <c r="CC52" s="2">
        <v>1.0</v>
      </c>
      <c r="CD52" s="2">
        <v>4.0</v>
      </c>
      <c r="CE52" s="2">
        <v>4.0</v>
      </c>
      <c r="CF52" s="2">
        <v>4.0</v>
      </c>
      <c r="CG52" s="2">
        <v>3.0</v>
      </c>
      <c r="CH52" s="2">
        <v>4.0</v>
      </c>
      <c r="CI52" s="2">
        <v>1.0</v>
      </c>
      <c r="CJ52" s="2">
        <v>4.0</v>
      </c>
      <c r="CK52" s="2">
        <v>4.0</v>
      </c>
      <c r="CL52" s="2" t="s">
        <v>105</v>
      </c>
      <c r="CM52" s="2" t="s">
        <v>408</v>
      </c>
      <c r="CN52" s="6" t="s">
        <v>409</v>
      </c>
      <c r="CO52" s="7" t="str">
        <f>HYPERLINK("https://drive.google.com/file/d/1ONhm7QW_0Ckn_uoBZ3suSAdVtCv0QRT9/view?usp=drivesdk","Form Tanggapan")</f>
        <v>Form Tanggapan</v>
      </c>
      <c r="CP52" s="2" t="s">
        <v>410</v>
      </c>
    </row>
    <row r="53">
      <c r="A53" s="4">
        <v>43971.32981648148</v>
      </c>
      <c r="C53" s="2" t="s">
        <v>411</v>
      </c>
      <c r="D53" s="5" t="s">
        <v>412</v>
      </c>
      <c r="E53" s="2">
        <v>21.0</v>
      </c>
      <c r="F53" s="2" t="s">
        <v>245</v>
      </c>
      <c r="G53" s="2" t="s">
        <v>96</v>
      </c>
      <c r="H53" s="2" t="s">
        <v>123</v>
      </c>
      <c r="I53" s="2" t="s">
        <v>124</v>
      </c>
      <c r="J53" s="2" t="s">
        <v>125</v>
      </c>
      <c r="K53" s="2" t="s">
        <v>100</v>
      </c>
      <c r="L53" s="2">
        <v>5.0</v>
      </c>
      <c r="M53" s="2">
        <v>5.0</v>
      </c>
      <c r="N53" s="2">
        <v>5.0</v>
      </c>
      <c r="O53" s="2">
        <v>5.0</v>
      </c>
      <c r="P53" s="2">
        <v>4.0</v>
      </c>
      <c r="Q53" s="2">
        <v>5.0</v>
      </c>
      <c r="R53" s="2">
        <v>5.0</v>
      </c>
      <c r="S53" s="2">
        <v>5.0</v>
      </c>
      <c r="T53" s="2">
        <v>4.0</v>
      </c>
      <c r="U53" s="2">
        <v>4.0</v>
      </c>
      <c r="V53" s="2">
        <v>5.0</v>
      </c>
      <c r="W53" s="2">
        <v>5.0</v>
      </c>
      <c r="X53" s="2">
        <v>4.0</v>
      </c>
      <c r="Y53" s="2">
        <v>5.0</v>
      </c>
      <c r="Z53" s="2">
        <v>5.0</v>
      </c>
      <c r="AA53" s="2">
        <v>2.0</v>
      </c>
      <c r="AB53" s="2">
        <v>1.0</v>
      </c>
      <c r="AC53" s="2">
        <v>2.0</v>
      </c>
      <c r="AE53" s="2" t="s">
        <v>104</v>
      </c>
      <c r="AG53" s="2" t="s">
        <v>102</v>
      </c>
      <c r="AJ53" s="2" t="s">
        <v>102</v>
      </c>
      <c r="AL53" s="2" t="s">
        <v>104</v>
      </c>
      <c r="AR53" s="2" t="s">
        <v>102</v>
      </c>
      <c r="AV53" s="2" t="s">
        <v>102</v>
      </c>
      <c r="AW53" s="2" t="s">
        <v>104</v>
      </c>
      <c r="AZ53" s="2" t="s">
        <v>102</v>
      </c>
      <c r="BB53" s="2" t="s">
        <v>102</v>
      </c>
      <c r="BE53" s="2" t="s">
        <v>104</v>
      </c>
      <c r="BG53" s="2" t="s">
        <v>103</v>
      </c>
      <c r="BM53" s="2" t="s">
        <v>102</v>
      </c>
      <c r="BQ53" s="2" t="s">
        <v>104</v>
      </c>
      <c r="BR53" s="2" t="s">
        <v>104</v>
      </c>
      <c r="BT53" s="2">
        <v>4.0</v>
      </c>
      <c r="BU53" s="2">
        <v>4.0</v>
      </c>
      <c r="BV53" s="2">
        <v>4.0</v>
      </c>
      <c r="BW53" s="2">
        <v>4.0</v>
      </c>
      <c r="BX53" s="2">
        <v>1.0</v>
      </c>
      <c r="BY53" s="2">
        <v>4.0</v>
      </c>
      <c r="BZ53" s="2">
        <v>4.0</v>
      </c>
      <c r="CA53" s="2">
        <v>2.0</v>
      </c>
      <c r="CB53" s="2">
        <v>4.0</v>
      </c>
      <c r="CC53" s="2">
        <v>1.0</v>
      </c>
      <c r="CD53" s="2">
        <v>4.0</v>
      </c>
      <c r="CE53" s="2">
        <v>4.0</v>
      </c>
      <c r="CF53" s="2">
        <v>3.0</v>
      </c>
      <c r="CG53" s="2">
        <v>2.0</v>
      </c>
      <c r="CH53" s="2">
        <v>4.0</v>
      </c>
      <c r="CI53" s="2">
        <v>1.0</v>
      </c>
      <c r="CJ53" s="2">
        <v>1.0</v>
      </c>
      <c r="CK53" s="2">
        <v>4.0</v>
      </c>
      <c r="CL53" s="2" t="s">
        <v>105</v>
      </c>
      <c r="CM53" s="2" t="s">
        <v>413</v>
      </c>
      <c r="CN53" s="6" t="s">
        <v>414</v>
      </c>
      <c r="CO53" s="7" t="str">
        <f>HYPERLINK("https://drive.google.com/file/d/11O7FobScCxhanZgRcBta0imOBnQBiF4f/view?usp=drivesdk","Form Tanggapan")</f>
        <v>Form Tanggapan</v>
      </c>
      <c r="CP53" s="2" t="s">
        <v>415</v>
      </c>
    </row>
    <row r="54">
      <c r="A54" s="4">
        <v>43971.330366469905</v>
      </c>
      <c r="C54" s="2" t="s">
        <v>416</v>
      </c>
      <c r="D54" s="2">
        <v>8.589509047E10</v>
      </c>
      <c r="E54" s="2">
        <v>19.0</v>
      </c>
      <c r="F54" s="2" t="s">
        <v>240</v>
      </c>
      <c r="G54" s="2" t="s">
        <v>96</v>
      </c>
      <c r="H54" s="2" t="s">
        <v>123</v>
      </c>
      <c r="I54" s="2" t="s">
        <v>124</v>
      </c>
      <c r="J54" s="2" t="s">
        <v>417</v>
      </c>
      <c r="K54" s="2" t="s">
        <v>226</v>
      </c>
      <c r="L54" s="2">
        <v>5.0</v>
      </c>
      <c r="M54" s="2">
        <v>5.0</v>
      </c>
      <c r="N54" s="2">
        <v>5.0</v>
      </c>
      <c r="O54" s="2">
        <v>4.0</v>
      </c>
      <c r="P54" s="2">
        <v>5.0</v>
      </c>
      <c r="Q54" s="2">
        <v>5.0</v>
      </c>
      <c r="R54" s="2">
        <v>5.0</v>
      </c>
      <c r="S54" s="2">
        <v>5.0</v>
      </c>
      <c r="T54" s="2">
        <v>1.0</v>
      </c>
      <c r="U54" s="2">
        <v>3.0</v>
      </c>
      <c r="V54" s="2">
        <v>5.0</v>
      </c>
      <c r="W54" s="2">
        <v>5.0</v>
      </c>
      <c r="X54" s="2">
        <v>5.0</v>
      </c>
      <c r="Y54" s="2">
        <v>5.0</v>
      </c>
      <c r="Z54" s="2">
        <v>5.0</v>
      </c>
      <c r="AA54" s="2">
        <v>3.0</v>
      </c>
      <c r="AB54" s="2">
        <v>5.0</v>
      </c>
      <c r="AC54" s="2">
        <v>2.0</v>
      </c>
      <c r="AE54" s="2" t="s">
        <v>116</v>
      </c>
      <c r="AG54" s="2" t="s">
        <v>102</v>
      </c>
      <c r="AJ54" s="2" t="s">
        <v>104</v>
      </c>
      <c r="AL54" s="2" t="s">
        <v>104</v>
      </c>
      <c r="AR54" s="2" t="s">
        <v>102</v>
      </c>
      <c r="AV54" s="2" t="s">
        <v>102</v>
      </c>
      <c r="AW54" s="2" t="s">
        <v>102</v>
      </c>
      <c r="AZ54" s="2" t="s">
        <v>102</v>
      </c>
      <c r="BB54" s="2" t="s">
        <v>102</v>
      </c>
      <c r="BE54" s="2" t="s">
        <v>103</v>
      </c>
      <c r="BG54" s="2" t="s">
        <v>104</v>
      </c>
      <c r="BM54" s="2" t="s">
        <v>104</v>
      </c>
      <c r="BQ54" s="2" t="s">
        <v>104</v>
      </c>
      <c r="BR54" s="2" t="s">
        <v>102</v>
      </c>
      <c r="BT54" s="2">
        <v>4.0</v>
      </c>
      <c r="BU54" s="2">
        <v>4.0</v>
      </c>
      <c r="BV54" s="2">
        <v>4.0</v>
      </c>
      <c r="BW54" s="2">
        <v>4.0</v>
      </c>
      <c r="BX54" s="2">
        <v>1.0</v>
      </c>
      <c r="BY54" s="2">
        <v>4.0</v>
      </c>
      <c r="BZ54" s="2">
        <v>3.0</v>
      </c>
      <c r="CA54" s="2">
        <v>2.0</v>
      </c>
      <c r="CB54" s="2">
        <v>4.0</v>
      </c>
      <c r="CC54" s="2">
        <v>1.0</v>
      </c>
      <c r="CD54" s="2">
        <v>4.0</v>
      </c>
      <c r="CE54" s="2">
        <v>4.0</v>
      </c>
      <c r="CF54" s="2">
        <v>4.0</v>
      </c>
      <c r="CG54" s="2">
        <v>4.0</v>
      </c>
      <c r="CH54" s="2">
        <v>4.0</v>
      </c>
      <c r="CI54" s="2">
        <v>1.0</v>
      </c>
      <c r="CJ54" s="2">
        <v>1.0</v>
      </c>
      <c r="CK54" s="2">
        <v>4.0</v>
      </c>
      <c r="CL54" s="2" t="s">
        <v>105</v>
      </c>
      <c r="CM54" s="2" t="s">
        <v>418</v>
      </c>
      <c r="CN54" s="6" t="s">
        <v>419</v>
      </c>
      <c r="CO54" s="7" t="str">
        <f>HYPERLINK("https://drive.google.com/file/d/1KgPYfYfeqFu20OdBm66NTow5x3fecmXR/view?usp=drivesdk","Form Tanggapan")</f>
        <v>Form Tanggapan</v>
      </c>
      <c r="CP54" s="2" t="s">
        <v>420</v>
      </c>
    </row>
    <row r="55">
      <c r="A55" s="4">
        <v>43971.331851932875</v>
      </c>
      <c r="C55" s="2" t="s">
        <v>421</v>
      </c>
      <c r="D55" s="5" t="s">
        <v>422</v>
      </c>
      <c r="E55" s="2">
        <v>42.0</v>
      </c>
      <c r="F55" s="2" t="s">
        <v>423</v>
      </c>
      <c r="G55" s="2" t="s">
        <v>96</v>
      </c>
      <c r="H55" s="2" t="s">
        <v>168</v>
      </c>
      <c r="I55" s="2" t="s">
        <v>161</v>
      </c>
      <c r="J55" s="2" t="s">
        <v>246</v>
      </c>
      <c r="K55" s="2" t="s">
        <v>135</v>
      </c>
      <c r="L55" s="2">
        <v>5.0</v>
      </c>
      <c r="M55" s="2">
        <v>5.0</v>
      </c>
      <c r="N55" s="2">
        <v>4.0</v>
      </c>
      <c r="O55" s="2">
        <v>5.0</v>
      </c>
      <c r="P55" s="2">
        <v>5.0</v>
      </c>
      <c r="Q55" s="2">
        <v>5.0</v>
      </c>
      <c r="R55" s="2">
        <v>3.0</v>
      </c>
      <c r="S55" s="2">
        <v>5.0</v>
      </c>
      <c r="T55" s="2">
        <v>4.0</v>
      </c>
      <c r="U55" s="2">
        <v>3.0</v>
      </c>
      <c r="V55" s="2">
        <v>4.0</v>
      </c>
      <c r="W55" s="2">
        <v>5.0</v>
      </c>
      <c r="X55" s="2">
        <v>5.0</v>
      </c>
      <c r="Y55" s="2">
        <v>5.0</v>
      </c>
      <c r="Z55" s="2">
        <v>4.0</v>
      </c>
      <c r="AA55" s="2">
        <v>3.0</v>
      </c>
      <c r="AB55" s="2">
        <v>4.0</v>
      </c>
      <c r="AC55" s="2">
        <v>4.0</v>
      </c>
      <c r="AE55" s="2" t="s">
        <v>104</v>
      </c>
      <c r="AG55" s="2" t="s">
        <v>102</v>
      </c>
      <c r="AJ55" s="2" t="s">
        <v>103</v>
      </c>
      <c r="AL55" s="2" t="s">
        <v>127</v>
      </c>
      <c r="AR55" s="2" t="s">
        <v>102</v>
      </c>
      <c r="AV55" s="2" t="s">
        <v>102</v>
      </c>
      <c r="AW55" s="2" t="s">
        <v>104</v>
      </c>
      <c r="AZ55" s="2" t="s">
        <v>104</v>
      </c>
      <c r="BB55" s="2" t="s">
        <v>102</v>
      </c>
      <c r="BE55" s="2" t="s">
        <v>104</v>
      </c>
      <c r="BG55" s="2" t="s">
        <v>104</v>
      </c>
      <c r="BM55" s="2" t="s">
        <v>104</v>
      </c>
      <c r="BQ55" s="2" t="s">
        <v>104</v>
      </c>
      <c r="BR55" s="2" t="s">
        <v>104</v>
      </c>
      <c r="BT55" s="2">
        <v>3.0</v>
      </c>
      <c r="BU55" s="2">
        <v>3.0</v>
      </c>
      <c r="BV55" s="2">
        <v>3.0</v>
      </c>
      <c r="BW55" s="2">
        <v>4.0</v>
      </c>
      <c r="BX55" s="2">
        <v>3.0</v>
      </c>
      <c r="BY55" s="2">
        <v>4.0</v>
      </c>
      <c r="BZ55" s="2">
        <v>4.0</v>
      </c>
      <c r="CA55" s="2">
        <v>3.0</v>
      </c>
      <c r="CB55" s="2">
        <v>4.0</v>
      </c>
      <c r="CC55" s="2">
        <v>1.0</v>
      </c>
      <c r="CD55" s="2">
        <v>3.0</v>
      </c>
      <c r="CE55" s="2">
        <v>3.0</v>
      </c>
      <c r="CF55" s="2">
        <v>3.0</v>
      </c>
      <c r="CG55" s="2">
        <v>3.0</v>
      </c>
      <c r="CH55" s="2">
        <v>4.0</v>
      </c>
      <c r="CI55" s="2">
        <v>2.0</v>
      </c>
      <c r="CJ55" s="2">
        <v>2.0</v>
      </c>
      <c r="CK55" s="2">
        <v>3.0</v>
      </c>
      <c r="CL55" s="2" t="s">
        <v>105</v>
      </c>
      <c r="CM55" s="2" t="s">
        <v>424</v>
      </c>
      <c r="CN55" s="6" t="s">
        <v>425</v>
      </c>
      <c r="CO55" s="7" t="str">
        <f>HYPERLINK("https://drive.google.com/file/d/1303pgs2hfB5kCRctMS_iXsgsdCGkiDkJ/view?usp=drivesdk","Form Tanggapan")</f>
        <v>Form Tanggapan</v>
      </c>
      <c r="CP55" s="2" t="s">
        <v>426</v>
      </c>
    </row>
    <row r="56">
      <c r="A56" s="4">
        <v>43971.33267795139</v>
      </c>
      <c r="C56" s="2" t="s">
        <v>427</v>
      </c>
      <c r="D56" s="5" t="s">
        <v>428</v>
      </c>
      <c r="E56" s="2">
        <v>19.0</v>
      </c>
      <c r="F56" s="2" t="s">
        <v>245</v>
      </c>
      <c r="G56" s="2" t="s">
        <v>96</v>
      </c>
      <c r="H56" s="2" t="s">
        <v>123</v>
      </c>
      <c r="I56" s="2" t="s">
        <v>124</v>
      </c>
      <c r="J56" s="2" t="s">
        <v>125</v>
      </c>
      <c r="K56" s="2" t="s">
        <v>135</v>
      </c>
      <c r="L56" s="2">
        <v>5.0</v>
      </c>
      <c r="M56" s="2">
        <v>5.0</v>
      </c>
      <c r="N56" s="2">
        <v>5.0</v>
      </c>
      <c r="O56" s="2">
        <v>4.0</v>
      </c>
      <c r="P56" s="2">
        <v>5.0</v>
      </c>
      <c r="Q56" s="2">
        <v>5.0</v>
      </c>
      <c r="R56" s="2">
        <v>5.0</v>
      </c>
      <c r="S56" s="2">
        <v>4.0</v>
      </c>
      <c r="T56" s="2">
        <v>4.0</v>
      </c>
      <c r="U56" s="2">
        <v>4.0</v>
      </c>
      <c r="V56" s="2">
        <v>4.0</v>
      </c>
      <c r="W56" s="2">
        <v>5.0</v>
      </c>
      <c r="X56" s="2">
        <v>4.0</v>
      </c>
      <c r="Y56" s="2">
        <v>5.0</v>
      </c>
      <c r="Z56" s="2">
        <v>5.0</v>
      </c>
      <c r="AA56" s="2">
        <v>3.0</v>
      </c>
      <c r="AB56" s="2">
        <v>2.0</v>
      </c>
      <c r="AC56" s="2">
        <v>4.0</v>
      </c>
      <c r="AE56" s="2" t="s">
        <v>116</v>
      </c>
      <c r="AG56" s="2" t="s">
        <v>104</v>
      </c>
      <c r="AJ56" s="2" t="s">
        <v>102</v>
      </c>
      <c r="AL56" s="2" t="s">
        <v>103</v>
      </c>
      <c r="AR56" s="2" t="s">
        <v>102</v>
      </c>
      <c r="AV56" s="2" t="s">
        <v>102</v>
      </c>
      <c r="AW56" s="2" t="s">
        <v>104</v>
      </c>
      <c r="AZ56" s="2" t="s">
        <v>103</v>
      </c>
      <c r="BB56" s="2" t="s">
        <v>102</v>
      </c>
      <c r="BE56" s="2" t="s">
        <v>102</v>
      </c>
      <c r="BG56" s="2" t="s">
        <v>103</v>
      </c>
      <c r="BM56" s="2" t="s">
        <v>102</v>
      </c>
      <c r="BQ56" s="2" t="s">
        <v>104</v>
      </c>
      <c r="BR56" s="2" t="s">
        <v>102</v>
      </c>
      <c r="BT56" s="2">
        <v>4.0</v>
      </c>
      <c r="BU56" s="2">
        <v>4.0</v>
      </c>
      <c r="BV56" s="2">
        <v>4.0</v>
      </c>
      <c r="BW56" s="2">
        <v>4.0</v>
      </c>
      <c r="BX56" s="2">
        <v>1.0</v>
      </c>
      <c r="BY56" s="2">
        <v>4.0</v>
      </c>
      <c r="BZ56" s="2">
        <v>3.0</v>
      </c>
      <c r="CA56" s="2">
        <v>3.0</v>
      </c>
      <c r="CB56" s="2">
        <v>3.0</v>
      </c>
      <c r="CC56" s="2">
        <v>1.0</v>
      </c>
      <c r="CD56" s="2">
        <v>4.0</v>
      </c>
      <c r="CE56" s="2">
        <v>2.0</v>
      </c>
      <c r="CF56" s="2">
        <v>4.0</v>
      </c>
      <c r="CG56" s="2">
        <v>3.0</v>
      </c>
      <c r="CH56" s="2">
        <v>4.0</v>
      </c>
      <c r="CI56" s="2">
        <v>1.0</v>
      </c>
      <c r="CJ56" s="2">
        <v>2.0</v>
      </c>
      <c r="CK56" s="2">
        <v>4.0</v>
      </c>
      <c r="CL56" s="2" t="s">
        <v>105</v>
      </c>
      <c r="CM56" s="2" t="s">
        <v>429</v>
      </c>
      <c r="CN56" s="6" t="s">
        <v>430</v>
      </c>
      <c r="CO56" s="7" t="str">
        <f>HYPERLINK("https://drive.google.com/file/d/1G3fxTW5Z6sDhBFzVepNQnp9Cvn1RaZqA/view?usp=drivesdk","Form Tanggapan")</f>
        <v>Form Tanggapan</v>
      </c>
      <c r="CP56" s="2" t="s">
        <v>431</v>
      </c>
    </row>
    <row r="57">
      <c r="A57" s="4">
        <v>43971.33288938657</v>
      </c>
      <c r="C57" s="2" t="s">
        <v>432</v>
      </c>
      <c r="D57" s="5" t="s">
        <v>433</v>
      </c>
      <c r="E57" s="2">
        <v>26.0</v>
      </c>
      <c r="F57" s="2" t="s">
        <v>141</v>
      </c>
      <c r="G57" s="2" t="s">
        <v>96</v>
      </c>
      <c r="H57" s="2" t="s">
        <v>97</v>
      </c>
      <c r="I57" s="2" t="s">
        <v>113</v>
      </c>
      <c r="J57" s="2" t="s">
        <v>434</v>
      </c>
      <c r="K57" s="2" t="s">
        <v>135</v>
      </c>
      <c r="L57" s="2">
        <v>5.0</v>
      </c>
      <c r="M57" s="2">
        <v>5.0</v>
      </c>
      <c r="N57" s="2">
        <v>5.0</v>
      </c>
      <c r="O57" s="2">
        <v>5.0</v>
      </c>
      <c r="P57" s="2">
        <v>5.0</v>
      </c>
      <c r="Q57" s="2">
        <v>5.0</v>
      </c>
      <c r="R57" s="2">
        <v>4.0</v>
      </c>
      <c r="S57" s="2">
        <v>5.0</v>
      </c>
      <c r="T57" s="2">
        <v>4.0</v>
      </c>
      <c r="U57" s="2">
        <v>5.0</v>
      </c>
      <c r="V57" s="2">
        <v>4.0</v>
      </c>
      <c r="W57" s="2">
        <v>5.0</v>
      </c>
      <c r="X57" s="2">
        <v>5.0</v>
      </c>
      <c r="Y57" s="2">
        <v>5.0</v>
      </c>
      <c r="Z57" s="2">
        <v>5.0</v>
      </c>
      <c r="AA57" s="2">
        <v>3.0</v>
      </c>
      <c r="AB57" s="2">
        <v>3.0</v>
      </c>
      <c r="AC57" s="2">
        <v>5.0</v>
      </c>
      <c r="AE57" s="2" t="s">
        <v>104</v>
      </c>
      <c r="AG57" s="2" t="s">
        <v>102</v>
      </c>
      <c r="AJ57" s="2" t="s">
        <v>102</v>
      </c>
      <c r="AL57" s="2" t="s">
        <v>104</v>
      </c>
      <c r="AR57" s="2" t="s">
        <v>102</v>
      </c>
      <c r="AV57" s="2" t="s">
        <v>102</v>
      </c>
      <c r="AW57" s="2" t="s">
        <v>104</v>
      </c>
      <c r="AZ57" s="2" t="s">
        <v>102</v>
      </c>
      <c r="BB57" s="2" t="s">
        <v>102</v>
      </c>
      <c r="BE57" s="2" t="s">
        <v>104</v>
      </c>
      <c r="BG57" s="2" t="s">
        <v>104</v>
      </c>
      <c r="BM57" s="2" t="s">
        <v>104</v>
      </c>
      <c r="BQ57" s="2" t="s">
        <v>102</v>
      </c>
      <c r="BR57" s="2" t="s">
        <v>102</v>
      </c>
      <c r="BT57" s="2">
        <v>4.0</v>
      </c>
      <c r="BU57" s="2">
        <v>4.0</v>
      </c>
      <c r="BV57" s="2">
        <v>4.0</v>
      </c>
      <c r="BW57" s="2">
        <v>4.0</v>
      </c>
      <c r="BX57" s="2">
        <v>2.0</v>
      </c>
      <c r="BY57" s="2">
        <v>4.0</v>
      </c>
      <c r="BZ57" s="2">
        <v>4.0</v>
      </c>
      <c r="CA57" s="2">
        <v>1.0</v>
      </c>
      <c r="CB57" s="2">
        <v>4.0</v>
      </c>
      <c r="CC57" s="2">
        <v>1.0</v>
      </c>
      <c r="CD57" s="2">
        <v>4.0</v>
      </c>
      <c r="CE57" s="2">
        <v>3.0</v>
      </c>
      <c r="CF57" s="2">
        <v>4.0</v>
      </c>
      <c r="CG57" s="2">
        <v>4.0</v>
      </c>
      <c r="CH57" s="2">
        <v>4.0</v>
      </c>
      <c r="CI57" s="2">
        <v>2.0</v>
      </c>
      <c r="CJ57" s="2">
        <v>3.0</v>
      </c>
      <c r="CK57" s="2">
        <v>4.0</v>
      </c>
      <c r="CL57" s="2" t="s">
        <v>105</v>
      </c>
      <c r="CM57" s="2" t="s">
        <v>435</v>
      </c>
      <c r="CN57" s="6" t="s">
        <v>436</v>
      </c>
      <c r="CO57" s="7" t="str">
        <f>HYPERLINK("https://drive.google.com/file/d/1YGoIOCnJ13jJ5s4qIYJpSRRs16Ih7RbB/view?usp=drivesdk","Form Tanggapan")</f>
        <v>Form Tanggapan</v>
      </c>
      <c r="CP57" s="2" t="s">
        <v>431</v>
      </c>
    </row>
    <row r="58">
      <c r="A58" s="4">
        <v>43971.33300359954</v>
      </c>
      <c r="C58" s="2" t="s">
        <v>432</v>
      </c>
      <c r="D58" s="5" t="s">
        <v>433</v>
      </c>
      <c r="E58" s="2">
        <v>26.0</v>
      </c>
      <c r="F58" s="2" t="s">
        <v>141</v>
      </c>
      <c r="G58" s="2" t="s">
        <v>96</v>
      </c>
      <c r="H58" s="2" t="s">
        <v>97</v>
      </c>
      <c r="I58" s="2" t="s">
        <v>113</v>
      </c>
      <c r="J58" s="2" t="s">
        <v>434</v>
      </c>
      <c r="K58" s="2" t="s">
        <v>135</v>
      </c>
      <c r="L58" s="2">
        <v>5.0</v>
      </c>
      <c r="M58" s="2">
        <v>5.0</v>
      </c>
      <c r="N58" s="2">
        <v>5.0</v>
      </c>
      <c r="O58" s="2">
        <v>5.0</v>
      </c>
      <c r="P58" s="2">
        <v>5.0</v>
      </c>
      <c r="Q58" s="2">
        <v>5.0</v>
      </c>
      <c r="R58" s="2">
        <v>4.0</v>
      </c>
      <c r="S58" s="2">
        <v>5.0</v>
      </c>
      <c r="T58" s="2">
        <v>4.0</v>
      </c>
      <c r="U58" s="2">
        <v>5.0</v>
      </c>
      <c r="V58" s="2">
        <v>4.0</v>
      </c>
      <c r="W58" s="2">
        <v>5.0</v>
      </c>
      <c r="X58" s="2">
        <v>5.0</v>
      </c>
      <c r="Y58" s="2">
        <v>5.0</v>
      </c>
      <c r="Z58" s="2">
        <v>5.0</v>
      </c>
      <c r="AA58" s="2">
        <v>3.0</v>
      </c>
      <c r="AB58" s="2">
        <v>3.0</v>
      </c>
      <c r="AC58" s="2">
        <v>5.0</v>
      </c>
      <c r="AE58" s="2" t="s">
        <v>104</v>
      </c>
      <c r="AG58" s="2" t="s">
        <v>102</v>
      </c>
      <c r="AJ58" s="2" t="s">
        <v>102</v>
      </c>
      <c r="AL58" s="2" t="s">
        <v>104</v>
      </c>
      <c r="AR58" s="2" t="s">
        <v>102</v>
      </c>
      <c r="AV58" s="2" t="s">
        <v>102</v>
      </c>
      <c r="AW58" s="2" t="s">
        <v>104</v>
      </c>
      <c r="AZ58" s="2" t="s">
        <v>102</v>
      </c>
      <c r="BB58" s="2" t="s">
        <v>102</v>
      </c>
      <c r="BE58" s="2" t="s">
        <v>104</v>
      </c>
      <c r="BG58" s="2" t="s">
        <v>104</v>
      </c>
      <c r="BM58" s="2" t="s">
        <v>104</v>
      </c>
      <c r="BQ58" s="2" t="s">
        <v>102</v>
      </c>
      <c r="BR58" s="2" t="s">
        <v>102</v>
      </c>
      <c r="BT58" s="2">
        <v>4.0</v>
      </c>
      <c r="BU58" s="2">
        <v>4.0</v>
      </c>
      <c r="BV58" s="2">
        <v>4.0</v>
      </c>
      <c r="BW58" s="2">
        <v>4.0</v>
      </c>
      <c r="BX58" s="2">
        <v>2.0</v>
      </c>
      <c r="BY58" s="2">
        <v>4.0</v>
      </c>
      <c r="BZ58" s="2">
        <v>4.0</v>
      </c>
      <c r="CA58" s="2">
        <v>1.0</v>
      </c>
      <c r="CB58" s="2">
        <v>4.0</v>
      </c>
      <c r="CC58" s="2">
        <v>1.0</v>
      </c>
      <c r="CD58" s="2">
        <v>4.0</v>
      </c>
      <c r="CE58" s="2">
        <v>3.0</v>
      </c>
      <c r="CF58" s="2">
        <v>4.0</v>
      </c>
      <c r="CG58" s="2">
        <v>4.0</v>
      </c>
      <c r="CH58" s="2">
        <v>4.0</v>
      </c>
      <c r="CI58" s="2">
        <v>2.0</v>
      </c>
      <c r="CJ58" s="2">
        <v>3.0</v>
      </c>
      <c r="CK58" s="2">
        <v>4.0</v>
      </c>
      <c r="CL58" s="2" t="s">
        <v>105</v>
      </c>
      <c r="CM58" s="2" t="s">
        <v>437</v>
      </c>
      <c r="CN58" s="6" t="s">
        <v>438</v>
      </c>
      <c r="CO58" s="7" t="str">
        <f>HYPERLINK("https://drive.google.com/file/d/1kvEHeHQibAp4LmtQ71JeNVI3SlXto2tG/view?usp=drivesdk","Form Tanggapan")</f>
        <v>Form Tanggapan</v>
      </c>
      <c r="CP58" s="2" t="s">
        <v>431</v>
      </c>
    </row>
    <row r="59">
      <c r="A59" s="4">
        <v>43971.33441265047</v>
      </c>
      <c r="C59" s="2" t="s">
        <v>439</v>
      </c>
      <c r="D59" s="5" t="s">
        <v>440</v>
      </c>
      <c r="E59" s="2">
        <v>21.0</v>
      </c>
      <c r="F59" s="2" t="s">
        <v>209</v>
      </c>
      <c r="G59" s="2" t="s">
        <v>96</v>
      </c>
      <c r="H59" s="2" t="s">
        <v>123</v>
      </c>
      <c r="I59" s="2" t="s">
        <v>124</v>
      </c>
      <c r="J59" s="2" t="s">
        <v>125</v>
      </c>
      <c r="K59" s="2" t="s">
        <v>191</v>
      </c>
      <c r="L59" s="2">
        <v>5.0</v>
      </c>
      <c r="M59" s="2">
        <v>5.0</v>
      </c>
      <c r="N59" s="2">
        <v>5.0</v>
      </c>
      <c r="O59" s="2">
        <v>5.0</v>
      </c>
      <c r="P59" s="2">
        <v>5.0</v>
      </c>
      <c r="Q59" s="2">
        <v>5.0</v>
      </c>
      <c r="R59" s="2">
        <v>5.0</v>
      </c>
      <c r="S59" s="2">
        <v>5.0</v>
      </c>
      <c r="T59" s="2">
        <v>4.0</v>
      </c>
      <c r="U59" s="2">
        <v>4.0</v>
      </c>
      <c r="V59" s="2">
        <v>4.0</v>
      </c>
      <c r="W59" s="2">
        <v>5.0</v>
      </c>
      <c r="X59" s="2">
        <v>3.0</v>
      </c>
      <c r="Y59" s="2">
        <v>5.0</v>
      </c>
      <c r="Z59" s="2">
        <v>4.0</v>
      </c>
      <c r="AA59" s="2">
        <v>5.0</v>
      </c>
      <c r="AB59" s="2">
        <v>4.0</v>
      </c>
      <c r="AC59" s="2">
        <v>4.0</v>
      </c>
      <c r="AE59" s="2" t="s">
        <v>104</v>
      </c>
      <c r="AG59" s="2" t="s">
        <v>102</v>
      </c>
      <c r="AJ59" s="2" t="s">
        <v>102</v>
      </c>
      <c r="AL59" s="2" t="s">
        <v>104</v>
      </c>
      <c r="AR59" s="2" t="s">
        <v>102</v>
      </c>
      <c r="AV59" s="2" t="s">
        <v>102</v>
      </c>
      <c r="AW59" s="2" t="s">
        <v>102</v>
      </c>
      <c r="AZ59" s="2" t="s">
        <v>102</v>
      </c>
      <c r="BB59" s="2" t="s">
        <v>102</v>
      </c>
      <c r="BE59" s="2" t="s">
        <v>102</v>
      </c>
      <c r="BG59" s="2" t="s">
        <v>104</v>
      </c>
      <c r="BM59" s="2" t="s">
        <v>102</v>
      </c>
      <c r="BQ59" s="2" t="s">
        <v>102</v>
      </c>
      <c r="BR59" s="2" t="s">
        <v>102</v>
      </c>
      <c r="BT59" s="2">
        <v>3.0</v>
      </c>
      <c r="BU59" s="2">
        <v>3.0</v>
      </c>
      <c r="BV59" s="2">
        <v>3.0</v>
      </c>
      <c r="BW59" s="2">
        <v>3.0</v>
      </c>
      <c r="BX59" s="2">
        <v>3.0</v>
      </c>
      <c r="BY59" s="2">
        <v>3.0</v>
      </c>
      <c r="BZ59" s="2">
        <v>3.0</v>
      </c>
      <c r="CA59" s="2">
        <v>3.0</v>
      </c>
      <c r="CB59" s="2">
        <v>3.0</v>
      </c>
      <c r="CC59" s="2">
        <v>1.0</v>
      </c>
      <c r="CD59" s="2">
        <v>3.0</v>
      </c>
      <c r="CE59" s="2">
        <v>3.0</v>
      </c>
      <c r="CF59" s="2">
        <v>3.0</v>
      </c>
      <c r="CG59" s="2">
        <v>3.0</v>
      </c>
      <c r="CH59" s="2">
        <v>4.0</v>
      </c>
      <c r="CI59" s="2">
        <v>4.0</v>
      </c>
      <c r="CJ59" s="2">
        <v>4.0</v>
      </c>
      <c r="CK59" s="2">
        <v>4.0</v>
      </c>
      <c r="CL59" s="2" t="s">
        <v>105</v>
      </c>
      <c r="CM59" s="2" t="s">
        <v>441</v>
      </c>
      <c r="CN59" s="6" t="s">
        <v>442</v>
      </c>
      <c r="CO59" s="7" t="str">
        <f>HYPERLINK("https://drive.google.com/file/d/1TVcYvJ6djmpW5rClFtA9M2Ps64NeA_6s/view?usp=drivesdk","Form Tanggapan")</f>
        <v>Form Tanggapan</v>
      </c>
      <c r="CP59" s="2" t="s">
        <v>443</v>
      </c>
    </row>
    <row r="60">
      <c r="A60" s="4">
        <v>43971.33515155093</v>
      </c>
      <c r="C60" s="2" t="s">
        <v>444</v>
      </c>
      <c r="D60" s="5" t="s">
        <v>445</v>
      </c>
      <c r="E60" s="2">
        <v>29.0</v>
      </c>
      <c r="F60" s="2" t="s">
        <v>446</v>
      </c>
      <c r="G60" s="2" t="s">
        <v>112</v>
      </c>
      <c r="H60" s="2" t="s">
        <v>168</v>
      </c>
      <c r="I60" s="2" t="s">
        <v>161</v>
      </c>
      <c r="J60" s="2" t="s">
        <v>246</v>
      </c>
      <c r="K60" s="2" t="s">
        <v>447</v>
      </c>
      <c r="L60" s="2">
        <v>5.0</v>
      </c>
      <c r="M60" s="2">
        <v>5.0</v>
      </c>
      <c r="N60" s="2">
        <v>5.0</v>
      </c>
      <c r="O60" s="2">
        <v>5.0</v>
      </c>
      <c r="P60" s="2">
        <v>5.0</v>
      </c>
      <c r="Q60" s="2">
        <v>5.0</v>
      </c>
      <c r="R60" s="2">
        <v>5.0</v>
      </c>
      <c r="S60" s="2">
        <v>5.0</v>
      </c>
      <c r="T60" s="2">
        <v>5.0</v>
      </c>
      <c r="U60" s="2">
        <v>5.0</v>
      </c>
      <c r="V60" s="2">
        <v>5.0</v>
      </c>
      <c r="W60" s="2">
        <v>5.0</v>
      </c>
      <c r="X60" s="2">
        <v>5.0</v>
      </c>
      <c r="Y60" s="2">
        <v>5.0</v>
      </c>
      <c r="Z60" s="2">
        <v>5.0</v>
      </c>
      <c r="AA60" s="2">
        <v>1.0</v>
      </c>
      <c r="AB60" s="2">
        <v>2.0</v>
      </c>
      <c r="AC60" s="2">
        <v>5.0</v>
      </c>
      <c r="AE60" s="2" t="s">
        <v>101</v>
      </c>
      <c r="AG60" s="2" t="s">
        <v>102</v>
      </c>
      <c r="AJ60" s="2" t="s">
        <v>102</v>
      </c>
      <c r="AL60" s="2" t="s">
        <v>104</v>
      </c>
      <c r="AR60" s="2" t="s">
        <v>102</v>
      </c>
      <c r="AV60" s="2" t="s">
        <v>102</v>
      </c>
      <c r="AW60" s="2" t="s">
        <v>102</v>
      </c>
      <c r="AZ60" s="2" t="s">
        <v>102</v>
      </c>
      <c r="BB60" s="2" t="s">
        <v>102</v>
      </c>
      <c r="BE60" s="2" t="s">
        <v>102</v>
      </c>
      <c r="BG60" s="2" t="s">
        <v>104</v>
      </c>
      <c r="BM60" s="2" t="s">
        <v>104</v>
      </c>
      <c r="BQ60" s="2" t="s">
        <v>104</v>
      </c>
      <c r="BR60" s="2" t="s">
        <v>102</v>
      </c>
      <c r="BT60" s="2">
        <v>4.0</v>
      </c>
      <c r="BU60" s="2">
        <v>4.0</v>
      </c>
      <c r="BV60" s="2">
        <v>4.0</v>
      </c>
      <c r="BW60" s="2">
        <v>4.0</v>
      </c>
      <c r="BX60" s="2">
        <v>2.0</v>
      </c>
      <c r="BY60" s="2">
        <v>4.0</v>
      </c>
      <c r="BZ60" s="2">
        <v>4.0</v>
      </c>
      <c r="CA60" s="2">
        <v>3.0</v>
      </c>
      <c r="CB60" s="2">
        <v>4.0</v>
      </c>
      <c r="CC60" s="2">
        <v>1.0</v>
      </c>
      <c r="CD60" s="2">
        <v>4.0</v>
      </c>
      <c r="CE60" s="2">
        <v>4.0</v>
      </c>
      <c r="CF60" s="2">
        <v>4.0</v>
      </c>
      <c r="CG60" s="2">
        <v>4.0</v>
      </c>
      <c r="CH60" s="2">
        <v>4.0</v>
      </c>
      <c r="CI60" s="2">
        <v>1.0</v>
      </c>
      <c r="CJ60" s="2">
        <v>4.0</v>
      </c>
      <c r="CK60" s="2">
        <v>4.0</v>
      </c>
      <c r="CL60" s="2" t="s">
        <v>105</v>
      </c>
      <c r="CM60" s="2" t="s">
        <v>448</v>
      </c>
      <c r="CN60" s="6" t="s">
        <v>449</v>
      </c>
      <c r="CO60" s="7" t="str">
        <f>HYPERLINK("https://drive.google.com/file/d/1HUUvpyL-62gFVEnITVd3LLpjBTrjymsJ/view?usp=drivesdk","Form Tanggapan")</f>
        <v>Form Tanggapan</v>
      </c>
      <c r="CP60" s="2" t="s">
        <v>450</v>
      </c>
    </row>
    <row r="61">
      <c r="A61" s="4">
        <v>43971.3357046875</v>
      </c>
      <c r="C61" s="2" t="s">
        <v>451</v>
      </c>
      <c r="D61" s="5" t="s">
        <v>452</v>
      </c>
      <c r="E61" s="2">
        <v>18.0</v>
      </c>
      <c r="F61" s="2" t="s">
        <v>245</v>
      </c>
      <c r="G61" s="2" t="s">
        <v>96</v>
      </c>
      <c r="H61" s="2" t="s">
        <v>123</v>
      </c>
      <c r="I61" s="2" t="s">
        <v>124</v>
      </c>
      <c r="J61" s="2" t="s">
        <v>125</v>
      </c>
      <c r="K61" s="2" t="s">
        <v>453</v>
      </c>
      <c r="L61" s="2">
        <v>5.0</v>
      </c>
      <c r="M61" s="2">
        <v>5.0</v>
      </c>
      <c r="N61" s="2">
        <v>5.0</v>
      </c>
      <c r="O61" s="2">
        <v>5.0</v>
      </c>
      <c r="P61" s="2">
        <v>5.0</v>
      </c>
      <c r="Q61" s="2">
        <v>5.0</v>
      </c>
      <c r="R61" s="2">
        <v>5.0</v>
      </c>
      <c r="S61" s="2">
        <v>5.0</v>
      </c>
      <c r="T61" s="2">
        <v>4.0</v>
      </c>
      <c r="U61" s="2">
        <v>5.0</v>
      </c>
      <c r="V61" s="2">
        <v>5.0</v>
      </c>
      <c r="W61" s="2">
        <v>5.0</v>
      </c>
      <c r="X61" s="2">
        <v>5.0</v>
      </c>
      <c r="Y61" s="2">
        <v>5.0</v>
      </c>
      <c r="Z61" s="2">
        <v>5.0</v>
      </c>
      <c r="AA61" s="2">
        <v>2.0</v>
      </c>
      <c r="AB61" s="2">
        <v>1.0</v>
      </c>
      <c r="AC61" s="2">
        <v>5.0</v>
      </c>
      <c r="AE61" s="2" t="s">
        <v>116</v>
      </c>
      <c r="AG61" s="2" t="s">
        <v>104</v>
      </c>
      <c r="AJ61" s="2" t="s">
        <v>102</v>
      </c>
      <c r="AL61" s="2" t="s">
        <v>104</v>
      </c>
      <c r="AR61" s="2" t="s">
        <v>102</v>
      </c>
      <c r="AV61" s="2" t="s">
        <v>102</v>
      </c>
      <c r="AW61" s="2" t="s">
        <v>104</v>
      </c>
      <c r="AZ61" s="2" t="s">
        <v>102</v>
      </c>
      <c r="BB61" s="2" t="s">
        <v>102</v>
      </c>
      <c r="BE61" s="2" t="s">
        <v>102</v>
      </c>
      <c r="BG61" s="2" t="s">
        <v>102</v>
      </c>
      <c r="BM61" s="2" t="s">
        <v>102</v>
      </c>
      <c r="BQ61" s="2" t="s">
        <v>102</v>
      </c>
      <c r="BR61" s="2" t="s">
        <v>102</v>
      </c>
      <c r="BT61" s="2">
        <v>3.0</v>
      </c>
      <c r="BU61" s="2">
        <v>4.0</v>
      </c>
      <c r="BV61" s="2">
        <v>4.0</v>
      </c>
      <c r="BW61" s="2">
        <v>4.0</v>
      </c>
      <c r="BX61" s="2">
        <v>1.0</v>
      </c>
      <c r="BY61" s="2">
        <v>4.0</v>
      </c>
      <c r="BZ61" s="2">
        <v>3.0</v>
      </c>
      <c r="CA61" s="2">
        <v>2.0</v>
      </c>
      <c r="CB61" s="2">
        <v>4.0</v>
      </c>
      <c r="CC61" s="2">
        <v>1.0</v>
      </c>
      <c r="CD61" s="2">
        <v>4.0</v>
      </c>
      <c r="CE61" s="2">
        <v>3.0</v>
      </c>
      <c r="CF61" s="2">
        <v>4.0</v>
      </c>
      <c r="CG61" s="2">
        <v>2.0</v>
      </c>
      <c r="CH61" s="2">
        <v>4.0</v>
      </c>
      <c r="CI61" s="2">
        <v>1.0</v>
      </c>
      <c r="CJ61" s="2">
        <v>2.0</v>
      </c>
      <c r="CK61" s="2">
        <v>3.0</v>
      </c>
      <c r="CL61" s="2" t="s">
        <v>105</v>
      </c>
      <c r="CM61" s="2" t="s">
        <v>454</v>
      </c>
      <c r="CN61" s="6" t="s">
        <v>455</v>
      </c>
      <c r="CO61" s="7" t="str">
        <f>HYPERLINK("https://drive.google.com/file/d/18UY15bt7ZxQ-qUU7eP9VV20tmv354KOD/view?usp=drivesdk","Form Tanggapan")</f>
        <v>Form Tanggapan</v>
      </c>
      <c r="CP61" s="2" t="s">
        <v>456</v>
      </c>
    </row>
    <row r="62">
      <c r="A62" s="4">
        <v>43971.33718534722</v>
      </c>
      <c r="C62" s="2" t="s">
        <v>457</v>
      </c>
      <c r="D62" s="5" t="s">
        <v>458</v>
      </c>
      <c r="E62" s="2">
        <v>19.0</v>
      </c>
      <c r="F62" s="2" t="s">
        <v>240</v>
      </c>
      <c r="G62" s="2" t="s">
        <v>96</v>
      </c>
      <c r="H62" s="2" t="s">
        <v>97</v>
      </c>
      <c r="I62" s="2" t="s">
        <v>124</v>
      </c>
      <c r="J62" s="2" t="s">
        <v>125</v>
      </c>
      <c r="K62" s="2" t="s">
        <v>459</v>
      </c>
      <c r="L62" s="2">
        <v>4.0</v>
      </c>
      <c r="M62" s="2">
        <v>5.0</v>
      </c>
      <c r="N62" s="2">
        <v>5.0</v>
      </c>
      <c r="O62" s="2">
        <v>5.0</v>
      </c>
      <c r="P62" s="2">
        <v>5.0</v>
      </c>
      <c r="Q62" s="2">
        <v>5.0</v>
      </c>
      <c r="R62" s="2">
        <v>2.0</v>
      </c>
      <c r="S62" s="2">
        <v>5.0</v>
      </c>
      <c r="T62" s="2">
        <v>4.0</v>
      </c>
      <c r="U62" s="2">
        <v>4.0</v>
      </c>
      <c r="V62" s="2">
        <v>2.0</v>
      </c>
      <c r="W62" s="2">
        <v>4.0</v>
      </c>
      <c r="X62" s="2">
        <v>4.0</v>
      </c>
      <c r="Y62" s="2">
        <v>4.0</v>
      </c>
      <c r="Z62" s="2">
        <v>4.0</v>
      </c>
      <c r="AA62" s="2">
        <v>2.0</v>
      </c>
      <c r="AB62" s="2">
        <v>3.0</v>
      </c>
      <c r="AC62" s="2">
        <v>4.0</v>
      </c>
      <c r="AE62" s="2" t="s">
        <v>104</v>
      </c>
      <c r="AG62" s="2" t="s">
        <v>104</v>
      </c>
      <c r="AJ62" s="2" t="s">
        <v>102</v>
      </c>
      <c r="AL62" s="2" t="s">
        <v>102</v>
      </c>
      <c r="AR62" s="2" t="s">
        <v>104</v>
      </c>
      <c r="AV62" s="2" t="s">
        <v>103</v>
      </c>
      <c r="AW62" s="2" t="s">
        <v>102</v>
      </c>
      <c r="AZ62" s="2" t="s">
        <v>102</v>
      </c>
      <c r="BB62" s="2" t="s">
        <v>102</v>
      </c>
      <c r="BE62" s="2" t="s">
        <v>102</v>
      </c>
      <c r="BG62" s="2" t="s">
        <v>104</v>
      </c>
      <c r="BM62" s="2" t="s">
        <v>102</v>
      </c>
      <c r="BQ62" s="2" t="s">
        <v>103</v>
      </c>
      <c r="BR62" s="2" t="s">
        <v>104</v>
      </c>
      <c r="BT62" s="2">
        <v>3.0</v>
      </c>
      <c r="BU62" s="2">
        <v>3.0</v>
      </c>
      <c r="BV62" s="2">
        <v>3.0</v>
      </c>
      <c r="BW62" s="2">
        <v>3.0</v>
      </c>
      <c r="BX62" s="2">
        <v>2.0</v>
      </c>
      <c r="BY62" s="2">
        <v>3.0</v>
      </c>
      <c r="BZ62" s="2">
        <v>3.0</v>
      </c>
      <c r="CA62" s="2">
        <v>2.0</v>
      </c>
      <c r="CB62" s="2">
        <v>3.0</v>
      </c>
      <c r="CC62" s="2">
        <v>2.0</v>
      </c>
      <c r="CD62" s="2">
        <v>3.0</v>
      </c>
      <c r="CE62" s="2">
        <v>3.0</v>
      </c>
      <c r="CF62" s="2">
        <v>3.0</v>
      </c>
      <c r="CG62" s="2">
        <v>2.0</v>
      </c>
      <c r="CH62" s="2">
        <v>3.0</v>
      </c>
      <c r="CI62" s="2">
        <v>2.0</v>
      </c>
      <c r="CJ62" s="2">
        <v>2.0</v>
      </c>
      <c r="CK62" s="2">
        <v>3.0</v>
      </c>
      <c r="CL62" s="2" t="s">
        <v>105</v>
      </c>
      <c r="CM62" s="2" t="s">
        <v>460</v>
      </c>
      <c r="CN62" s="6" t="s">
        <v>461</v>
      </c>
      <c r="CO62" s="7" t="str">
        <f>HYPERLINK("https://drive.google.com/file/d/17K-qqTDo7f_xcLcRWOa6WCnh2XNFhZuX/view?usp=drivesdk","Form Tanggapan")</f>
        <v>Form Tanggapan</v>
      </c>
      <c r="CP62" s="2" t="s">
        <v>462</v>
      </c>
    </row>
    <row r="63">
      <c r="A63" s="4">
        <v>43971.33741741898</v>
      </c>
      <c r="C63" s="2" t="s">
        <v>463</v>
      </c>
      <c r="D63" s="5" t="s">
        <v>464</v>
      </c>
      <c r="E63" s="2">
        <v>20.0</v>
      </c>
      <c r="F63" s="2" t="s">
        <v>465</v>
      </c>
      <c r="G63" s="2" t="s">
        <v>96</v>
      </c>
      <c r="H63" s="2" t="s">
        <v>123</v>
      </c>
      <c r="I63" s="2" t="s">
        <v>124</v>
      </c>
      <c r="J63" s="2" t="s">
        <v>125</v>
      </c>
      <c r="K63" s="2" t="s">
        <v>191</v>
      </c>
      <c r="L63" s="2">
        <v>5.0</v>
      </c>
      <c r="M63" s="2">
        <v>5.0</v>
      </c>
      <c r="N63" s="2">
        <v>5.0</v>
      </c>
      <c r="O63" s="2">
        <v>4.0</v>
      </c>
      <c r="P63" s="2">
        <v>5.0</v>
      </c>
      <c r="Q63" s="2">
        <v>4.0</v>
      </c>
      <c r="R63" s="2">
        <v>5.0</v>
      </c>
      <c r="S63" s="2">
        <v>3.0</v>
      </c>
      <c r="T63" s="2">
        <v>4.0</v>
      </c>
      <c r="U63" s="2">
        <v>1.0</v>
      </c>
      <c r="V63" s="2">
        <v>5.0</v>
      </c>
      <c r="W63" s="2">
        <v>5.0</v>
      </c>
      <c r="X63" s="2">
        <v>5.0</v>
      </c>
      <c r="Y63" s="2">
        <v>5.0</v>
      </c>
      <c r="Z63" s="2">
        <v>5.0</v>
      </c>
      <c r="AA63" s="2">
        <v>2.0</v>
      </c>
      <c r="AB63" s="2">
        <v>2.0</v>
      </c>
      <c r="AC63" s="2">
        <v>5.0</v>
      </c>
      <c r="AE63" s="2" t="s">
        <v>104</v>
      </c>
      <c r="AG63" s="2" t="s">
        <v>102</v>
      </c>
      <c r="AJ63" s="2" t="s">
        <v>102</v>
      </c>
      <c r="AL63" s="2" t="s">
        <v>104</v>
      </c>
      <c r="AR63" s="2" t="s">
        <v>102</v>
      </c>
      <c r="AV63" s="2" t="s">
        <v>104</v>
      </c>
      <c r="AW63" s="2" t="s">
        <v>103</v>
      </c>
      <c r="AZ63" s="2" t="s">
        <v>102</v>
      </c>
      <c r="BB63" s="2" t="s">
        <v>102</v>
      </c>
      <c r="BE63" s="2" t="s">
        <v>127</v>
      </c>
      <c r="BG63" s="2" t="s">
        <v>103</v>
      </c>
      <c r="BM63" s="2" t="s">
        <v>104</v>
      </c>
      <c r="BQ63" s="2" t="s">
        <v>102</v>
      </c>
      <c r="BR63" s="2" t="s">
        <v>103</v>
      </c>
      <c r="BT63" s="2">
        <v>4.0</v>
      </c>
      <c r="BU63" s="2">
        <v>3.0</v>
      </c>
      <c r="BV63" s="2">
        <v>4.0</v>
      </c>
      <c r="BW63" s="2">
        <v>4.0</v>
      </c>
      <c r="BX63" s="2">
        <v>1.0</v>
      </c>
      <c r="BY63" s="2">
        <v>4.0</v>
      </c>
      <c r="BZ63" s="2">
        <v>4.0</v>
      </c>
      <c r="CA63" s="2">
        <v>2.0</v>
      </c>
      <c r="CB63" s="2">
        <v>4.0</v>
      </c>
      <c r="CC63" s="2">
        <v>1.0</v>
      </c>
      <c r="CD63" s="2">
        <v>4.0</v>
      </c>
      <c r="CE63" s="2">
        <v>3.0</v>
      </c>
      <c r="CF63" s="2">
        <v>4.0</v>
      </c>
      <c r="CG63" s="2">
        <v>2.0</v>
      </c>
      <c r="CH63" s="2">
        <v>4.0</v>
      </c>
      <c r="CI63" s="2">
        <v>1.0</v>
      </c>
      <c r="CJ63" s="2">
        <v>4.0</v>
      </c>
      <c r="CK63" s="2">
        <v>4.0</v>
      </c>
      <c r="CL63" s="2" t="s">
        <v>105</v>
      </c>
      <c r="CM63" s="2" t="s">
        <v>466</v>
      </c>
      <c r="CN63" s="6" t="s">
        <v>467</v>
      </c>
      <c r="CO63" s="7" t="str">
        <f>HYPERLINK("https://drive.google.com/file/d/1hdyjI43A7CyRcEh-BPrXCoOc80pUtgxZ/view?usp=drivesdk","Form Tanggapan")</f>
        <v>Form Tanggapan</v>
      </c>
      <c r="CP63" s="2" t="s">
        <v>468</v>
      </c>
    </row>
    <row r="64">
      <c r="A64" s="4">
        <v>43971.337803055554</v>
      </c>
      <c r="C64" s="2" t="s">
        <v>469</v>
      </c>
      <c r="D64" s="5" t="s">
        <v>470</v>
      </c>
      <c r="E64" s="2">
        <v>20.0</v>
      </c>
      <c r="F64" s="2" t="s">
        <v>245</v>
      </c>
      <c r="G64" s="2" t="s">
        <v>96</v>
      </c>
      <c r="H64" s="2" t="s">
        <v>123</v>
      </c>
      <c r="I64" s="2" t="s">
        <v>124</v>
      </c>
      <c r="J64" s="2" t="s">
        <v>125</v>
      </c>
      <c r="K64" s="2" t="s">
        <v>471</v>
      </c>
      <c r="L64" s="2">
        <v>5.0</v>
      </c>
      <c r="M64" s="2">
        <v>5.0</v>
      </c>
      <c r="N64" s="2">
        <v>5.0</v>
      </c>
      <c r="O64" s="2">
        <v>5.0</v>
      </c>
      <c r="P64" s="2">
        <v>5.0</v>
      </c>
      <c r="Q64" s="2">
        <v>5.0</v>
      </c>
      <c r="R64" s="2">
        <v>3.0</v>
      </c>
      <c r="S64" s="2">
        <v>2.0</v>
      </c>
      <c r="T64" s="2">
        <v>4.0</v>
      </c>
      <c r="U64" s="2">
        <v>4.0</v>
      </c>
      <c r="V64" s="2">
        <v>4.0</v>
      </c>
      <c r="W64" s="2">
        <v>4.0</v>
      </c>
      <c r="X64" s="2">
        <v>4.0</v>
      </c>
      <c r="Y64" s="2">
        <v>5.0</v>
      </c>
      <c r="Z64" s="2">
        <v>4.0</v>
      </c>
      <c r="AA64" s="2">
        <v>3.0</v>
      </c>
      <c r="AB64" s="2">
        <v>1.0</v>
      </c>
      <c r="AC64" s="2">
        <v>5.0</v>
      </c>
      <c r="AE64" s="2" t="s">
        <v>104</v>
      </c>
      <c r="AG64" s="2" t="s">
        <v>102</v>
      </c>
      <c r="AJ64" s="2" t="s">
        <v>102</v>
      </c>
      <c r="AL64" s="2" t="s">
        <v>103</v>
      </c>
      <c r="AR64" s="2" t="s">
        <v>102</v>
      </c>
      <c r="AV64" s="2" t="s">
        <v>102</v>
      </c>
      <c r="AW64" s="2" t="s">
        <v>104</v>
      </c>
      <c r="AZ64" s="2" t="s">
        <v>102</v>
      </c>
      <c r="BB64" s="2" t="s">
        <v>104</v>
      </c>
      <c r="BE64" s="2" t="s">
        <v>103</v>
      </c>
      <c r="BG64" s="2" t="s">
        <v>103</v>
      </c>
      <c r="BM64" s="2" t="s">
        <v>104</v>
      </c>
      <c r="BQ64" s="2" t="s">
        <v>103</v>
      </c>
      <c r="BR64" s="2" t="s">
        <v>104</v>
      </c>
      <c r="BT64" s="2">
        <v>4.0</v>
      </c>
      <c r="BU64" s="2">
        <v>4.0</v>
      </c>
      <c r="BV64" s="2">
        <v>4.0</v>
      </c>
      <c r="BW64" s="2">
        <v>4.0</v>
      </c>
      <c r="BX64" s="2">
        <v>1.0</v>
      </c>
      <c r="BY64" s="2">
        <v>3.0</v>
      </c>
      <c r="BZ64" s="2">
        <v>2.0</v>
      </c>
      <c r="CA64" s="2">
        <v>1.0</v>
      </c>
      <c r="CB64" s="2">
        <v>3.0</v>
      </c>
      <c r="CC64" s="2">
        <v>1.0</v>
      </c>
      <c r="CD64" s="2">
        <v>4.0</v>
      </c>
      <c r="CE64" s="2">
        <v>3.0</v>
      </c>
      <c r="CF64" s="2">
        <v>2.0</v>
      </c>
      <c r="CG64" s="2">
        <v>1.0</v>
      </c>
      <c r="CH64" s="2">
        <v>4.0</v>
      </c>
      <c r="CI64" s="2">
        <v>2.0</v>
      </c>
      <c r="CJ64" s="2">
        <v>2.0</v>
      </c>
      <c r="CK64" s="2">
        <v>4.0</v>
      </c>
      <c r="CL64" s="2" t="s">
        <v>105</v>
      </c>
      <c r="CM64" s="2" t="s">
        <v>472</v>
      </c>
      <c r="CN64" s="6" t="s">
        <v>473</v>
      </c>
      <c r="CO64" s="7" t="str">
        <f>HYPERLINK("https://drive.google.com/file/d/1372F8WO5OKda0UuQpGcGSTBn6z5W8G7h/view?usp=drivesdk","Form Tanggapan")</f>
        <v>Form Tanggapan</v>
      </c>
      <c r="CP64" s="2" t="s">
        <v>468</v>
      </c>
    </row>
    <row r="65">
      <c r="A65" s="4">
        <v>43971.33805168982</v>
      </c>
      <c r="C65" s="2" t="s">
        <v>474</v>
      </c>
      <c r="D65" s="5" t="s">
        <v>475</v>
      </c>
      <c r="E65" s="2">
        <v>26.0</v>
      </c>
      <c r="F65" s="2" t="s">
        <v>141</v>
      </c>
      <c r="G65" s="2" t="s">
        <v>96</v>
      </c>
      <c r="H65" s="2" t="s">
        <v>97</v>
      </c>
      <c r="I65" s="2" t="s">
        <v>113</v>
      </c>
      <c r="J65" s="2" t="s">
        <v>476</v>
      </c>
      <c r="K65" s="2" t="s">
        <v>477</v>
      </c>
      <c r="L65" s="2">
        <v>5.0</v>
      </c>
      <c r="M65" s="2">
        <v>5.0</v>
      </c>
      <c r="N65" s="2">
        <v>5.0</v>
      </c>
      <c r="O65" s="2">
        <v>5.0</v>
      </c>
      <c r="P65" s="2">
        <v>4.0</v>
      </c>
      <c r="Q65" s="2">
        <v>5.0</v>
      </c>
      <c r="R65" s="2">
        <v>4.0</v>
      </c>
      <c r="S65" s="2">
        <v>5.0</v>
      </c>
      <c r="T65" s="2">
        <v>3.0</v>
      </c>
      <c r="U65" s="2">
        <v>4.0</v>
      </c>
      <c r="V65" s="2">
        <v>4.0</v>
      </c>
      <c r="W65" s="2">
        <v>5.0</v>
      </c>
      <c r="X65" s="2">
        <v>5.0</v>
      </c>
      <c r="Y65" s="2">
        <v>5.0</v>
      </c>
      <c r="Z65" s="2">
        <v>5.0</v>
      </c>
      <c r="AA65" s="2">
        <v>3.0</v>
      </c>
      <c r="AB65" s="2">
        <v>3.0</v>
      </c>
      <c r="AC65" s="2">
        <v>5.0</v>
      </c>
      <c r="AE65" s="2" t="s">
        <v>104</v>
      </c>
      <c r="AG65" s="2" t="s">
        <v>102</v>
      </c>
      <c r="AJ65" s="2" t="s">
        <v>102</v>
      </c>
      <c r="AL65" s="2" t="s">
        <v>102</v>
      </c>
      <c r="AR65" s="2" t="s">
        <v>102</v>
      </c>
      <c r="AV65" s="2" t="s">
        <v>102</v>
      </c>
      <c r="AW65" s="2" t="s">
        <v>104</v>
      </c>
      <c r="AZ65" s="2" t="s">
        <v>102</v>
      </c>
      <c r="BB65" s="2" t="s">
        <v>104</v>
      </c>
      <c r="BE65" s="2" t="s">
        <v>102</v>
      </c>
      <c r="BG65" s="2" t="s">
        <v>104</v>
      </c>
      <c r="BM65" s="2" t="s">
        <v>102</v>
      </c>
      <c r="BQ65" s="2" t="s">
        <v>102</v>
      </c>
      <c r="BR65" s="2" t="s">
        <v>102</v>
      </c>
      <c r="BT65" s="2">
        <v>3.0</v>
      </c>
      <c r="BU65" s="2">
        <v>4.0</v>
      </c>
      <c r="BV65" s="2">
        <v>3.0</v>
      </c>
      <c r="BW65" s="2">
        <v>4.0</v>
      </c>
      <c r="BX65" s="2">
        <v>3.0</v>
      </c>
      <c r="BY65" s="2">
        <v>4.0</v>
      </c>
      <c r="BZ65" s="2">
        <v>4.0</v>
      </c>
      <c r="CA65" s="2">
        <v>3.0</v>
      </c>
      <c r="CB65" s="2">
        <v>4.0</v>
      </c>
      <c r="CC65" s="2">
        <v>1.0</v>
      </c>
      <c r="CD65" s="2">
        <v>4.0</v>
      </c>
      <c r="CE65" s="2">
        <v>4.0</v>
      </c>
      <c r="CF65" s="2">
        <v>4.0</v>
      </c>
      <c r="CG65" s="2">
        <v>4.0</v>
      </c>
      <c r="CH65" s="2">
        <v>4.0</v>
      </c>
      <c r="CI65" s="2">
        <v>3.0</v>
      </c>
      <c r="CJ65" s="2">
        <v>3.0</v>
      </c>
      <c r="CK65" s="2">
        <v>4.0</v>
      </c>
      <c r="CL65" s="2" t="s">
        <v>105</v>
      </c>
      <c r="CM65" s="2" t="s">
        <v>478</v>
      </c>
      <c r="CN65" s="6" t="s">
        <v>479</v>
      </c>
      <c r="CO65" s="7" t="str">
        <f>HYPERLINK("https://drive.google.com/file/d/1fQ8I7F3jsovh_eDf--ERPXJwyY_C2OD9/view?usp=drivesdk","Form Tanggapan")</f>
        <v>Form Tanggapan</v>
      </c>
      <c r="CP65" s="2" t="s">
        <v>480</v>
      </c>
    </row>
    <row r="66">
      <c r="A66" s="4">
        <v>43971.343348888884</v>
      </c>
      <c r="C66" s="2" t="s">
        <v>481</v>
      </c>
      <c r="D66" s="5" t="s">
        <v>482</v>
      </c>
      <c r="E66" s="2">
        <v>19.0</v>
      </c>
      <c r="F66" s="2" t="s">
        <v>483</v>
      </c>
      <c r="G66" s="2" t="s">
        <v>112</v>
      </c>
      <c r="H66" s="2" t="s">
        <v>123</v>
      </c>
      <c r="I66" s="2" t="s">
        <v>124</v>
      </c>
      <c r="J66" s="2" t="s">
        <v>125</v>
      </c>
      <c r="K66" s="2" t="s">
        <v>477</v>
      </c>
      <c r="L66" s="2">
        <v>5.0</v>
      </c>
      <c r="M66" s="2">
        <v>5.0</v>
      </c>
      <c r="N66" s="2">
        <v>5.0</v>
      </c>
      <c r="O66" s="2">
        <v>5.0</v>
      </c>
      <c r="P66" s="2">
        <v>5.0</v>
      </c>
      <c r="Q66" s="2">
        <v>5.0</v>
      </c>
      <c r="R66" s="2">
        <v>4.0</v>
      </c>
      <c r="S66" s="2">
        <v>5.0</v>
      </c>
      <c r="T66" s="2">
        <v>4.0</v>
      </c>
      <c r="U66" s="2">
        <v>4.0</v>
      </c>
      <c r="V66" s="2">
        <v>5.0</v>
      </c>
      <c r="W66" s="2">
        <v>5.0</v>
      </c>
      <c r="X66" s="2">
        <v>5.0</v>
      </c>
      <c r="Y66" s="2">
        <v>5.0</v>
      </c>
      <c r="Z66" s="2">
        <v>5.0</v>
      </c>
      <c r="AA66" s="2">
        <v>2.0</v>
      </c>
      <c r="AB66" s="2">
        <v>4.0</v>
      </c>
      <c r="AC66" s="2">
        <v>5.0</v>
      </c>
      <c r="AE66" s="2" t="s">
        <v>104</v>
      </c>
      <c r="AG66" s="2" t="s">
        <v>102</v>
      </c>
      <c r="AJ66" s="2" t="s">
        <v>102</v>
      </c>
      <c r="AL66" s="2" t="s">
        <v>104</v>
      </c>
      <c r="AR66" s="2" t="s">
        <v>102</v>
      </c>
      <c r="AV66" s="2" t="s">
        <v>102</v>
      </c>
      <c r="AW66" s="2" t="s">
        <v>102</v>
      </c>
      <c r="AZ66" s="2" t="s">
        <v>102</v>
      </c>
      <c r="BB66" s="2" t="s">
        <v>102</v>
      </c>
      <c r="BE66" s="2" t="s">
        <v>102</v>
      </c>
      <c r="BG66" s="2" t="s">
        <v>104</v>
      </c>
      <c r="BM66" s="2" t="s">
        <v>102</v>
      </c>
      <c r="BQ66" s="2" t="s">
        <v>102</v>
      </c>
      <c r="BR66" s="2" t="s">
        <v>102</v>
      </c>
      <c r="BT66" s="2">
        <v>4.0</v>
      </c>
      <c r="BU66" s="2">
        <v>4.0</v>
      </c>
      <c r="BV66" s="2">
        <v>4.0</v>
      </c>
      <c r="BW66" s="2">
        <v>4.0</v>
      </c>
      <c r="BX66" s="2">
        <v>2.0</v>
      </c>
      <c r="BY66" s="2">
        <v>4.0</v>
      </c>
      <c r="BZ66" s="2">
        <v>4.0</v>
      </c>
      <c r="CA66" s="2">
        <v>2.0</v>
      </c>
      <c r="CB66" s="2">
        <v>4.0</v>
      </c>
      <c r="CC66" s="2">
        <v>1.0</v>
      </c>
      <c r="CD66" s="2">
        <v>3.0</v>
      </c>
      <c r="CE66" s="2">
        <v>4.0</v>
      </c>
      <c r="CF66" s="2">
        <v>4.0</v>
      </c>
      <c r="CG66" s="2">
        <v>3.0</v>
      </c>
      <c r="CH66" s="2">
        <v>3.0</v>
      </c>
      <c r="CI66" s="2">
        <v>3.0</v>
      </c>
      <c r="CJ66" s="2">
        <v>2.0</v>
      </c>
      <c r="CK66" s="2">
        <v>4.0</v>
      </c>
      <c r="CL66" s="2" t="s">
        <v>105</v>
      </c>
      <c r="CM66" s="2" t="s">
        <v>484</v>
      </c>
      <c r="CN66" s="6" t="s">
        <v>485</v>
      </c>
      <c r="CO66" s="7" t="str">
        <f>HYPERLINK("https://drive.google.com/file/d/1psLfAa5w0Sw95uYYPpWTEz42UaTTBK-0/view?usp=drivesdk","Form Tanggapan")</f>
        <v>Form Tanggapan</v>
      </c>
      <c r="CP66" s="2" t="s">
        <v>486</v>
      </c>
    </row>
    <row r="67">
      <c r="A67" s="4">
        <v>43971.343903113426</v>
      </c>
      <c r="C67" s="2" t="s">
        <v>202</v>
      </c>
      <c r="D67" s="5" t="s">
        <v>487</v>
      </c>
      <c r="E67" s="2">
        <v>19.0</v>
      </c>
      <c r="F67" s="2" t="s">
        <v>488</v>
      </c>
      <c r="G67" s="2" t="s">
        <v>96</v>
      </c>
      <c r="H67" s="2" t="s">
        <v>123</v>
      </c>
      <c r="I67" s="2" t="s">
        <v>124</v>
      </c>
      <c r="J67" s="2" t="s">
        <v>489</v>
      </c>
      <c r="K67" s="2" t="s">
        <v>477</v>
      </c>
      <c r="L67" s="2">
        <v>5.0</v>
      </c>
      <c r="M67" s="2">
        <v>4.0</v>
      </c>
      <c r="N67" s="2">
        <v>5.0</v>
      </c>
      <c r="O67" s="2">
        <v>5.0</v>
      </c>
      <c r="P67" s="2">
        <v>5.0</v>
      </c>
      <c r="Q67" s="2">
        <v>5.0</v>
      </c>
      <c r="R67" s="2">
        <v>4.0</v>
      </c>
      <c r="S67" s="2">
        <v>5.0</v>
      </c>
      <c r="T67" s="2">
        <v>5.0</v>
      </c>
      <c r="U67" s="2">
        <v>5.0</v>
      </c>
      <c r="V67" s="2">
        <v>5.0</v>
      </c>
      <c r="W67" s="2">
        <v>5.0</v>
      </c>
      <c r="X67" s="2">
        <v>5.0</v>
      </c>
      <c r="Y67" s="2">
        <v>5.0</v>
      </c>
      <c r="Z67" s="2">
        <v>5.0</v>
      </c>
      <c r="AA67" s="2">
        <v>1.0</v>
      </c>
      <c r="AB67" s="2">
        <v>1.0</v>
      </c>
      <c r="AC67" s="2">
        <v>5.0</v>
      </c>
      <c r="AE67" s="2" t="s">
        <v>104</v>
      </c>
      <c r="AG67" s="2" t="s">
        <v>102</v>
      </c>
      <c r="AJ67" s="2" t="s">
        <v>102</v>
      </c>
      <c r="AL67" s="2" t="s">
        <v>102</v>
      </c>
      <c r="AR67" s="2" t="s">
        <v>102</v>
      </c>
      <c r="AV67" s="2" t="s">
        <v>102</v>
      </c>
      <c r="AW67" s="2" t="s">
        <v>102</v>
      </c>
      <c r="AZ67" s="2" t="s">
        <v>102</v>
      </c>
      <c r="BB67" s="2" t="s">
        <v>102</v>
      </c>
      <c r="BE67" s="2" t="s">
        <v>102</v>
      </c>
      <c r="BG67" s="2" t="s">
        <v>104</v>
      </c>
      <c r="BM67" s="2" t="s">
        <v>102</v>
      </c>
      <c r="BQ67" s="2" t="s">
        <v>102</v>
      </c>
      <c r="BR67" s="2" t="s">
        <v>102</v>
      </c>
      <c r="BT67" s="2">
        <v>3.0</v>
      </c>
      <c r="BU67" s="2">
        <v>4.0</v>
      </c>
      <c r="BV67" s="2">
        <v>4.0</v>
      </c>
      <c r="BW67" s="2">
        <v>4.0</v>
      </c>
      <c r="BX67" s="2">
        <v>4.0</v>
      </c>
      <c r="BY67" s="2">
        <v>4.0</v>
      </c>
      <c r="BZ67" s="2">
        <v>4.0</v>
      </c>
      <c r="CA67" s="2">
        <v>2.0</v>
      </c>
      <c r="CB67" s="2">
        <v>4.0</v>
      </c>
      <c r="CC67" s="2">
        <v>1.0</v>
      </c>
      <c r="CD67" s="2">
        <v>1.0</v>
      </c>
      <c r="CE67" s="2">
        <v>2.0</v>
      </c>
      <c r="CF67" s="2">
        <v>4.0</v>
      </c>
      <c r="CG67" s="2">
        <v>2.0</v>
      </c>
      <c r="CH67" s="2">
        <v>4.0</v>
      </c>
      <c r="CI67" s="2">
        <v>1.0</v>
      </c>
      <c r="CJ67" s="2">
        <v>4.0</v>
      </c>
      <c r="CK67" s="2">
        <v>4.0</v>
      </c>
      <c r="CL67" s="2" t="s">
        <v>105</v>
      </c>
      <c r="CM67" s="2" t="s">
        <v>490</v>
      </c>
      <c r="CN67" s="6" t="s">
        <v>491</v>
      </c>
      <c r="CO67" s="7" t="str">
        <f>HYPERLINK("https://drive.google.com/file/d/1d3HYgB55NPKcMh5wx2wWR4f_ZPfXWpIa/view?usp=drivesdk","Form Tanggapan")</f>
        <v>Form Tanggapan</v>
      </c>
      <c r="CP67" s="2" t="s">
        <v>492</v>
      </c>
    </row>
    <row r="68">
      <c r="A68" s="4">
        <v>43971.344282129634</v>
      </c>
      <c r="C68" s="2" t="s">
        <v>493</v>
      </c>
      <c r="D68" s="5" t="s">
        <v>494</v>
      </c>
      <c r="E68" s="2">
        <v>40.0</v>
      </c>
      <c r="F68" s="2" t="s">
        <v>495</v>
      </c>
      <c r="G68" s="2" t="s">
        <v>112</v>
      </c>
      <c r="H68" s="2" t="s">
        <v>97</v>
      </c>
      <c r="I68" s="2" t="s">
        <v>161</v>
      </c>
      <c r="J68" s="2" t="s">
        <v>496</v>
      </c>
      <c r="K68" s="2" t="s">
        <v>477</v>
      </c>
      <c r="L68" s="2">
        <v>5.0</v>
      </c>
      <c r="M68" s="2">
        <v>5.0</v>
      </c>
      <c r="N68" s="2">
        <v>5.0</v>
      </c>
      <c r="O68" s="2">
        <v>5.0</v>
      </c>
      <c r="P68" s="2">
        <v>5.0</v>
      </c>
      <c r="Q68" s="2">
        <v>5.0</v>
      </c>
      <c r="R68" s="2">
        <v>4.0</v>
      </c>
      <c r="S68" s="2">
        <v>5.0</v>
      </c>
      <c r="T68" s="2">
        <v>4.0</v>
      </c>
      <c r="U68" s="2">
        <v>5.0</v>
      </c>
      <c r="V68" s="2">
        <v>5.0</v>
      </c>
      <c r="W68" s="2">
        <v>5.0</v>
      </c>
      <c r="X68" s="2">
        <v>5.0</v>
      </c>
      <c r="Y68" s="2">
        <v>5.0</v>
      </c>
      <c r="Z68" s="2">
        <v>5.0</v>
      </c>
      <c r="AA68" s="2">
        <v>3.0</v>
      </c>
      <c r="AB68" s="2">
        <v>2.0</v>
      </c>
      <c r="AC68" s="2">
        <v>5.0</v>
      </c>
      <c r="AE68" s="2" t="s">
        <v>104</v>
      </c>
      <c r="AG68" s="2" t="s">
        <v>102</v>
      </c>
      <c r="AJ68" s="2" t="s">
        <v>104</v>
      </c>
      <c r="AL68" s="2" t="s">
        <v>104</v>
      </c>
      <c r="AR68" s="2" t="s">
        <v>104</v>
      </c>
      <c r="AV68" s="2" t="s">
        <v>104</v>
      </c>
      <c r="AW68" s="2" t="s">
        <v>104</v>
      </c>
      <c r="AZ68" s="2" t="s">
        <v>104</v>
      </c>
      <c r="BB68" s="2" t="s">
        <v>104</v>
      </c>
      <c r="BE68" s="2" t="s">
        <v>102</v>
      </c>
      <c r="BG68" s="2" t="s">
        <v>104</v>
      </c>
      <c r="BM68" s="2" t="s">
        <v>102</v>
      </c>
      <c r="BQ68" s="2" t="s">
        <v>104</v>
      </c>
      <c r="BR68" s="2" t="s">
        <v>104</v>
      </c>
      <c r="BT68" s="2">
        <v>4.0</v>
      </c>
      <c r="BU68" s="2">
        <v>4.0</v>
      </c>
      <c r="BV68" s="2">
        <v>4.0</v>
      </c>
      <c r="BW68" s="2">
        <v>4.0</v>
      </c>
      <c r="BX68" s="2">
        <v>2.0</v>
      </c>
      <c r="BY68" s="2">
        <v>4.0</v>
      </c>
      <c r="BZ68" s="2">
        <v>4.0</v>
      </c>
      <c r="CA68" s="2">
        <v>1.0</v>
      </c>
      <c r="CB68" s="2">
        <v>4.0</v>
      </c>
      <c r="CC68" s="2">
        <v>1.0</v>
      </c>
      <c r="CD68" s="2">
        <v>4.0</v>
      </c>
      <c r="CE68" s="2">
        <v>4.0</v>
      </c>
      <c r="CF68" s="2">
        <v>4.0</v>
      </c>
      <c r="CG68" s="2">
        <v>4.0</v>
      </c>
      <c r="CH68" s="2">
        <v>4.0</v>
      </c>
      <c r="CI68" s="2">
        <v>1.0</v>
      </c>
      <c r="CJ68" s="2">
        <v>1.0</v>
      </c>
      <c r="CK68" s="2">
        <v>4.0</v>
      </c>
      <c r="CL68" s="2" t="s">
        <v>105</v>
      </c>
      <c r="CM68" s="2" t="s">
        <v>497</v>
      </c>
      <c r="CN68" s="6" t="s">
        <v>498</v>
      </c>
      <c r="CO68" s="7" t="str">
        <f>HYPERLINK("https://drive.google.com/file/d/16gcq5beIBranuCrIGiMWoKjDpcZ4rcHl/view?usp=drivesdk","Form Tanggapan")</f>
        <v>Form Tanggapan</v>
      </c>
      <c r="CP68" s="2" t="s">
        <v>499</v>
      </c>
    </row>
    <row r="69">
      <c r="A69" s="4">
        <v>43971.344847500004</v>
      </c>
      <c r="C69" s="2" t="s">
        <v>500</v>
      </c>
      <c r="D69" s="5" t="s">
        <v>501</v>
      </c>
      <c r="E69" s="2">
        <v>30.0</v>
      </c>
      <c r="F69" s="2" t="s">
        <v>502</v>
      </c>
      <c r="G69" s="2" t="s">
        <v>96</v>
      </c>
      <c r="H69" s="2" t="s">
        <v>168</v>
      </c>
      <c r="I69" s="2" t="s">
        <v>161</v>
      </c>
      <c r="J69" s="2" t="s">
        <v>246</v>
      </c>
      <c r="K69" s="2" t="s">
        <v>471</v>
      </c>
      <c r="L69" s="2">
        <v>5.0</v>
      </c>
      <c r="M69" s="2">
        <v>5.0</v>
      </c>
      <c r="N69" s="2">
        <v>5.0</v>
      </c>
      <c r="O69" s="2">
        <v>5.0</v>
      </c>
      <c r="P69" s="2">
        <v>5.0</v>
      </c>
      <c r="Q69" s="2">
        <v>5.0</v>
      </c>
      <c r="R69" s="2">
        <v>5.0</v>
      </c>
      <c r="S69" s="2">
        <v>5.0</v>
      </c>
      <c r="T69" s="2">
        <v>5.0</v>
      </c>
      <c r="U69" s="2">
        <v>5.0</v>
      </c>
      <c r="V69" s="2">
        <v>5.0</v>
      </c>
      <c r="W69" s="2">
        <v>5.0</v>
      </c>
      <c r="X69" s="2">
        <v>5.0</v>
      </c>
      <c r="Y69" s="2">
        <v>5.0</v>
      </c>
      <c r="Z69" s="2">
        <v>5.0</v>
      </c>
      <c r="AA69" s="2">
        <v>1.0</v>
      </c>
      <c r="AB69" s="2">
        <v>3.0</v>
      </c>
      <c r="AC69" s="2">
        <v>5.0</v>
      </c>
      <c r="AE69" s="2" t="s">
        <v>101</v>
      </c>
      <c r="AG69" s="2" t="s">
        <v>102</v>
      </c>
      <c r="AJ69" s="2" t="s">
        <v>102</v>
      </c>
      <c r="AL69" s="2" t="s">
        <v>102</v>
      </c>
      <c r="AR69" s="2" t="s">
        <v>102</v>
      </c>
      <c r="AV69" s="2" t="s">
        <v>102</v>
      </c>
      <c r="AW69" s="2" t="s">
        <v>102</v>
      </c>
      <c r="AZ69" s="2" t="s">
        <v>102</v>
      </c>
      <c r="BB69" s="2" t="s">
        <v>102</v>
      </c>
      <c r="BE69" s="2" t="s">
        <v>102</v>
      </c>
      <c r="BG69" s="2" t="s">
        <v>102</v>
      </c>
      <c r="BM69" s="2" t="s">
        <v>102</v>
      </c>
      <c r="BQ69" s="2" t="s">
        <v>102</v>
      </c>
      <c r="BR69" s="2" t="s">
        <v>102</v>
      </c>
      <c r="BT69" s="2">
        <v>4.0</v>
      </c>
      <c r="BU69" s="2">
        <v>4.0</v>
      </c>
      <c r="BV69" s="2">
        <v>4.0</v>
      </c>
      <c r="BW69" s="2">
        <v>4.0</v>
      </c>
      <c r="BX69" s="2">
        <v>1.0</v>
      </c>
      <c r="BY69" s="2">
        <v>4.0</v>
      </c>
      <c r="BZ69" s="2">
        <v>4.0</v>
      </c>
      <c r="CA69" s="2">
        <v>1.0</v>
      </c>
      <c r="CB69" s="2">
        <v>4.0</v>
      </c>
      <c r="CC69" s="2">
        <v>1.0</v>
      </c>
      <c r="CD69" s="2">
        <v>4.0</v>
      </c>
      <c r="CE69" s="2">
        <v>4.0</v>
      </c>
      <c r="CF69" s="2">
        <v>4.0</v>
      </c>
      <c r="CG69" s="2">
        <v>4.0</v>
      </c>
      <c r="CH69" s="2">
        <v>4.0</v>
      </c>
      <c r="CI69" s="2">
        <v>1.0</v>
      </c>
      <c r="CJ69" s="2">
        <v>1.0</v>
      </c>
      <c r="CK69" s="2">
        <v>4.0</v>
      </c>
      <c r="CL69" s="2" t="s">
        <v>105</v>
      </c>
      <c r="CM69" s="2" t="s">
        <v>503</v>
      </c>
      <c r="CN69" s="6" t="s">
        <v>504</v>
      </c>
      <c r="CO69" s="7" t="str">
        <f>HYPERLINK("https://drive.google.com/file/d/1bfMzq8_nbRNgijHUjgF5MJBmE5KTDnQC/view?usp=drivesdk","Form Tanggapan")</f>
        <v>Form Tanggapan</v>
      </c>
      <c r="CP69" s="2" t="s">
        <v>505</v>
      </c>
    </row>
    <row r="70">
      <c r="A70" s="4">
        <v>43971.34571489583</v>
      </c>
      <c r="C70" s="2" t="s">
        <v>506</v>
      </c>
      <c r="D70" s="5" t="s">
        <v>507</v>
      </c>
      <c r="E70" s="2">
        <v>18.0</v>
      </c>
      <c r="F70" s="2" t="s">
        <v>508</v>
      </c>
      <c r="G70" s="2" t="s">
        <v>96</v>
      </c>
      <c r="H70" s="2" t="s">
        <v>97</v>
      </c>
      <c r="I70" s="2" t="s">
        <v>124</v>
      </c>
      <c r="J70" s="2" t="s">
        <v>509</v>
      </c>
      <c r="K70" s="2" t="s">
        <v>226</v>
      </c>
      <c r="L70" s="2">
        <v>5.0</v>
      </c>
      <c r="M70" s="2">
        <v>5.0</v>
      </c>
      <c r="N70" s="2">
        <v>5.0</v>
      </c>
      <c r="O70" s="2">
        <v>5.0</v>
      </c>
      <c r="P70" s="2">
        <v>5.0</v>
      </c>
      <c r="Q70" s="2">
        <v>5.0</v>
      </c>
      <c r="R70" s="2">
        <v>4.0</v>
      </c>
      <c r="S70" s="2">
        <v>5.0</v>
      </c>
      <c r="T70" s="2">
        <v>5.0</v>
      </c>
      <c r="U70" s="2">
        <v>5.0</v>
      </c>
      <c r="V70" s="2">
        <v>5.0</v>
      </c>
      <c r="W70" s="2">
        <v>5.0</v>
      </c>
      <c r="X70" s="2">
        <v>5.0</v>
      </c>
      <c r="Y70" s="2">
        <v>5.0</v>
      </c>
      <c r="Z70" s="2">
        <v>5.0</v>
      </c>
      <c r="AA70" s="2">
        <v>1.0</v>
      </c>
      <c r="AB70" s="2">
        <v>1.0</v>
      </c>
      <c r="AC70" s="2">
        <v>2.0</v>
      </c>
      <c r="AE70" s="2" t="s">
        <v>104</v>
      </c>
      <c r="AG70" s="2" t="s">
        <v>104</v>
      </c>
      <c r="AJ70" s="2" t="s">
        <v>104</v>
      </c>
      <c r="AL70" s="2" t="s">
        <v>127</v>
      </c>
      <c r="AR70" s="2" t="s">
        <v>104</v>
      </c>
      <c r="AV70" s="2" t="s">
        <v>104</v>
      </c>
      <c r="AW70" s="2" t="s">
        <v>127</v>
      </c>
      <c r="AZ70" s="2" t="s">
        <v>102</v>
      </c>
      <c r="BB70" s="2" t="s">
        <v>103</v>
      </c>
      <c r="BE70" s="2" t="s">
        <v>127</v>
      </c>
      <c r="BG70" s="2" t="s">
        <v>104</v>
      </c>
      <c r="BM70" s="2" t="s">
        <v>104</v>
      </c>
      <c r="BQ70" s="2" t="s">
        <v>127</v>
      </c>
      <c r="BR70" s="2" t="s">
        <v>104</v>
      </c>
      <c r="BT70" s="2">
        <v>4.0</v>
      </c>
      <c r="BU70" s="2">
        <v>4.0</v>
      </c>
      <c r="BV70" s="2">
        <v>4.0</v>
      </c>
      <c r="BW70" s="2">
        <v>4.0</v>
      </c>
      <c r="BX70" s="2">
        <v>1.0</v>
      </c>
      <c r="BY70" s="2">
        <v>1.0</v>
      </c>
      <c r="BZ70" s="2">
        <v>4.0</v>
      </c>
      <c r="CA70" s="2">
        <v>2.0</v>
      </c>
      <c r="CB70" s="2">
        <v>4.0</v>
      </c>
      <c r="CC70" s="2">
        <v>1.0</v>
      </c>
      <c r="CD70" s="2">
        <v>4.0</v>
      </c>
      <c r="CE70" s="2">
        <v>4.0</v>
      </c>
      <c r="CF70" s="2">
        <v>4.0</v>
      </c>
      <c r="CG70" s="2">
        <v>3.0</v>
      </c>
      <c r="CH70" s="2">
        <v>4.0</v>
      </c>
      <c r="CI70" s="2">
        <v>1.0</v>
      </c>
      <c r="CJ70" s="2">
        <v>1.0</v>
      </c>
      <c r="CK70" s="2">
        <v>3.0</v>
      </c>
      <c r="CL70" s="2" t="s">
        <v>105</v>
      </c>
      <c r="CM70" s="2" t="s">
        <v>510</v>
      </c>
      <c r="CN70" s="6" t="s">
        <v>511</v>
      </c>
      <c r="CO70" s="7" t="str">
        <f>HYPERLINK("https://drive.google.com/file/d/1u-hW69h00d6d6fG77Sq_qKRyBDAGORYx/view?usp=drivesdk","Form Tanggapan")</f>
        <v>Form Tanggapan</v>
      </c>
      <c r="CP70" s="2" t="s">
        <v>512</v>
      </c>
    </row>
    <row r="71">
      <c r="A71" s="4">
        <v>43971.34623055556</v>
      </c>
      <c r="C71" s="2" t="s">
        <v>513</v>
      </c>
      <c r="D71" s="5" t="s">
        <v>514</v>
      </c>
      <c r="E71" s="2">
        <v>18.0</v>
      </c>
      <c r="F71" s="2" t="s">
        <v>245</v>
      </c>
      <c r="G71" s="2" t="s">
        <v>96</v>
      </c>
      <c r="H71" s="2" t="s">
        <v>123</v>
      </c>
      <c r="I71" s="2" t="s">
        <v>124</v>
      </c>
      <c r="J71" s="2" t="s">
        <v>125</v>
      </c>
      <c r="K71" s="2" t="s">
        <v>226</v>
      </c>
      <c r="L71" s="2">
        <v>4.0</v>
      </c>
      <c r="M71" s="2">
        <v>4.0</v>
      </c>
      <c r="N71" s="2">
        <v>4.0</v>
      </c>
      <c r="O71" s="2">
        <v>4.0</v>
      </c>
      <c r="P71" s="2">
        <v>4.0</v>
      </c>
      <c r="Q71" s="2">
        <v>3.0</v>
      </c>
      <c r="R71" s="2">
        <v>3.0</v>
      </c>
      <c r="S71" s="2">
        <v>4.0</v>
      </c>
      <c r="T71" s="2">
        <v>3.0</v>
      </c>
      <c r="U71" s="2">
        <v>3.0</v>
      </c>
      <c r="V71" s="2">
        <v>4.0</v>
      </c>
      <c r="W71" s="2">
        <v>4.0</v>
      </c>
      <c r="X71" s="2">
        <v>4.0</v>
      </c>
      <c r="Y71" s="2">
        <v>4.0</v>
      </c>
      <c r="Z71" s="2">
        <v>4.0</v>
      </c>
      <c r="AA71" s="2">
        <v>3.0</v>
      </c>
      <c r="AB71" s="2">
        <v>2.0</v>
      </c>
      <c r="AC71" s="2">
        <v>3.0</v>
      </c>
      <c r="AE71" s="2" t="s">
        <v>104</v>
      </c>
      <c r="AG71" s="2" t="s">
        <v>102</v>
      </c>
      <c r="AJ71" s="2" t="s">
        <v>102</v>
      </c>
      <c r="AL71" s="2" t="s">
        <v>102</v>
      </c>
      <c r="AR71" s="2" t="s">
        <v>102</v>
      </c>
      <c r="AV71" s="2" t="s">
        <v>104</v>
      </c>
      <c r="AW71" s="2" t="s">
        <v>102</v>
      </c>
      <c r="AZ71" s="2" t="s">
        <v>102</v>
      </c>
      <c r="BB71" s="2" t="s">
        <v>104</v>
      </c>
      <c r="BE71" s="2" t="s">
        <v>102</v>
      </c>
      <c r="BG71" s="2" t="s">
        <v>104</v>
      </c>
      <c r="BM71" s="2" t="s">
        <v>102</v>
      </c>
      <c r="BQ71" s="2" t="s">
        <v>104</v>
      </c>
      <c r="BR71" s="2" t="s">
        <v>102</v>
      </c>
      <c r="BT71" s="2">
        <v>3.0</v>
      </c>
      <c r="BU71" s="2">
        <v>4.0</v>
      </c>
      <c r="BV71" s="2">
        <v>4.0</v>
      </c>
      <c r="BW71" s="2">
        <v>3.0</v>
      </c>
      <c r="BX71" s="2">
        <v>2.0</v>
      </c>
      <c r="BY71" s="2">
        <v>3.0</v>
      </c>
      <c r="BZ71" s="2">
        <v>3.0</v>
      </c>
      <c r="CA71" s="2">
        <v>2.0</v>
      </c>
      <c r="CB71" s="2">
        <v>1.0</v>
      </c>
      <c r="CC71" s="2">
        <v>1.0</v>
      </c>
      <c r="CD71" s="2">
        <v>4.0</v>
      </c>
      <c r="CE71" s="2">
        <v>3.0</v>
      </c>
      <c r="CF71" s="2">
        <v>3.0</v>
      </c>
      <c r="CG71" s="2">
        <v>2.0</v>
      </c>
      <c r="CH71" s="2">
        <v>3.0</v>
      </c>
      <c r="CI71" s="2">
        <v>3.0</v>
      </c>
      <c r="CJ71" s="2">
        <v>2.0</v>
      </c>
      <c r="CK71" s="2">
        <v>3.0</v>
      </c>
      <c r="CL71" s="2" t="s">
        <v>105</v>
      </c>
      <c r="CM71" s="2" t="s">
        <v>515</v>
      </c>
      <c r="CN71" s="6" t="s">
        <v>516</v>
      </c>
      <c r="CO71" s="7" t="str">
        <f>HYPERLINK("https://drive.google.com/file/d/12dVKkc5NJx0HewnlrOFVtm_nSS7nm2QV/view?usp=drivesdk","Form Tanggapan")</f>
        <v>Form Tanggapan</v>
      </c>
      <c r="CP71" s="2" t="s">
        <v>512</v>
      </c>
    </row>
    <row r="72">
      <c r="A72" s="4">
        <v>43971.34709409722</v>
      </c>
      <c r="C72" s="2" t="s">
        <v>517</v>
      </c>
      <c r="D72" s="5" t="s">
        <v>518</v>
      </c>
      <c r="E72" s="2">
        <v>31.0</v>
      </c>
      <c r="F72" s="2" t="s">
        <v>519</v>
      </c>
      <c r="G72" s="2" t="s">
        <v>112</v>
      </c>
      <c r="H72" s="2" t="s">
        <v>168</v>
      </c>
      <c r="I72" s="2" t="s">
        <v>161</v>
      </c>
      <c r="J72" s="2" t="s">
        <v>520</v>
      </c>
      <c r="K72" s="2" t="s">
        <v>477</v>
      </c>
      <c r="L72" s="2">
        <v>5.0</v>
      </c>
      <c r="M72" s="2">
        <v>5.0</v>
      </c>
      <c r="N72" s="2">
        <v>3.0</v>
      </c>
      <c r="O72" s="2">
        <v>5.0</v>
      </c>
      <c r="P72" s="2">
        <v>5.0</v>
      </c>
      <c r="Q72" s="2">
        <v>5.0</v>
      </c>
      <c r="R72" s="2">
        <v>5.0</v>
      </c>
      <c r="S72" s="2">
        <v>5.0</v>
      </c>
      <c r="T72" s="2">
        <v>5.0</v>
      </c>
      <c r="U72" s="2">
        <v>5.0</v>
      </c>
      <c r="V72" s="2">
        <v>4.0</v>
      </c>
      <c r="W72" s="2">
        <v>5.0</v>
      </c>
      <c r="X72" s="2">
        <v>5.0</v>
      </c>
      <c r="Y72" s="2">
        <v>5.0</v>
      </c>
      <c r="Z72" s="2">
        <v>5.0</v>
      </c>
      <c r="AA72" s="2">
        <v>2.0</v>
      </c>
      <c r="AB72" s="2">
        <v>3.0</v>
      </c>
      <c r="AC72" s="2">
        <v>4.0</v>
      </c>
      <c r="AE72" s="2" t="s">
        <v>101</v>
      </c>
      <c r="AG72" s="2" t="s">
        <v>102</v>
      </c>
      <c r="AJ72" s="2" t="s">
        <v>102</v>
      </c>
      <c r="AL72" s="2" t="s">
        <v>102</v>
      </c>
      <c r="AR72" s="2" t="s">
        <v>102</v>
      </c>
      <c r="AV72" s="2" t="s">
        <v>102</v>
      </c>
      <c r="AW72" s="2" t="s">
        <v>102</v>
      </c>
      <c r="AZ72" s="2" t="s">
        <v>102</v>
      </c>
      <c r="BB72" s="2" t="s">
        <v>102</v>
      </c>
      <c r="BE72" s="2" t="s">
        <v>102</v>
      </c>
      <c r="BG72" s="2" t="s">
        <v>104</v>
      </c>
      <c r="BM72" s="2" t="s">
        <v>102</v>
      </c>
      <c r="BQ72" s="2" t="s">
        <v>102</v>
      </c>
      <c r="BR72" s="2" t="s">
        <v>102</v>
      </c>
      <c r="BT72" s="2">
        <v>4.0</v>
      </c>
      <c r="BU72" s="2">
        <v>4.0</v>
      </c>
      <c r="BV72" s="2">
        <v>4.0</v>
      </c>
      <c r="BW72" s="2">
        <v>4.0</v>
      </c>
      <c r="BX72" s="2">
        <v>1.0</v>
      </c>
      <c r="BY72" s="2">
        <v>4.0</v>
      </c>
      <c r="BZ72" s="2">
        <v>4.0</v>
      </c>
      <c r="CA72" s="2">
        <v>1.0</v>
      </c>
      <c r="CB72" s="2">
        <v>4.0</v>
      </c>
      <c r="CC72" s="2">
        <v>1.0</v>
      </c>
      <c r="CD72" s="2">
        <v>4.0</v>
      </c>
      <c r="CE72" s="2">
        <v>4.0</v>
      </c>
      <c r="CF72" s="2">
        <v>3.0</v>
      </c>
      <c r="CG72" s="2">
        <v>3.0</v>
      </c>
      <c r="CH72" s="2">
        <v>4.0</v>
      </c>
      <c r="CI72" s="2">
        <v>1.0</v>
      </c>
      <c r="CJ72" s="2">
        <v>3.0</v>
      </c>
      <c r="CK72" s="2">
        <v>3.0</v>
      </c>
      <c r="CL72" s="2" t="s">
        <v>105</v>
      </c>
      <c r="CM72" s="2" t="s">
        <v>521</v>
      </c>
      <c r="CN72" s="6" t="s">
        <v>522</v>
      </c>
      <c r="CO72" s="7" t="str">
        <f>HYPERLINK("https://drive.google.com/file/d/19bO3SbghmOf3BJiR0il1TJUaCU4E8MA_/view?usp=drivesdk","Form Tanggapan")</f>
        <v>Form Tanggapan</v>
      </c>
      <c r="CP72" s="2" t="s">
        <v>523</v>
      </c>
    </row>
    <row r="73">
      <c r="A73" s="4">
        <v>43971.35480219907</v>
      </c>
      <c r="C73" s="2" t="s">
        <v>524</v>
      </c>
      <c r="D73" s="5" t="s">
        <v>525</v>
      </c>
      <c r="E73" s="2">
        <v>19.0</v>
      </c>
      <c r="F73" s="2" t="s">
        <v>526</v>
      </c>
      <c r="G73" s="2" t="s">
        <v>96</v>
      </c>
      <c r="H73" s="2" t="s">
        <v>123</v>
      </c>
      <c r="I73" s="2" t="s">
        <v>124</v>
      </c>
      <c r="J73" s="2" t="s">
        <v>125</v>
      </c>
      <c r="K73" s="2" t="s">
        <v>191</v>
      </c>
      <c r="L73" s="2">
        <v>5.0</v>
      </c>
      <c r="M73" s="2">
        <v>5.0</v>
      </c>
      <c r="N73" s="2">
        <v>5.0</v>
      </c>
      <c r="O73" s="2">
        <v>5.0</v>
      </c>
      <c r="P73" s="2">
        <v>5.0</v>
      </c>
      <c r="Q73" s="2">
        <v>4.0</v>
      </c>
      <c r="R73" s="2">
        <v>5.0</v>
      </c>
      <c r="S73" s="2">
        <v>5.0</v>
      </c>
      <c r="T73" s="2">
        <v>2.0</v>
      </c>
      <c r="U73" s="2">
        <v>1.0</v>
      </c>
      <c r="V73" s="2">
        <v>5.0</v>
      </c>
      <c r="W73" s="2">
        <v>5.0</v>
      </c>
      <c r="X73" s="2">
        <v>5.0</v>
      </c>
      <c r="Y73" s="2">
        <v>5.0</v>
      </c>
      <c r="Z73" s="2">
        <v>5.0</v>
      </c>
      <c r="AA73" s="2">
        <v>1.0</v>
      </c>
      <c r="AB73" s="2">
        <v>1.0</v>
      </c>
      <c r="AC73" s="2">
        <v>5.0</v>
      </c>
      <c r="AE73" s="2" t="s">
        <v>116</v>
      </c>
      <c r="AG73" s="2" t="s">
        <v>102</v>
      </c>
      <c r="AJ73" s="2" t="s">
        <v>104</v>
      </c>
      <c r="AL73" s="2" t="s">
        <v>127</v>
      </c>
      <c r="AR73" s="2" t="s">
        <v>102</v>
      </c>
      <c r="AV73" s="2" t="s">
        <v>104</v>
      </c>
      <c r="AW73" s="2" t="s">
        <v>103</v>
      </c>
      <c r="AZ73" s="2" t="s">
        <v>102</v>
      </c>
      <c r="BB73" s="2" t="s">
        <v>127</v>
      </c>
      <c r="BE73" s="2" t="s">
        <v>104</v>
      </c>
      <c r="BG73" s="2" t="s">
        <v>103</v>
      </c>
      <c r="BM73" s="2" t="s">
        <v>104</v>
      </c>
      <c r="BQ73" s="2" t="s">
        <v>127</v>
      </c>
      <c r="BR73" s="2" t="s">
        <v>127</v>
      </c>
      <c r="BT73" s="2">
        <v>2.0</v>
      </c>
      <c r="BU73" s="2">
        <v>4.0</v>
      </c>
      <c r="BV73" s="2">
        <v>4.0</v>
      </c>
      <c r="BW73" s="2">
        <v>4.0</v>
      </c>
      <c r="BX73" s="2">
        <v>1.0</v>
      </c>
      <c r="BY73" s="2">
        <v>4.0</v>
      </c>
      <c r="BZ73" s="2">
        <v>4.0</v>
      </c>
      <c r="CA73" s="2">
        <v>4.0</v>
      </c>
      <c r="CB73" s="2">
        <v>4.0</v>
      </c>
      <c r="CC73" s="2">
        <v>1.0</v>
      </c>
      <c r="CD73" s="2">
        <v>4.0</v>
      </c>
      <c r="CE73" s="2">
        <v>3.0</v>
      </c>
      <c r="CF73" s="2">
        <v>4.0</v>
      </c>
      <c r="CG73" s="2">
        <v>1.0</v>
      </c>
      <c r="CH73" s="2">
        <v>4.0</v>
      </c>
      <c r="CI73" s="2">
        <v>1.0</v>
      </c>
      <c r="CJ73" s="2">
        <v>4.0</v>
      </c>
      <c r="CK73" s="2">
        <v>4.0</v>
      </c>
      <c r="CL73" s="2" t="s">
        <v>105</v>
      </c>
      <c r="CM73" s="2" t="s">
        <v>527</v>
      </c>
      <c r="CN73" s="6" t="s">
        <v>528</v>
      </c>
      <c r="CO73" s="7" t="str">
        <f>HYPERLINK("https://drive.google.com/file/d/1hLdMp30zfwzI40t25f7rmhat6-YKCaaZ/view?usp=drivesdk","Form Tanggapan")</f>
        <v>Form Tanggapan</v>
      </c>
      <c r="CP73" s="2" t="s">
        <v>529</v>
      </c>
    </row>
    <row r="74">
      <c r="A74" s="4">
        <v>43971.35888028935</v>
      </c>
      <c r="C74" s="2" t="s">
        <v>530</v>
      </c>
      <c r="D74" s="5" t="s">
        <v>531</v>
      </c>
      <c r="E74" s="2">
        <v>37.0</v>
      </c>
      <c r="F74" s="2" t="s">
        <v>502</v>
      </c>
      <c r="G74" s="2" t="s">
        <v>96</v>
      </c>
      <c r="H74" s="2" t="s">
        <v>97</v>
      </c>
      <c r="I74" s="2" t="s">
        <v>161</v>
      </c>
      <c r="J74" s="2" t="s">
        <v>260</v>
      </c>
      <c r="K74" s="2" t="s">
        <v>471</v>
      </c>
      <c r="L74" s="2">
        <v>5.0</v>
      </c>
      <c r="M74" s="2">
        <v>5.0</v>
      </c>
      <c r="N74" s="2">
        <v>5.0</v>
      </c>
      <c r="O74" s="2">
        <v>5.0</v>
      </c>
      <c r="P74" s="2">
        <v>5.0</v>
      </c>
      <c r="Q74" s="2">
        <v>5.0</v>
      </c>
      <c r="R74" s="2">
        <v>3.0</v>
      </c>
      <c r="S74" s="2">
        <v>5.0</v>
      </c>
      <c r="T74" s="2">
        <v>4.0</v>
      </c>
      <c r="U74" s="2">
        <v>4.0</v>
      </c>
      <c r="V74" s="2">
        <v>4.0</v>
      </c>
      <c r="W74" s="2">
        <v>5.0</v>
      </c>
      <c r="X74" s="2">
        <v>5.0</v>
      </c>
      <c r="Y74" s="2">
        <v>5.0</v>
      </c>
      <c r="Z74" s="2">
        <v>5.0</v>
      </c>
      <c r="AA74" s="2">
        <v>3.0</v>
      </c>
      <c r="AB74" s="2">
        <v>4.0</v>
      </c>
      <c r="AC74" s="2">
        <v>3.0</v>
      </c>
      <c r="AE74" s="2" t="s">
        <v>101</v>
      </c>
      <c r="AG74" s="2" t="s">
        <v>102</v>
      </c>
      <c r="AJ74" s="2" t="s">
        <v>102</v>
      </c>
      <c r="AL74" s="2" t="s">
        <v>102</v>
      </c>
      <c r="AR74" s="2" t="s">
        <v>102</v>
      </c>
      <c r="AV74" s="2" t="s">
        <v>102</v>
      </c>
      <c r="AW74" s="2" t="s">
        <v>102</v>
      </c>
      <c r="AZ74" s="2" t="s">
        <v>102</v>
      </c>
      <c r="BB74" s="2" t="s">
        <v>102</v>
      </c>
      <c r="BE74" s="2" t="s">
        <v>102</v>
      </c>
      <c r="BG74" s="2" t="s">
        <v>102</v>
      </c>
      <c r="BM74" s="2" t="s">
        <v>102</v>
      </c>
      <c r="BQ74" s="2" t="s">
        <v>102</v>
      </c>
      <c r="BR74" s="2" t="s">
        <v>102</v>
      </c>
      <c r="BT74" s="2">
        <v>4.0</v>
      </c>
      <c r="BU74" s="2">
        <v>4.0</v>
      </c>
      <c r="BV74" s="2">
        <v>4.0</v>
      </c>
      <c r="BW74" s="2">
        <v>4.0</v>
      </c>
      <c r="BX74" s="2">
        <v>1.0</v>
      </c>
      <c r="BY74" s="2">
        <v>4.0</v>
      </c>
      <c r="BZ74" s="2">
        <v>4.0</v>
      </c>
      <c r="CA74" s="2">
        <v>1.0</v>
      </c>
      <c r="CB74" s="2">
        <v>4.0</v>
      </c>
      <c r="CC74" s="2">
        <v>1.0</v>
      </c>
      <c r="CD74" s="2">
        <v>4.0</v>
      </c>
      <c r="CE74" s="2">
        <v>3.0</v>
      </c>
      <c r="CF74" s="2">
        <v>4.0</v>
      </c>
      <c r="CG74" s="2">
        <v>3.0</v>
      </c>
      <c r="CH74" s="2">
        <v>4.0</v>
      </c>
      <c r="CI74" s="2">
        <v>2.0</v>
      </c>
      <c r="CJ74" s="2">
        <v>2.0</v>
      </c>
      <c r="CK74" s="2">
        <v>4.0</v>
      </c>
      <c r="CL74" s="2" t="s">
        <v>105</v>
      </c>
      <c r="CM74" s="2" t="s">
        <v>532</v>
      </c>
      <c r="CN74" s="6" t="s">
        <v>533</v>
      </c>
      <c r="CO74" s="7" t="str">
        <f>HYPERLINK("https://drive.google.com/file/d/1HrJKkRcOA2qJDzlA2xxX1dW6QgGsCzHT/view?usp=drivesdk","Form Tanggapan")</f>
        <v>Form Tanggapan</v>
      </c>
      <c r="CP74" s="2" t="s">
        <v>534</v>
      </c>
    </row>
    <row r="75">
      <c r="A75" s="4">
        <v>43971.36054741898</v>
      </c>
      <c r="C75" s="2" t="s">
        <v>535</v>
      </c>
      <c r="D75" s="5" t="s">
        <v>536</v>
      </c>
      <c r="E75" s="2">
        <v>33.0</v>
      </c>
      <c r="F75" s="2" t="s">
        <v>282</v>
      </c>
      <c r="G75" s="2" t="s">
        <v>96</v>
      </c>
      <c r="H75" s="2" t="s">
        <v>168</v>
      </c>
      <c r="I75" s="2" t="s">
        <v>113</v>
      </c>
      <c r="J75" s="2" t="s">
        <v>246</v>
      </c>
      <c r="K75" s="2" t="s">
        <v>471</v>
      </c>
      <c r="L75" s="2">
        <v>5.0</v>
      </c>
      <c r="M75" s="2">
        <v>5.0</v>
      </c>
      <c r="N75" s="2">
        <v>5.0</v>
      </c>
      <c r="O75" s="2">
        <v>5.0</v>
      </c>
      <c r="P75" s="2">
        <v>5.0</v>
      </c>
      <c r="Q75" s="2">
        <v>5.0</v>
      </c>
      <c r="R75" s="2">
        <v>5.0</v>
      </c>
      <c r="S75" s="2">
        <v>5.0</v>
      </c>
      <c r="T75" s="2">
        <v>5.0</v>
      </c>
      <c r="U75" s="2">
        <v>5.0</v>
      </c>
      <c r="V75" s="2">
        <v>5.0</v>
      </c>
      <c r="W75" s="2">
        <v>5.0</v>
      </c>
      <c r="X75" s="2">
        <v>5.0</v>
      </c>
      <c r="Y75" s="2">
        <v>5.0</v>
      </c>
      <c r="Z75" s="2">
        <v>5.0</v>
      </c>
      <c r="AA75" s="2">
        <v>2.0</v>
      </c>
      <c r="AB75" s="2">
        <v>3.0</v>
      </c>
      <c r="AC75" s="2">
        <v>5.0</v>
      </c>
      <c r="AE75" s="2" t="s">
        <v>101</v>
      </c>
      <c r="AG75" s="2" t="s">
        <v>102</v>
      </c>
      <c r="AJ75" s="2" t="s">
        <v>102</v>
      </c>
      <c r="AL75" s="2" t="s">
        <v>104</v>
      </c>
      <c r="AR75" s="2" t="s">
        <v>102</v>
      </c>
      <c r="AV75" s="2" t="s">
        <v>102</v>
      </c>
      <c r="AW75" s="2" t="s">
        <v>104</v>
      </c>
      <c r="AZ75" s="2" t="s">
        <v>102</v>
      </c>
      <c r="BB75" s="2" t="s">
        <v>102</v>
      </c>
      <c r="BE75" s="2" t="s">
        <v>102</v>
      </c>
      <c r="BG75" s="2" t="s">
        <v>104</v>
      </c>
      <c r="BM75" s="2" t="s">
        <v>102</v>
      </c>
      <c r="BQ75" s="2" t="s">
        <v>102</v>
      </c>
      <c r="BR75" s="2" t="s">
        <v>102</v>
      </c>
      <c r="BT75" s="2">
        <v>4.0</v>
      </c>
      <c r="BU75" s="2">
        <v>4.0</v>
      </c>
      <c r="BV75" s="2">
        <v>4.0</v>
      </c>
      <c r="BW75" s="2">
        <v>4.0</v>
      </c>
      <c r="BX75" s="2">
        <v>1.0</v>
      </c>
      <c r="BY75" s="2">
        <v>4.0</v>
      </c>
      <c r="BZ75" s="2">
        <v>4.0</v>
      </c>
      <c r="CA75" s="2">
        <v>1.0</v>
      </c>
      <c r="CB75" s="2">
        <v>4.0</v>
      </c>
      <c r="CC75" s="2">
        <v>1.0</v>
      </c>
      <c r="CD75" s="2">
        <v>4.0</v>
      </c>
      <c r="CE75" s="2">
        <v>3.0</v>
      </c>
      <c r="CF75" s="2">
        <v>4.0</v>
      </c>
      <c r="CG75" s="2">
        <v>4.0</v>
      </c>
      <c r="CH75" s="2">
        <v>4.0</v>
      </c>
      <c r="CI75" s="2">
        <v>1.0</v>
      </c>
      <c r="CJ75" s="2">
        <v>4.0</v>
      </c>
      <c r="CK75" s="2">
        <v>4.0</v>
      </c>
      <c r="CL75" s="2" t="s">
        <v>105</v>
      </c>
      <c r="CM75" s="2" t="s">
        <v>537</v>
      </c>
      <c r="CN75" s="6" t="s">
        <v>538</v>
      </c>
      <c r="CO75" s="7" t="str">
        <f>HYPERLINK("https://drive.google.com/file/d/1iRpM8EBxjBV3B6PblafFP_fKfNrC0Adb/view?usp=drivesdk","Form Tanggapan")</f>
        <v>Form Tanggapan</v>
      </c>
      <c r="CP75" s="2" t="s">
        <v>539</v>
      </c>
    </row>
    <row r="76">
      <c r="A76" s="4">
        <v>43971.362693460644</v>
      </c>
      <c r="C76" s="2" t="s">
        <v>540</v>
      </c>
      <c r="E76" s="2">
        <v>32.0</v>
      </c>
      <c r="F76" s="2" t="s">
        <v>541</v>
      </c>
      <c r="G76" s="2" t="s">
        <v>112</v>
      </c>
      <c r="H76" s="2" t="s">
        <v>168</v>
      </c>
      <c r="I76" s="2" t="s">
        <v>161</v>
      </c>
      <c r="J76" s="2" t="s">
        <v>542</v>
      </c>
      <c r="K76" s="2" t="s">
        <v>543</v>
      </c>
      <c r="L76" s="2">
        <v>4.0</v>
      </c>
      <c r="M76" s="2">
        <v>4.0</v>
      </c>
      <c r="N76" s="2">
        <v>4.0</v>
      </c>
      <c r="O76" s="2">
        <v>4.0</v>
      </c>
      <c r="P76" s="2">
        <v>5.0</v>
      </c>
      <c r="Q76" s="2">
        <v>5.0</v>
      </c>
      <c r="R76" s="2">
        <v>3.0</v>
      </c>
      <c r="S76" s="2">
        <v>3.0</v>
      </c>
      <c r="T76" s="2">
        <v>3.0</v>
      </c>
      <c r="U76" s="2">
        <v>3.0</v>
      </c>
      <c r="V76" s="2">
        <v>4.0</v>
      </c>
      <c r="W76" s="2">
        <v>4.0</v>
      </c>
      <c r="X76" s="2">
        <v>5.0</v>
      </c>
      <c r="Y76" s="2">
        <v>4.0</v>
      </c>
      <c r="Z76" s="2">
        <v>5.0</v>
      </c>
      <c r="AA76" s="2">
        <v>3.0</v>
      </c>
      <c r="AB76" s="2">
        <v>3.0</v>
      </c>
      <c r="AC76" s="2">
        <v>3.0</v>
      </c>
      <c r="AE76" s="2" t="s">
        <v>104</v>
      </c>
      <c r="AG76" s="2" t="s">
        <v>102</v>
      </c>
      <c r="AJ76" s="2" t="s">
        <v>102</v>
      </c>
      <c r="AL76" s="2" t="s">
        <v>104</v>
      </c>
      <c r="AR76" s="2" t="s">
        <v>102</v>
      </c>
      <c r="AV76" s="2" t="s">
        <v>102</v>
      </c>
      <c r="AW76" s="2" t="s">
        <v>102</v>
      </c>
      <c r="AZ76" s="2" t="s">
        <v>102</v>
      </c>
      <c r="BB76" s="2" t="s">
        <v>102</v>
      </c>
      <c r="BE76" s="2" t="s">
        <v>102</v>
      </c>
      <c r="BG76" s="2" t="s">
        <v>102</v>
      </c>
      <c r="BM76" s="2" t="s">
        <v>102</v>
      </c>
      <c r="BQ76" s="2" t="s">
        <v>102</v>
      </c>
      <c r="BR76" s="2" t="s">
        <v>102</v>
      </c>
      <c r="BT76" s="2">
        <v>4.0</v>
      </c>
      <c r="BU76" s="2">
        <v>4.0</v>
      </c>
      <c r="BV76" s="2">
        <v>4.0</v>
      </c>
      <c r="BW76" s="2">
        <v>4.0</v>
      </c>
      <c r="BX76" s="2">
        <v>3.0</v>
      </c>
      <c r="BY76" s="2">
        <v>3.0</v>
      </c>
      <c r="BZ76" s="2">
        <v>3.0</v>
      </c>
      <c r="CA76" s="2">
        <v>3.0</v>
      </c>
      <c r="CB76" s="2">
        <v>3.0</v>
      </c>
      <c r="CC76" s="2">
        <v>3.0</v>
      </c>
      <c r="CD76" s="2">
        <v>3.0</v>
      </c>
      <c r="CE76" s="2">
        <v>3.0</v>
      </c>
      <c r="CF76" s="2">
        <v>3.0</v>
      </c>
      <c r="CG76" s="2">
        <v>3.0</v>
      </c>
      <c r="CH76" s="2">
        <v>3.0</v>
      </c>
      <c r="CI76" s="2">
        <v>3.0</v>
      </c>
      <c r="CJ76" s="2">
        <v>3.0</v>
      </c>
      <c r="CK76" s="2">
        <v>2.0</v>
      </c>
      <c r="CL76" s="2" t="s">
        <v>105</v>
      </c>
      <c r="CM76" s="2" t="s">
        <v>544</v>
      </c>
      <c r="CN76" s="6" t="s">
        <v>545</v>
      </c>
      <c r="CO76" s="7" t="str">
        <f>HYPERLINK("https://drive.google.com/file/d/1Klh7IPQkEKeNvlQq9G59YW7PPpa6hYzz/view?usp=drivesdk","Form Tanggapan")</f>
        <v>Form Tanggapan</v>
      </c>
      <c r="CP76" s="2" t="s">
        <v>546</v>
      </c>
    </row>
    <row r="77">
      <c r="A77" s="4">
        <v>43971.36292946759</v>
      </c>
      <c r="C77" s="2" t="s">
        <v>547</v>
      </c>
      <c r="D77" s="5" t="s">
        <v>548</v>
      </c>
      <c r="E77" s="2">
        <v>19.0</v>
      </c>
      <c r="F77" s="2" t="s">
        <v>209</v>
      </c>
      <c r="G77" s="2" t="s">
        <v>96</v>
      </c>
      <c r="H77" s="2" t="s">
        <v>123</v>
      </c>
      <c r="I77" s="2" t="s">
        <v>124</v>
      </c>
      <c r="J77" s="2" t="s">
        <v>549</v>
      </c>
      <c r="K77" s="2" t="s">
        <v>191</v>
      </c>
      <c r="L77" s="2">
        <v>5.0</v>
      </c>
      <c r="M77" s="2">
        <v>4.0</v>
      </c>
      <c r="N77" s="2">
        <v>4.0</v>
      </c>
      <c r="O77" s="2">
        <v>4.0</v>
      </c>
      <c r="P77" s="2">
        <v>5.0</v>
      </c>
      <c r="Q77" s="2">
        <v>5.0</v>
      </c>
      <c r="R77" s="2">
        <v>5.0</v>
      </c>
      <c r="S77" s="2">
        <v>4.0</v>
      </c>
      <c r="T77" s="2">
        <v>5.0</v>
      </c>
      <c r="U77" s="2">
        <v>5.0</v>
      </c>
      <c r="V77" s="2">
        <v>5.0</v>
      </c>
      <c r="W77" s="2">
        <v>5.0</v>
      </c>
      <c r="X77" s="2">
        <v>5.0</v>
      </c>
      <c r="Y77" s="2">
        <v>5.0</v>
      </c>
      <c r="Z77" s="2">
        <v>5.0</v>
      </c>
      <c r="AA77" s="2">
        <v>1.0</v>
      </c>
      <c r="AB77" s="2">
        <v>3.0</v>
      </c>
      <c r="AC77" s="2">
        <v>5.0</v>
      </c>
      <c r="AE77" s="2" t="s">
        <v>101</v>
      </c>
      <c r="AG77" s="2" t="s">
        <v>102</v>
      </c>
      <c r="AJ77" s="2" t="s">
        <v>102</v>
      </c>
      <c r="AL77" s="2" t="s">
        <v>102</v>
      </c>
      <c r="AR77" s="2" t="s">
        <v>102</v>
      </c>
      <c r="AV77" s="2" t="s">
        <v>102</v>
      </c>
      <c r="AW77" s="2" t="s">
        <v>102</v>
      </c>
      <c r="AZ77" s="2" t="s">
        <v>102</v>
      </c>
      <c r="BB77" s="2" t="s">
        <v>102</v>
      </c>
      <c r="BE77" s="2" t="s">
        <v>102</v>
      </c>
      <c r="BG77" s="2" t="s">
        <v>102</v>
      </c>
      <c r="BM77" s="2" t="s">
        <v>102</v>
      </c>
      <c r="BQ77" s="2" t="s">
        <v>102</v>
      </c>
      <c r="BR77" s="2" t="s">
        <v>102</v>
      </c>
      <c r="BT77" s="2">
        <v>4.0</v>
      </c>
      <c r="BU77" s="2">
        <v>4.0</v>
      </c>
      <c r="BV77" s="2">
        <v>4.0</v>
      </c>
      <c r="BW77" s="2">
        <v>4.0</v>
      </c>
      <c r="BX77" s="2">
        <v>1.0</v>
      </c>
      <c r="BY77" s="2">
        <v>4.0</v>
      </c>
      <c r="BZ77" s="2">
        <v>4.0</v>
      </c>
      <c r="CA77" s="2">
        <v>1.0</v>
      </c>
      <c r="CB77" s="2">
        <v>4.0</v>
      </c>
      <c r="CC77" s="2">
        <v>1.0</v>
      </c>
      <c r="CD77" s="2">
        <v>4.0</v>
      </c>
      <c r="CE77" s="2">
        <v>4.0</v>
      </c>
      <c r="CF77" s="2">
        <v>4.0</v>
      </c>
      <c r="CG77" s="2">
        <v>4.0</v>
      </c>
      <c r="CH77" s="2">
        <v>4.0</v>
      </c>
      <c r="CI77" s="2">
        <v>1.0</v>
      </c>
      <c r="CJ77" s="2">
        <v>1.0</v>
      </c>
      <c r="CK77" s="2">
        <v>3.0</v>
      </c>
      <c r="CL77" s="2" t="s">
        <v>105</v>
      </c>
      <c r="CM77" s="2" t="s">
        <v>550</v>
      </c>
      <c r="CN77" s="6" t="s">
        <v>551</v>
      </c>
      <c r="CO77" s="7" t="str">
        <f>HYPERLINK("https://drive.google.com/file/d/1bPEpyRXlSQjaE4pi2SSkRwSH1IpXX9Sy/view?usp=drivesdk","Form Tanggapan")</f>
        <v>Form Tanggapan</v>
      </c>
      <c r="CP77" s="2" t="s">
        <v>546</v>
      </c>
    </row>
    <row r="78">
      <c r="A78" s="4">
        <v>43971.36306487268</v>
      </c>
      <c r="C78" s="2" t="s">
        <v>552</v>
      </c>
      <c r="E78" s="2">
        <v>22.0</v>
      </c>
      <c r="F78" s="2" t="s">
        <v>245</v>
      </c>
      <c r="G78" s="2" t="s">
        <v>96</v>
      </c>
      <c r="H78" s="2" t="s">
        <v>123</v>
      </c>
      <c r="I78" s="2" t="s">
        <v>161</v>
      </c>
      <c r="J78" s="2" t="s">
        <v>125</v>
      </c>
      <c r="K78" s="2" t="s">
        <v>471</v>
      </c>
      <c r="L78" s="2">
        <v>5.0</v>
      </c>
      <c r="M78" s="2">
        <v>5.0</v>
      </c>
      <c r="N78" s="2">
        <v>5.0</v>
      </c>
      <c r="O78" s="2">
        <v>5.0</v>
      </c>
      <c r="P78" s="2">
        <v>5.0</v>
      </c>
      <c r="Q78" s="2">
        <v>5.0</v>
      </c>
      <c r="R78" s="2">
        <v>4.0</v>
      </c>
      <c r="S78" s="2">
        <v>5.0</v>
      </c>
      <c r="T78" s="2">
        <v>5.0</v>
      </c>
      <c r="U78" s="2">
        <v>2.0</v>
      </c>
      <c r="V78" s="2">
        <v>5.0</v>
      </c>
      <c r="W78" s="2">
        <v>5.0</v>
      </c>
      <c r="X78" s="2">
        <v>5.0</v>
      </c>
      <c r="Y78" s="2">
        <v>5.0</v>
      </c>
      <c r="Z78" s="2">
        <v>5.0</v>
      </c>
      <c r="AA78" s="2">
        <v>1.0</v>
      </c>
      <c r="AB78" s="2">
        <v>2.0</v>
      </c>
      <c r="AC78" s="2">
        <v>5.0</v>
      </c>
      <c r="AE78" s="2" t="s">
        <v>101</v>
      </c>
      <c r="AG78" s="2" t="s">
        <v>102</v>
      </c>
      <c r="AJ78" s="2" t="s">
        <v>102</v>
      </c>
      <c r="AL78" s="2" t="s">
        <v>104</v>
      </c>
      <c r="AR78" s="2" t="s">
        <v>102</v>
      </c>
      <c r="AV78" s="2" t="s">
        <v>102</v>
      </c>
      <c r="AW78" s="2" t="s">
        <v>104</v>
      </c>
      <c r="AZ78" s="2" t="s">
        <v>104</v>
      </c>
      <c r="BB78" s="2" t="s">
        <v>104</v>
      </c>
      <c r="BE78" s="2" t="s">
        <v>104</v>
      </c>
      <c r="BG78" s="2" t="s">
        <v>102</v>
      </c>
      <c r="BM78" s="2" t="s">
        <v>102</v>
      </c>
      <c r="BQ78" s="2" t="s">
        <v>103</v>
      </c>
      <c r="BR78" s="2" t="s">
        <v>104</v>
      </c>
      <c r="BT78" s="2">
        <v>4.0</v>
      </c>
      <c r="BU78" s="2">
        <v>4.0</v>
      </c>
      <c r="BV78" s="2">
        <v>4.0</v>
      </c>
      <c r="BW78" s="2">
        <v>4.0</v>
      </c>
      <c r="BX78" s="2">
        <v>1.0</v>
      </c>
      <c r="BY78" s="2">
        <v>4.0</v>
      </c>
      <c r="BZ78" s="2">
        <v>4.0</v>
      </c>
      <c r="CA78" s="2">
        <v>1.0</v>
      </c>
      <c r="CB78" s="2">
        <v>4.0</v>
      </c>
      <c r="CC78" s="2">
        <v>1.0</v>
      </c>
      <c r="CD78" s="2">
        <v>4.0</v>
      </c>
      <c r="CE78" s="2">
        <v>4.0</v>
      </c>
      <c r="CF78" s="2">
        <v>4.0</v>
      </c>
      <c r="CG78" s="2">
        <v>4.0</v>
      </c>
      <c r="CH78" s="2">
        <v>4.0</v>
      </c>
      <c r="CI78" s="2">
        <v>1.0</v>
      </c>
      <c r="CJ78" s="2">
        <v>3.0</v>
      </c>
      <c r="CK78" s="2">
        <v>4.0</v>
      </c>
      <c r="CL78" s="2" t="s">
        <v>105</v>
      </c>
      <c r="CM78" s="2" t="s">
        <v>553</v>
      </c>
      <c r="CN78" s="6" t="s">
        <v>554</v>
      </c>
      <c r="CO78" s="7" t="str">
        <f>HYPERLINK("https://drive.google.com/file/d/1fRI794vzjDPNQrtjFrYc1v0eGOs_WEfg/view?usp=drivesdk","Form Tanggapan")</f>
        <v>Form Tanggapan</v>
      </c>
      <c r="CP78" s="2" t="s">
        <v>555</v>
      </c>
    </row>
    <row r="79">
      <c r="A79" s="4">
        <v>43971.36580670139</v>
      </c>
      <c r="C79" s="2" t="s">
        <v>556</v>
      </c>
      <c r="D79" s="5" t="s">
        <v>557</v>
      </c>
      <c r="E79" s="2">
        <v>19.0</v>
      </c>
      <c r="F79" s="2" t="s">
        <v>209</v>
      </c>
      <c r="G79" s="2" t="s">
        <v>96</v>
      </c>
      <c r="H79" s="2" t="s">
        <v>123</v>
      </c>
      <c r="I79" s="2" t="s">
        <v>124</v>
      </c>
      <c r="J79" s="2" t="s">
        <v>558</v>
      </c>
      <c r="K79" s="2" t="s">
        <v>191</v>
      </c>
      <c r="L79" s="2">
        <v>5.0</v>
      </c>
      <c r="M79" s="2">
        <v>2.0</v>
      </c>
      <c r="N79" s="2">
        <v>3.0</v>
      </c>
      <c r="O79" s="2">
        <v>3.0</v>
      </c>
      <c r="P79" s="2">
        <v>1.0</v>
      </c>
      <c r="Q79" s="2">
        <v>3.0</v>
      </c>
      <c r="R79" s="2">
        <v>5.0</v>
      </c>
      <c r="S79" s="2">
        <v>3.0</v>
      </c>
      <c r="T79" s="2">
        <v>3.0</v>
      </c>
      <c r="U79" s="2">
        <v>3.0</v>
      </c>
      <c r="V79" s="2">
        <v>3.0</v>
      </c>
      <c r="W79" s="2">
        <v>5.0</v>
      </c>
      <c r="X79" s="2">
        <v>5.0</v>
      </c>
      <c r="Y79" s="2">
        <v>5.0</v>
      </c>
      <c r="Z79" s="2">
        <v>3.0</v>
      </c>
      <c r="AA79" s="2">
        <v>2.0</v>
      </c>
      <c r="AB79" s="2">
        <v>3.0</v>
      </c>
      <c r="AC79" s="2">
        <v>3.0</v>
      </c>
      <c r="AE79" s="2" t="s">
        <v>104</v>
      </c>
      <c r="AG79" s="2" t="s">
        <v>102</v>
      </c>
      <c r="AJ79" s="2" t="s">
        <v>102</v>
      </c>
      <c r="AL79" s="2" t="s">
        <v>104</v>
      </c>
      <c r="AR79" s="2" t="s">
        <v>102</v>
      </c>
      <c r="AV79" s="2" t="s">
        <v>102</v>
      </c>
      <c r="AW79" s="2" t="s">
        <v>104</v>
      </c>
      <c r="AZ79" s="2" t="s">
        <v>102</v>
      </c>
      <c r="BB79" s="2" t="s">
        <v>102</v>
      </c>
      <c r="BE79" s="2" t="s">
        <v>104</v>
      </c>
      <c r="BG79" s="2" t="s">
        <v>103</v>
      </c>
      <c r="BM79" s="2" t="s">
        <v>104</v>
      </c>
      <c r="BQ79" s="2" t="s">
        <v>102</v>
      </c>
      <c r="BR79" s="2" t="s">
        <v>104</v>
      </c>
      <c r="BT79" s="2">
        <v>2.0</v>
      </c>
      <c r="BU79" s="2">
        <v>3.0</v>
      </c>
      <c r="BV79" s="2">
        <v>4.0</v>
      </c>
      <c r="BW79" s="2">
        <v>4.0</v>
      </c>
      <c r="BX79" s="2">
        <v>3.0</v>
      </c>
      <c r="BY79" s="2">
        <v>4.0</v>
      </c>
      <c r="BZ79" s="2">
        <v>3.0</v>
      </c>
      <c r="CA79" s="2">
        <v>4.0</v>
      </c>
      <c r="CB79" s="2">
        <v>3.0</v>
      </c>
      <c r="CC79" s="2">
        <v>4.0</v>
      </c>
      <c r="CD79" s="2">
        <v>4.0</v>
      </c>
      <c r="CE79" s="2">
        <v>4.0</v>
      </c>
      <c r="CF79" s="2">
        <v>3.0</v>
      </c>
      <c r="CG79" s="2">
        <v>3.0</v>
      </c>
      <c r="CH79" s="2">
        <v>4.0</v>
      </c>
      <c r="CI79" s="2">
        <v>3.0</v>
      </c>
      <c r="CJ79" s="2">
        <v>4.0</v>
      </c>
      <c r="CK79" s="2">
        <v>4.0</v>
      </c>
      <c r="CL79" s="2" t="s">
        <v>105</v>
      </c>
      <c r="CM79" s="2" t="s">
        <v>559</v>
      </c>
      <c r="CN79" s="6" t="s">
        <v>560</v>
      </c>
      <c r="CO79" s="7" t="str">
        <f>HYPERLINK("https://drive.google.com/file/d/1QKy0RnwDvV07sH6JDlgd1_sQKZhgbURA/view?usp=drivesdk","Form Tanggapan")</f>
        <v>Form Tanggapan</v>
      </c>
      <c r="CP79" s="2" t="s">
        <v>561</v>
      </c>
    </row>
    <row r="80">
      <c r="A80" s="4">
        <v>43971.36830564815</v>
      </c>
      <c r="C80" s="2" t="s">
        <v>562</v>
      </c>
      <c r="D80" s="5" t="s">
        <v>563</v>
      </c>
      <c r="E80" s="2">
        <v>21.0</v>
      </c>
      <c r="F80" s="2" t="s">
        <v>245</v>
      </c>
      <c r="G80" s="2" t="s">
        <v>96</v>
      </c>
      <c r="H80" s="2" t="s">
        <v>123</v>
      </c>
      <c r="I80" s="2" t="s">
        <v>124</v>
      </c>
      <c r="J80" s="2" t="s">
        <v>125</v>
      </c>
      <c r="K80" s="2" t="s">
        <v>453</v>
      </c>
      <c r="L80" s="2">
        <v>5.0</v>
      </c>
      <c r="M80" s="2">
        <v>5.0</v>
      </c>
      <c r="N80" s="2">
        <v>5.0</v>
      </c>
      <c r="O80" s="2">
        <v>5.0</v>
      </c>
      <c r="P80" s="2">
        <v>5.0</v>
      </c>
      <c r="Q80" s="2">
        <v>4.0</v>
      </c>
      <c r="R80" s="2">
        <v>5.0</v>
      </c>
      <c r="S80" s="2">
        <v>4.0</v>
      </c>
      <c r="T80" s="2">
        <v>3.0</v>
      </c>
      <c r="U80" s="2">
        <v>3.0</v>
      </c>
      <c r="V80" s="2">
        <v>4.0</v>
      </c>
      <c r="W80" s="2">
        <v>5.0</v>
      </c>
      <c r="X80" s="2">
        <v>5.0</v>
      </c>
      <c r="Y80" s="2">
        <v>5.0</v>
      </c>
      <c r="Z80" s="2">
        <v>5.0</v>
      </c>
      <c r="AA80" s="2">
        <v>2.0</v>
      </c>
      <c r="AB80" s="2">
        <v>1.0</v>
      </c>
      <c r="AC80" s="2">
        <v>4.0</v>
      </c>
      <c r="AE80" s="2" t="s">
        <v>104</v>
      </c>
      <c r="AG80" s="2" t="s">
        <v>102</v>
      </c>
      <c r="AJ80" s="2" t="s">
        <v>102</v>
      </c>
      <c r="AL80" s="2" t="s">
        <v>103</v>
      </c>
      <c r="AR80" s="2" t="s">
        <v>104</v>
      </c>
      <c r="AV80" s="2" t="s">
        <v>102</v>
      </c>
      <c r="AW80" s="2" t="s">
        <v>102</v>
      </c>
      <c r="AZ80" s="2" t="s">
        <v>102</v>
      </c>
      <c r="BB80" s="2" t="s">
        <v>102</v>
      </c>
      <c r="BE80" s="2" t="s">
        <v>104</v>
      </c>
      <c r="BG80" s="2" t="s">
        <v>104</v>
      </c>
      <c r="BM80" s="2" t="s">
        <v>104</v>
      </c>
      <c r="BQ80" s="2" t="s">
        <v>127</v>
      </c>
      <c r="BR80" s="2" t="s">
        <v>103</v>
      </c>
      <c r="BT80" s="2">
        <v>4.0</v>
      </c>
      <c r="BU80" s="2">
        <v>4.0</v>
      </c>
      <c r="BV80" s="2">
        <v>4.0</v>
      </c>
      <c r="BW80" s="2">
        <v>4.0</v>
      </c>
      <c r="BX80" s="2">
        <v>1.0</v>
      </c>
      <c r="BY80" s="2">
        <v>4.0</v>
      </c>
      <c r="BZ80" s="2">
        <v>4.0</v>
      </c>
      <c r="CA80" s="2">
        <v>3.0</v>
      </c>
      <c r="CB80" s="2">
        <v>4.0</v>
      </c>
      <c r="CC80" s="2">
        <v>1.0</v>
      </c>
      <c r="CD80" s="2">
        <v>3.0</v>
      </c>
      <c r="CE80" s="2">
        <v>3.0</v>
      </c>
      <c r="CF80" s="2">
        <v>3.0</v>
      </c>
      <c r="CG80" s="2">
        <v>1.0</v>
      </c>
      <c r="CH80" s="2">
        <v>4.0</v>
      </c>
      <c r="CI80" s="2">
        <v>2.0</v>
      </c>
      <c r="CJ80" s="2">
        <v>1.0</v>
      </c>
      <c r="CK80" s="2">
        <v>3.0</v>
      </c>
      <c r="CL80" s="2" t="s">
        <v>105</v>
      </c>
      <c r="CM80" s="2" t="s">
        <v>564</v>
      </c>
      <c r="CN80" s="6" t="s">
        <v>565</v>
      </c>
      <c r="CO80" s="7" t="str">
        <f>HYPERLINK("https://drive.google.com/file/d/1FaT3EGopFfIoSVTxq3pfzPeUbaZ7_v7G/view?usp=drivesdk","Form Tanggapan")</f>
        <v>Form Tanggapan</v>
      </c>
      <c r="CP80" s="2" t="s">
        <v>566</v>
      </c>
    </row>
    <row r="81">
      <c r="A81" s="4">
        <v>43971.36850341436</v>
      </c>
      <c r="C81" s="2" t="s">
        <v>567</v>
      </c>
      <c r="D81" s="5" t="s">
        <v>568</v>
      </c>
      <c r="E81" s="2">
        <v>31.0</v>
      </c>
      <c r="F81" s="2" t="s">
        <v>294</v>
      </c>
      <c r="G81" s="2" t="s">
        <v>112</v>
      </c>
      <c r="H81" s="2" t="s">
        <v>97</v>
      </c>
      <c r="I81" s="2" t="s">
        <v>161</v>
      </c>
      <c r="J81" s="2" t="s">
        <v>569</v>
      </c>
      <c r="K81" s="2" t="s">
        <v>471</v>
      </c>
      <c r="L81" s="2">
        <v>5.0</v>
      </c>
      <c r="M81" s="2">
        <v>5.0</v>
      </c>
      <c r="N81" s="2">
        <v>5.0</v>
      </c>
      <c r="O81" s="2">
        <v>5.0</v>
      </c>
      <c r="P81" s="2">
        <v>5.0</v>
      </c>
      <c r="Q81" s="2">
        <v>5.0</v>
      </c>
      <c r="R81" s="2">
        <v>5.0</v>
      </c>
      <c r="S81" s="2">
        <v>5.0</v>
      </c>
      <c r="T81" s="2">
        <v>3.0</v>
      </c>
      <c r="U81" s="2">
        <v>4.0</v>
      </c>
      <c r="V81" s="2">
        <v>5.0</v>
      </c>
      <c r="W81" s="2">
        <v>5.0</v>
      </c>
      <c r="X81" s="2">
        <v>5.0</v>
      </c>
      <c r="Y81" s="2">
        <v>5.0</v>
      </c>
      <c r="Z81" s="2">
        <v>5.0</v>
      </c>
      <c r="AA81" s="2">
        <v>3.0</v>
      </c>
      <c r="AB81" s="2">
        <v>3.0</v>
      </c>
      <c r="AC81" s="2">
        <v>3.0</v>
      </c>
      <c r="AE81" s="2" t="s">
        <v>104</v>
      </c>
      <c r="AG81" s="2" t="s">
        <v>104</v>
      </c>
      <c r="AJ81" s="2" t="s">
        <v>104</v>
      </c>
      <c r="AL81" s="2" t="s">
        <v>104</v>
      </c>
      <c r="AR81" s="2" t="s">
        <v>104</v>
      </c>
      <c r="AV81" s="2" t="s">
        <v>102</v>
      </c>
      <c r="AW81" s="2" t="s">
        <v>102</v>
      </c>
      <c r="AZ81" s="2" t="s">
        <v>102</v>
      </c>
      <c r="BB81" s="2" t="s">
        <v>102</v>
      </c>
      <c r="BE81" s="2" t="s">
        <v>102</v>
      </c>
      <c r="BG81" s="2" t="s">
        <v>102</v>
      </c>
      <c r="BM81" s="2" t="s">
        <v>102</v>
      </c>
      <c r="BQ81" s="2" t="s">
        <v>102</v>
      </c>
      <c r="BR81" s="2" t="s">
        <v>102</v>
      </c>
      <c r="BT81" s="2">
        <v>4.0</v>
      </c>
      <c r="BU81" s="2">
        <v>4.0</v>
      </c>
      <c r="BV81" s="2">
        <v>4.0</v>
      </c>
      <c r="BW81" s="2">
        <v>4.0</v>
      </c>
      <c r="BX81" s="2">
        <v>1.0</v>
      </c>
      <c r="BY81" s="2">
        <v>4.0</v>
      </c>
      <c r="BZ81" s="2">
        <v>4.0</v>
      </c>
      <c r="CA81" s="2">
        <v>1.0</v>
      </c>
      <c r="CB81" s="2">
        <v>4.0</v>
      </c>
      <c r="CC81" s="2">
        <v>1.0</v>
      </c>
      <c r="CD81" s="2">
        <v>4.0</v>
      </c>
      <c r="CE81" s="2">
        <v>4.0</v>
      </c>
      <c r="CF81" s="2">
        <v>4.0</v>
      </c>
      <c r="CG81" s="2">
        <v>4.0</v>
      </c>
      <c r="CH81" s="2">
        <v>4.0</v>
      </c>
      <c r="CI81" s="2">
        <v>1.0</v>
      </c>
      <c r="CJ81" s="2">
        <v>1.0</v>
      </c>
      <c r="CK81" s="2">
        <v>4.0</v>
      </c>
      <c r="CL81" s="2" t="s">
        <v>105</v>
      </c>
      <c r="CM81" s="2" t="s">
        <v>570</v>
      </c>
      <c r="CN81" s="6" t="s">
        <v>571</v>
      </c>
      <c r="CO81" s="7" t="str">
        <f>HYPERLINK("https://drive.google.com/file/d/1gxr3Jrblkc-_rD7JQ8n-_WEi0hRX5dT-/view?usp=drivesdk","Form Tanggapan")</f>
        <v>Form Tanggapan</v>
      </c>
      <c r="CP81" s="2" t="s">
        <v>572</v>
      </c>
    </row>
    <row r="82">
      <c r="A82" s="4">
        <v>43971.368882662035</v>
      </c>
      <c r="C82" s="2" t="s">
        <v>573</v>
      </c>
      <c r="D82" s="5" t="s">
        <v>574</v>
      </c>
      <c r="E82" s="2">
        <v>28.0</v>
      </c>
      <c r="F82" s="2" t="s">
        <v>282</v>
      </c>
      <c r="G82" s="2" t="s">
        <v>96</v>
      </c>
      <c r="H82" s="2" t="s">
        <v>168</v>
      </c>
      <c r="I82" s="2" t="s">
        <v>113</v>
      </c>
      <c r="J82" s="2" t="s">
        <v>575</v>
      </c>
      <c r="K82" s="2" t="s">
        <v>471</v>
      </c>
      <c r="L82" s="2">
        <v>5.0</v>
      </c>
      <c r="M82" s="2">
        <v>5.0</v>
      </c>
      <c r="N82" s="2">
        <v>5.0</v>
      </c>
      <c r="O82" s="2">
        <v>4.0</v>
      </c>
      <c r="P82" s="2">
        <v>4.0</v>
      </c>
      <c r="Q82" s="2">
        <v>4.0</v>
      </c>
      <c r="R82" s="2">
        <v>4.0</v>
      </c>
      <c r="S82" s="2">
        <v>4.0</v>
      </c>
      <c r="T82" s="2">
        <v>4.0</v>
      </c>
      <c r="U82" s="2">
        <v>4.0</v>
      </c>
      <c r="V82" s="2">
        <v>4.0</v>
      </c>
      <c r="W82" s="2">
        <v>5.0</v>
      </c>
      <c r="X82" s="2">
        <v>5.0</v>
      </c>
      <c r="Y82" s="2">
        <v>5.0</v>
      </c>
      <c r="Z82" s="2">
        <v>5.0</v>
      </c>
      <c r="AA82" s="2">
        <v>4.0</v>
      </c>
      <c r="AB82" s="2">
        <v>2.0</v>
      </c>
      <c r="AC82" s="2">
        <v>4.0</v>
      </c>
      <c r="AE82" s="2" t="s">
        <v>101</v>
      </c>
      <c r="AG82" s="2" t="s">
        <v>102</v>
      </c>
      <c r="AJ82" s="2" t="s">
        <v>102</v>
      </c>
      <c r="AL82" s="2" t="s">
        <v>102</v>
      </c>
      <c r="AR82" s="2" t="s">
        <v>102</v>
      </c>
      <c r="AV82" s="2" t="s">
        <v>104</v>
      </c>
      <c r="AW82" s="2" t="s">
        <v>102</v>
      </c>
      <c r="AZ82" s="2" t="s">
        <v>102</v>
      </c>
      <c r="BB82" s="2" t="s">
        <v>104</v>
      </c>
      <c r="BE82" s="2" t="s">
        <v>102</v>
      </c>
      <c r="BG82" s="2" t="s">
        <v>102</v>
      </c>
      <c r="BM82" s="2" t="s">
        <v>102</v>
      </c>
      <c r="BQ82" s="2" t="s">
        <v>102</v>
      </c>
      <c r="BR82" s="2" t="s">
        <v>102</v>
      </c>
      <c r="BT82" s="2">
        <v>3.0</v>
      </c>
      <c r="BU82" s="2">
        <v>4.0</v>
      </c>
      <c r="BV82" s="2">
        <v>4.0</v>
      </c>
      <c r="BW82" s="2">
        <v>4.0</v>
      </c>
      <c r="BX82" s="2">
        <v>1.0</v>
      </c>
      <c r="BY82" s="2">
        <v>3.0</v>
      </c>
      <c r="BZ82" s="2">
        <v>4.0</v>
      </c>
      <c r="CA82" s="2">
        <v>1.0</v>
      </c>
      <c r="CB82" s="2">
        <v>3.0</v>
      </c>
      <c r="CC82" s="2">
        <v>1.0</v>
      </c>
      <c r="CD82" s="2">
        <v>4.0</v>
      </c>
      <c r="CE82" s="2">
        <v>4.0</v>
      </c>
      <c r="CF82" s="2">
        <v>4.0</v>
      </c>
      <c r="CG82" s="2">
        <v>4.0</v>
      </c>
      <c r="CH82" s="2">
        <v>4.0</v>
      </c>
      <c r="CI82" s="2">
        <v>1.0</v>
      </c>
      <c r="CJ82" s="2">
        <v>4.0</v>
      </c>
      <c r="CK82" s="2">
        <v>4.0</v>
      </c>
      <c r="CL82" s="2" t="s">
        <v>105</v>
      </c>
      <c r="CM82" s="2" t="s">
        <v>576</v>
      </c>
      <c r="CN82" s="6" t="s">
        <v>577</v>
      </c>
      <c r="CO82" s="7" t="str">
        <f>HYPERLINK("https://drive.google.com/file/d/1elrsxwd4zVxWLNLVxqEjjDTC27Wqs5Bd/view?usp=drivesdk","Form Tanggapan")</f>
        <v>Form Tanggapan</v>
      </c>
      <c r="CP82" s="2" t="s">
        <v>572</v>
      </c>
    </row>
    <row r="83">
      <c r="A83" s="4">
        <v>43971.3693530787</v>
      </c>
      <c r="C83" s="2" t="s">
        <v>578</v>
      </c>
      <c r="E83" s="2">
        <v>42.0</v>
      </c>
      <c r="F83" s="2" t="s">
        <v>282</v>
      </c>
      <c r="G83" s="2" t="s">
        <v>96</v>
      </c>
      <c r="H83" s="2" t="s">
        <v>168</v>
      </c>
      <c r="I83" s="2" t="s">
        <v>98</v>
      </c>
      <c r="J83" s="2" t="s">
        <v>372</v>
      </c>
      <c r="K83" s="2" t="s">
        <v>226</v>
      </c>
      <c r="L83" s="2">
        <v>5.0</v>
      </c>
      <c r="M83" s="2">
        <v>5.0</v>
      </c>
      <c r="N83" s="2">
        <v>5.0</v>
      </c>
      <c r="O83" s="2">
        <v>5.0</v>
      </c>
      <c r="P83" s="2">
        <v>5.0</v>
      </c>
      <c r="Q83" s="2">
        <v>5.0</v>
      </c>
      <c r="R83" s="2">
        <v>5.0</v>
      </c>
      <c r="S83" s="2">
        <v>5.0</v>
      </c>
      <c r="T83" s="2">
        <v>5.0</v>
      </c>
      <c r="U83" s="2">
        <v>4.0</v>
      </c>
      <c r="V83" s="2">
        <v>5.0</v>
      </c>
      <c r="W83" s="2">
        <v>5.0</v>
      </c>
      <c r="X83" s="2">
        <v>5.0</v>
      </c>
      <c r="Y83" s="2">
        <v>5.0</v>
      </c>
      <c r="Z83" s="2">
        <v>5.0</v>
      </c>
      <c r="AA83" s="2">
        <v>2.0</v>
      </c>
      <c r="AB83" s="2">
        <v>2.0</v>
      </c>
      <c r="AC83" s="2">
        <v>5.0</v>
      </c>
      <c r="AE83" s="2" t="s">
        <v>101</v>
      </c>
      <c r="AG83" s="2" t="s">
        <v>102</v>
      </c>
      <c r="AJ83" s="2" t="s">
        <v>102</v>
      </c>
      <c r="AL83" s="2" t="s">
        <v>104</v>
      </c>
      <c r="AR83" s="2" t="s">
        <v>102</v>
      </c>
      <c r="AV83" s="2" t="s">
        <v>102</v>
      </c>
      <c r="AW83" s="2" t="s">
        <v>102</v>
      </c>
      <c r="AZ83" s="2" t="s">
        <v>102</v>
      </c>
      <c r="BB83" s="2" t="s">
        <v>102</v>
      </c>
      <c r="BE83" s="2" t="s">
        <v>102</v>
      </c>
      <c r="BG83" s="2" t="s">
        <v>102</v>
      </c>
      <c r="BM83" s="2" t="s">
        <v>102</v>
      </c>
      <c r="BQ83" s="2" t="s">
        <v>102</v>
      </c>
      <c r="BR83" s="2" t="s">
        <v>102</v>
      </c>
      <c r="BT83" s="2">
        <v>4.0</v>
      </c>
      <c r="BU83" s="2">
        <v>4.0</v>
      </c>
      <c r="BV83" s="2">
        <v>4.0</v>
      </c>
      <c r="BW83" s="2">
        <v>4.0</v>
      </c>
      <c r="BX83" s="2">
        <v>4.0</v>
      </c>
      <c r="BY83" s="2">
        <v>4.0</v>
      </c>
      <c r="BZ83" s="2">
        <v>4.0</v>
      </c>
      <c r="CA83" s="2">
        <v>2.0</v>
      </c>
      <c r="CB83" s="2">
        <v>4.0</v>
      </c>
      <c r="CC83" s="2">
        <v>1.0</v>
      </c>
      <c r="CD83" s="2">
        <v>4.0</v>
      </c>
      <c r="CE83" s="2">
        <v>4.0</v>
      </c>
      <c r="CF83" s="2">
        <v>4.0</v>
      </c>
      <c r="CG83" s="2">
        <v>3.0</v>
      </c>
      <c r="CH83" s="2">
        <v>4.0</v>
      </c>
      <c r="CI83" s="2">
        <v>1.0</v>
      </c>
      <c r="CJ83" s="2">
        <v>3.0</v>
      </c>
      <c r="CK83" s="2">
        <v>4.0</v>
      </c>
      <c r="CL83" s="2" t="s">
        <v>105</v>
      </c>
      <c r="CM83" s="2" t="s">
        <v>579</v>
      </c>
      <c r="CN83" s="6" t="s">
        <v>580</v>
      </c>
      <c r="CO83" s="7" t="str">
        <f>HYPERLINK("https://drive.google.com/file/d/1MnZBQzSC6HjZdfsq4SGaHp5hShdKxm2V/view?usp=drivesdk","Form Tanggapan")</f>
        <v>Form Tanggapan</v>
      </c>
      <c r="CP83" s="2" t="s">
        <v>581</v>
      </c>
    </row>
    <row r="84">
      <c r="A84" s="4">
        <v>43971.37616138889</v>
      </c>
      <c r="C84" s="2" t="s">
        <v>582</v>
      </c>
      <c r="E84" s="2">
        <v>29.0</v>
      </c>
      <c r="F84" s="2" t="s">
        <v>583</v>
      </c>
      <c r="G84" s="2" t="s">
        <v>112</v>
      </c>
      <c r="H84" s="2" t="s">
        <v>97</v>
      </c>
      <c r="I84" s="2" t="s">
        <v>98</v>
      </c>
      <c r="J84" s="2" t="s">
        <v>584</v>
      </c>
      <c r="K84" s="2" t="s">
        <v>453</v>
      </c>
      <c r="L84" s="2">
        <v>5.0</v>
      </c>
      <c r="M84" s="2">
        <v>5.0</v>
      </c>
      <c r="N84" s="2">
        <v>5.0</v>
      </c>
      <c r="O84" s="2">
        <v>5.0</v>
      </c>
      <c r="P84" s="2">
        <v>4.0</v>
      </c>
      <c r="Q84" s="2">
        <v>3.0</v>
      </c>
      <c r="R84" s="2">
        <v>3.0</v>
      </c>
      <c r="S84" s="2">
        <v>4.0</v>
      </c>
      <c r="T84" s="2">
        <v>2.0</v>
      </c>
      <c r="U84" s="2">
        <v>4.0</v>
      </c>
      <c r="V84" s="2">
        <v>3.0</v>
      </c>
      <c r="W84" s="2">
        <v>5.0</v>
      </c>
      <c r="X84" s="2">
        <v>4.0</v>
      </c>
      <c r="Y84" s="2">
        <v>4.0</v>
      </c>
      <c r="Z84" s="2">
        <v>4.0</v>
      </c>
      <c r="AA84" s="2">
        <v>3.0</v>
      </c>
      <c r="AB84" s="2">
        <v>4.0</v>
      </c>
      <c r="AC84" s="2">
        <v>4.0</v>
      </c>
      <c r="AE84" s="2" t="s">
        <v>104</v>
      </c>
      <c r="AG84" s="2" t="s">
        <v>102</v>
      </c>
      <c r="AJ84" s="2" t="s">
        <v>102</v>
      </c>
      <c r="AL84" s="2" t="s">
        <v>127</v>
      </c>
      <c r="AR84" s="2" t="s">
        <v>102</v>
      </c>
      <c r="AV84" s="2" t="s">
        <v>104</v>
      </c>
      <c r="AW84" s="2" t="s">
        <v>104</v>
      </c>
      <c r="AZ84" s="2" t="s">
        <v>104</v>
      </c>
      <c r="BB84" s="2" t="s">
        <v>102</v>
      </c>
      <c r="BE84" s="2" t="s">
        <v>104</v>
      </c>
      <c r="BG84" s="2" t="s">
        <v>104</v>
      </c>
      <c r="BM84" s="2" t="s">
        <v>104</v>
      </c>
      <c r="BQ84" s="2" t="s">
        <v>104</v>
      </c>
      <c r="BR84" s="2" t="s">
        <v>102</v>
      </c>
      <c r="BT84" s="2">
        <v>2.0</v>
      </c>
      <c r="BU84" s="2">
        <v>3.0</v>
      </c>
      <c r="BV84" s="2">
        <v>3.0</v>
      </c>
      <c r="BW84" s="2">
        <v>2.0</v>
      </c>
      <c r="BX84" s="2">
        <v>1.0</v>
      </c>
      <c r="BY84" s="2">
        <v>4.0</v>
      </c>
      <c r="BZ84" s="2">
        <v>2.0</v>
      </c>
      <c r="CA84" s="2">
        <v>2.0</v>
      </c>
      <c r="CB84" s="2">
        <v>4.0</v>
      </c>
      <c r="CC84" s="2">
        <v>1.0</v>
      </c>
      <c r="CD84" s="2">
        <v>4.0</v>
      </c>
      <c r="CE84" s="2">
        <v>4.0</v>
      </c>
      <c r="CF84" s="2">
        <v>4.0</v>
      </c>
      <c r="CG84" s="2">
        <v>3.0</v>
      </c>
      <c r="CH84" s="2">
        <v>4.0</v>
      </c>
      <c r="CI84" s="2">
        <v>1.0</v>
      </c>
      <c r="CJ84" s="2">
        <v>3.0</v>
      </c>
      <c r="CK84" s="2">
        <v>3.0</v>
      </c>
      <c r="CL84" s="2" t="s">
        <v>105</v>
      </c>
      <c r="CM84" s="2" t="s">
        <v>585</v>
      </c>
      <c r="CN84" s="6" t="s">
        <v>586</v>
      </c>
      <c r="CO84" s="7" t="str">
        <f>HYPERLINK("https://drive.google.com/file/d/1sZsb7k05tvlNFDqCmCd40zvk2e6uPVQm/view?usp=drivesdk","Form Tanggapan")</f>
        <v>Form Tanggapan</v>
      </c>
      <c r="CP84" s="2" t="s">
        <v>587</v>
      </c>
    </row>
    <row r="85">
      <c r="A85" s="4">
        <v>43971.378407118056</v>
      </c>
      <c r="C85" s="2" t="s">
        <v>588</v>
      </c>
      <c r="D85" s="5" t="s">
        <v>589</v>
      </c>
      <c r="E85" s="2">
        <v>28.0</v>
      </c>
      <c r="F85" s="2" t="s">
        <v>590</v>
      </c>
      <c r="G85" s="2" t="s">
        <v>96</v>
      </c>
      <c r="H85" s="2" t="s">
        <v>97</v>
      </c>
      <c r="I85" s="2" t="s">
        <v>124</v>
      </c>
      <c r="J85" s="2" t="s">
        <v>99</v>
      </c>
      <c r="K85" s="2" t="s">
        <v>471</v>
      </c>
      <c r="L85" s="2">
        <v>5.0</v>
      </c>
      <c r="M85" s="2">
        <v>5.0</v>
      </c>
      <c r="N85" s="2">
        <v>5.0</v>
      </c>
      <c r="O85" s="2">
        <v>5.0</v>
      </c>
      <c r="P85" s="2">
        <v>3.0</v>
      </c>
      <c r="Q85" s="2">
        <v>5.0</v>
      </c>
      <c r="R85" s="2">
        <v>3.0</v>
      </c>
      <c r="S85" s="2">
        <v>5.0</v>
      </c>
      <c r="T85" s="2">
        <v>3.0</v>
      </c>
      <c r="U85" s="2">
        <v>5.0</v>
      </c>
      <c r="V85" s="2">
        <v>5.0</v>
      </c>
      <c r="W85" s="2">
        <v>5.0</v>
      </c>
      <c r="X85" s="2">
        <v>5.0</v>
      </c>
      <c r="Y85" s="2">
        <v>5.0</v>
      </c>
      <c r="Z85" s="2">
        <v>5.0</v>
      </c>
      <c r="AA85" s="2">
        <v>3.0</v>
      </c>
      <c r="AB85" s="2">
        <v>1.0</v>
      </c>
      <c r="AC85" s="2">
        <v>3.0</v>
      </c>
      <c r="AE85" s="2" t="s">
        <v>104</v>
      </c>
      <c r="AG85" s="2" t="s">
        <v>104</v>
      </c>
      <c r="AJ85" s="2" t="s">
        <v>102</v>
      </c>
      <c r="AL85" s="2" t="s">
        <v>103</v>
      </c>
      <c r="AR85" s="2" t="s">
        <v>102</v>
      </c>
      <c r="AV85" s="2" t="s">
        <v>104</v>
      </c>
      <c r="AW85" s="2" t="s">
        <v>102</v>
      </c>
      <c r="AZ85" s="2" t="s">
        <v>102</v>
      </c>
      <c r="BB85" s="2" t="s">
        <v>102</v>
      </c>
      <c r="BE85" s="2" t="s">
        <v>104</v>
      </c>
      <c r="BG85" s="2" t="s">
        <v>104</v>
      </c>
      <c r="BM85" s="2" t="s">
        <v>102</v>
      </c>
      <c r="BQ85" s="2" t="s">
        <v>102</v>
      </c>
      <c r="BR85" s="2" t="s">
        <v>102</v>
      </c>
      <c r="BT85" s="2">
        <v>4.0</v>
      </c>
      <c r="BU85" s="2">
        <v>4.0</v>
      </c>
      <c r="BV85" s="2">
        <v>4.0</v>
      </c>
      <c r="BW85" s="2">
        <v>4.0</v>
      </c>
      <c r="BX85" s="2">
        <v>1.0</v>
      </c>
      <c r="BY85" s="2">
        <v>4.0</v>
      </c>
      <c r="BZ85" s="2">
        <v>3.0</v>
      </c>
      <c r="CA85" s="2">
        <v>1.0</v>
      </c>
      <c r="CB85" s="2">
        <v>4.0</v>
      </c>
      <c r="CC85" s="2">
        <v>1.0</v>
      </c>
      <c r="CD85" s="2">
        <v>4.0</v>
      </c>
      <c r="CE85" s="2">
        <v>2.0</v>
      </c>
      <c r="CF85" s="2">
        <v>4.0</v>
      </c>
      <c r="CG85" s="2">
        <v>2.0</v>
      </c>
      <c r="CH85" s="2">
        <v>4.0</v>
      </c>
      <c r="CI85" s="2">
        <v>1.0</v>
      </c>
      <c r="CJ85" s="2">
        <v>2.0</v>
      </c>
      <c r="CK85" s="2">
        <v>4.0</v>
      </c>
      <c r="CL85" s="2" t="s">
        <v>105</v>
      </c>
      <c r="CM85" s="2" t="s">
        <v>591</v>
      </c>
      <c r="CN85" s="6" t="s">
        <v>592</v>
      </c>
      <c r="CO85" s="7" t="str">
        <f>HYPERLINK("https://drive.google.com/file/d/1inRvf9BVZ_KEj6hNWFVCgC0meuAujoej/view?usp=drivesdk","Form Tanggapan")</f>
        <v>Form Tanggapan</v>
      </c>
      <c r="CP85" s="2" t="s">
        <v>593</v>
      </c>
    </row>
    <row r="86">
      <c r="A86" s="4">
        <v>43971.37885784722</v>
      </c>
      <c r="C86" s="2" t="s">
        <v>594</v>
      </c>
      <c r="D86" s="5" t="s">
        <v>595</v>
      </c>
      <c r="E86" s="2">
        <v>19.0</v>
      </c>
      <c r="F86" s="2" t="s">
        <v>209</v>
      </c>
      <c r="G86" s="2" t="s">
        <v>112</v>
      </c>
      <c r="H86" s="2" t="s">
        <v>123</v>
      </c>
      <c r="I86" s="2" t="s">
        <v>124</v>
      </c>
      <c r="J86" s="2" t="s">
        <v>198</v>
      </c>
      <c r="K86" s="2" t="s">
        <v>191</v>
      </c>
      <c r="L86" s="2">
        <v>5.0</v>
      </c>
      <c r="M86" s="2">
        <v>4.0</v>
      </c>
      <c r="N86" s="2">
        <v>3.0</v>
      </c>
      <c r="O86" s="2">
        <v>5.0</v>
      </c>
      <c r="P86" s="2">
        <v>5.0</v>
      </c>
      <c r="Q86" s="2">
        <v>3.0</v>
      </c>
      <c r="R86" s="2">
        <v>2.0</v>
      </c>
      <c r="S86" s="2">
        <v>2.0</v>
      </c>
      <c r="T86" s="2">
        <v>3.0</v>
      </c>
      <c r="U86" s="2">
        <v>3.0</v>
      </c>
      <c r="V86" s="2">
        <v>3.0</v>
      </c>
      <c r="W86" s="2">
        <v>5.0</v>
      </c>
      <c r="X86" s="2">
        <v>4.0</v>
      </c>
      <c r="Y86" s="2">
        <v>5.0</v>
      </c>
      <c r="Z86" s="2">
        <v>3.0</v>
      </c>
      <c r="AA86" s="2">
        <v>3.0</v>
      </c>
      <c r="AB86" s="2">
        <v>4.0</v>
      </c>
      <c r="AC86" s="2">
        <v>2.0</v>
      </c>
      <c r="AE86" s="2" t="s">
        <v>101</v>
      </c>
      <c r="AG86" s="2" t="s">
        <v>102</v>
      </c>
      <c r="AJ86" s="2" t="s">
        <v>102</v>
      </c>
      <c r="AL86" s="2" t="s">
        <v>103</v>
      </c>
      <c r="AR86" s="2" t="s">
        <v>102</v>
      </c>
      <c r="AV86" s="2" t="s">
        <v>102</v>
      </c>
      <c r="AW86" s="2" t="s">
        <v>102</v>
      </c>
      <c r="AZ86" s="2" t="s">
        <v>102</v>
      </c>
      <c r="BB86" s="2" t="s">
        <v>102</v>
      </c>
      <c r="BE86" s="2" t="s">
        <v>102</v>
      </c>
      <c r="BG86" s="2" t="s">
        <v>102</v>
      </c>
      <c r="BM86" s="2" t="s">
        <v>102</v>
      </c>
      <c r="BQ86" s="2" t="s">
        <v>104</v>
      </c>
      <c r="BR86" s="2" t="s">
        <v>102</v>
      </c>
      <c r="BT86" s="2">
        <v>3.0</v>
      </c>
      <c r="BU86" s="2">
        <v>3.0</v>
      </c>
      <c r="BV86" s="2">
        <v>2.0</v>
      </c>
      <c r="BW86" s="2">
        <v>3.0</v>
      </c>
      <c r="BX86" s="2">
        <v>2.0</v>
      </c>
      <c r="BY86" s="2">
        <v>2.0</v>
      </c>
      <c r="BZ86" s="2">
        <v>4.0</v>
      </c>
      <c r="CA86" s="2">
        <v>3.0</v>
      </c>
      <c r="CB86" s="2">
        <v>3.0</v>
      </c>
      <c r="CC86" s="2">
        <v>1.0</v>
      </c>
      <c r="CD86" s="2">
        <v>2.0</v>
      </c>
      <c r="CE86" s="2">
        <v>2.0</v>
      </c>
      <c r="CF86" s="2">
        <v>3.0</v>
      </c>
      <c r="CG86" s="2">
        <v>3.0</v>
      </c>
      <c r="CH86" s="2">
        <v>4.0</v>
      </c>
      <c r="CI86" s="2">
        <v>1.0</v>
      </c>
      <c r="CJ86" s="2">
        <v>3.0</v>
      </c>
      <c r="CK86" s="2">
        <v>3.0</v>
      </c>
      <c r="CL86" s="2" t="s">
        <v>105</v>
      </c>
      <c r="CM86" s="2" t="s">
        <v>596</v>
      </c>
      <c r="CN86" s="6" t="s">
        <v>597</v>
      </c>
      <c r="CO86" s="7" t="str">
        <f>HYPERLINK("https://drive.google.com/file/d/1vt24-mRcN0S0yS-diWTzCtqENtTeme8u/view?usp=drivesdk","Form Tanggapan")</f>
        <v>Form Tanggapan</v>
      </c>
      <c r="CP86" s="2" t="s">
        <v>593</v>
      </c>
    </row>
    <row r="87">
      <c r="A87" s="4">
        <v>43971.382118009264</v>
      </c>
      <c r="C87" s="2" t="s">
        <v>598</v>
      </c>
      <c r="D87" s="5" t="s">
        <v>599</v>
      </c>
      <c r="E87" s="2">
        <v>28.0</v>
      </c>
      <c r="F87" s="2" t="s">
        <v>600</v>
      </c>
      <c r="G87" s="2" t="s">
        <v>96</v>
      </c>
      <c r="H87" s="2" t="s">
        <v>168</v>
      </c>
      <c r="I87" s="2" t="s">
        <v>161</v>
      </c>
      <c r="J87" s="2" t="s">
        <v>246</v>
      </c>
      <c r="K87" s="2" t="s">
        <v>191</v>
      </c>
      <c r="L87" s="2">
        <v>5.0</v>
      </c>
      <c r="M87" s="2">
        <v>5.0</v>
      </c>
      <c r="N87" s="2">
        <v>5.0</v>
      </c>
      <c r="O87" s="2">
        <v>5.0</v>
      </c>
      <c r="P87" s="2">
        <v>5.0</v>
      </c>
      <c r="Q87" s="2">
        <v>5.0</v>
      </c>
      <c r="R87" s="2">
        <v>3.0</v>
      </c>
      <c r="S87" s="2">
        <v>5.0</v>
      </c>
      <c r="T87" s="2">
        <v>1.0</v>
      </c>
      <c r="U87" s="2">
        <v>4.0</v>
      </c>
      <c r="V87" s="2">
        <v>5.0</v>
      </c>
      <c r="W87" s="2">
        <v>5.0</v>
      </c>
      <c r="X87" s="2">
        <v>5.0</v>
      </c>
      <c r="Y87" s="2">
        <v>5.0</v>
      </c>
      <c r="Z87" s="2">
        <v>5.0</v>
      </c>
      <c r="AA87" s="2">
        <v>3.0</v>
      </c>
      <c r="AB87" s="2">
        <v>2.0</v>
      </c>
      <c r="AC87" s="2">
        <v>5.0</v>
      </c>
      <c r="AE87" s="2" t="s">
        <v>116</v>
      </c>
      <c r="AG87" s="2" t="s">
        <v>102</v>
      </c>
      <c r="AJ87" s="2" t="s">
        <v>104</v>
      </c>
      <c r="AL87" s="2" t="s">
        <v>104</v>
      </c>
      <c r="AR87" s="2" t="s">
        <v>102</v>
      </c>
      <c r="AV87" s="2" t="s">
        <v>102</v>
      </c>
      <c r="AW87" s="2" t="s">
        <v>102</v>
      </c>
      <c r="AZ87" s="2" t="s">
        <v>102</v>
      </c>
      <c r="BB87" s="2" t="s">
        <v>103</v>
      </c>
      <c r="BE87" s="2" t="s">
        <v>102</v>
      </c>
      <c r="BG87" s="2" t="s">
        <v>102</v>
      </c>
      <c r="BM87" s="2" t="s">
        <v>102</v>
      </c>
      <c r="BQ87" s="2" t="s">
        <v>102</v>
      </c>
      <c r="BR87" s="2" t="s">
        <v>102</v>
      </c>
      <c r="BT87" s="2">
        <v>4.0</v>
      </c>
      <c r="BU87" s="2">
        <v>4.0</v>
      </c>
      <c r="BV87" s="2">
        <v>4.0</v>
      </c>
      <c r="BW87" s="2">
        <v>4.0</v>
      </c>
      <c r="BX87" s="2">
        <v>4.0</v>
      </c>
      <c r="BY87" s="2">
        <v>4.0</v>
      </c>
      <c r="BZ87" s="2">
        <v>4.0</v>
      </c>
      <c r="CA87" s="2">
        <v>1.0</v>
      </c>
      <c r="CB87" s="2">
        <v>4.0</v>
      </c>
      <c r="CC87" s="2">
        <v>1.0</v>
      </c>
      <c r="CD87" s="2">
        <v>4.0</v>
      </c>
      <c r="CE87" s="2">
        <v>4.0</v>
      </c>
      <c r="CF87" s="2">
        <v>4.0</v>
      </c>
      <c r="CG87" s="2">
        <v>4.0</v>
      </c>
      <c r="CH87" s="2">
        <v>4.0</v>
      </c>
      <c r="CI87" s="2">
        <v>2.0</v>
      </c>
      <c r="CJ87" s="2">
        <v>1.0</v>
      </c>
      <c r="CK87" s="2">
        <v>4.0</v>
      </c>
      <c r="CL87" s="2" t="s">
        <v>105</v>
      </c>
      <c r="CM87" s="2" t="s">
        <v>601</v>
      </c>
      <c r="CN87" s="6" t="s">
        <v>602</v>
      </c>
      <c r="CO87" s="7" t="str">
        <f>HYPERLINK("https://drive.google.com/file/d/1PfjgXvEm3LPU9CuOvsPnOjGd7ym63pWA/view?usp=drivesdk","Form Tanggapan")</f>
        <v>Form Tanggapan</v>
      </c>
      <c r="CP87" s="2" t="s">
        <v>603</v>
      </c>
    </row>
    <row r="88">
      <c r="A88" s="4">
        <v>43971.384030960646</v>
      </c>
      <c r="C88" s="2" t="s">
        <v>604</v>
      </c>
      <c r="E88" s="2">
        <v>31.0</v>
      </c>
      <c r="F88" s="2" t="s">
        <v>282</v>
      </c>
      <c r="G88" s="2" t="s">
        <v>112</v>
      </c>
      <c r="H88" s="2" t="s">
        <v>168</v>
      </c>
      <c r="I88" s="2" t="s">
        <v>161</v>
      </c>
      <c r="J88" s="2" t="s">
        <v>260</v>
      </c>
      <c r="K88" s="2" t="s">
        <v>453</v>
      </c>
      <c r="L88" s="2">
        <v>4.0</v>
      </c>
      <c r="M88" s="2">
        <v>5.0</v>
      </c>
      <c r="N88" s="2">
        <v>5.0</v>
      </c>
      <c r="O88" s="2">
        <v>5.0</v>
      </c>
      <c r="P88" s="2">
        <v>5.0</v>
      </c>
      <c r="Q88" s="2">
        <v>5.0</v>
      </c>
      <c r="R88" s="2">
        <v>4.0</v>
      </c>
      <c r="S88" s="2">
        <v>5.0</v>
      </c>
      <c r="T88" s="2">
        <v>5.0</v>
      </c>
      <c r="U88" s="2">
        <v>5.0</v>
      </c>
      <c r="V88" s="2">
        <v>5.0</v>
      </c>
      <c r="W88" s="2">
        <v>5.0</v>
      </c>
      <c r="X88" s="2">
        <v>5.0</v>
      </c>
      <c r="Y88" s="2">
        <v>5.0</v>
      </c>
      <c r="Z88" s="2">
        <v>5.0</v>
      </c>
      <c r="AA88" s="2">
        <v>2.0</v>
      </c>
      <c r="AB88" s="2">
        <v>4.0</v>
      </c>
      <c r="AC88" s="2">
        <v>5.0</v>
      </c>
      <c r="AE88" s="2" t="s">
        <v>104</v>
      </c>
      <c r="AG88" s="2" t="s">
        <v>102</v>
      </c>
      <c r="AJ88" s="2" t="s">
        <v>102</v>
      </c>
      <c r="AL88" s="2" t="s">
        <v>102</v>
      </c>
      <c r="AR88" s="2" t="s">
        <v>102</v>
      </c>
      <c r="AV88" s="2" t="s">
        <v>102</v>
      </c>
      <c r="AW88" s="2" t="s">
        <v>102</v>
      </c>
      <c r="AZ88" s="2" t="s">
        <v>102</v>
      </c>
      <c r="BB88" s="2" t="s">
        <v>102</v>
      </c>
      <c r="BE88" s="2" t="s">
        <v>102</v>
      </c>
      <c r="BG88" s="2" t="s">
        <v>102</v>
      </c>
      <c r="BM88" s="2" t="s">
        <v>102</v>
      </c>
      <c r="BQ88" s="2" t="s">
        <v>102</v>
      </c>
      <c r="BR88" s="2" t="s">
        <v>102</v>
      </c>
      <c r="BT88" s="2">
        <v>4.0</v>
      </c>
      <c r="BU88" s="2">
        <v>4.0</v>
      </c>
      <c r="BV88" s="2">
        <v>4.0</v>
      </c>
      <c r="BW88" s="2">
        <v>4.0</v>
      </c>
      <c r="BX88" s="2">
        <v>1.0</v>
      </c>
      <c r="BY88" s="2">
        <v>4.0</v>
      </c>
      <c r="BZ88" s="2">
        <v>4.0</v>
      </c>
      <c r="CA88" s="2">
        <v>1.0</v>
      </c>
      <c r="CB88" s="2">
        <v>4.0</v>
      </c>
      <c r="CC88" s="2">
        <v>1.0</v>
      </c>
      <c r="CD88" s="2">
        <v>3.0</v>
      </c>
      <c r="CE88" s="2">
        <v>3.0</v>
      </c>
      <c r="CF88" s="2">
        <v>4.0</v>
      </c>
      <c r="CG88" s="2">
        <v>2.0</v>
      </c>
      <c r="CH88" s="2">
        <v>4.0</v>
      </c>
      <c r="CI88" s="2">
        <v>2.0</v>
      </c>
      <c r="CJ88" s="2">
        <v>2.0</v>
      </c>
      <c r="CK88" s="2">
        <v>4.0</v>
      </c>
      <c r="CL88" s="2" t="s">
        <v>105</v>
      </c>
      <c r="CM88" s="2" t="s">
        <v>605</v>
      </c>
      <c r="CN88" s="6" t="s">
        <v>606</v>
      </c>
      <c r="CO88" s="7" t="str">
        <f>HYPERLINK("https://drive.google.com/file/d/10WzKE8jh06g4p3UeZUY4wK-h5LK7lfqu/view?usp=drivesdk","Form Tanggapan")</f>
        <v>Form Tanggapan</v>
      </c>
      <c r="CP88" s="2" t="s">
        <v>607</v>
      </c>
    </row>
    <row r="89">
      <c r="A89" s="4">
        <v>43971.386401296295</v>
      </c>
      <c r="C89" s="2" t="s">
        <v>608</v>
      </c>
      <c r="D89" s="5" t="s">
        <v>609</v>
      </c>
      <c r="E89" s="2">
        <v>29.0</v>
      </c>
      <c r="F89" s="2" t="s">
        <v>391</v>
      </c>
      <c r="G89" s="2" t="s">
        <v>96</v>
      </c>
      <c r="H89" s="2" t="s">
        <v>97</v>
      </c>
      <c r="I89" s="2" t="s">
        <v>161</v>
      </c>
      <c r="J89" s="2" t="s">
        <v>610</v>
      </c>
      <c r="K89" s="2" t="s">
        <v>191</v>
      </c>
      <c r="L89" s="2">
        <v>4.0</v>
      </c>
      <c r="M89" s="2">
        <v>4.0</v>
      </c>
      <c r="N89" s="2">
        <v>5.0</v>
      </c>
      <c r="O89" s="2">
        <v>5.0</v>
      </c>
      <c r="P89" s="2">
        <v>4.0</v>
      </c>
      <c r="Q89" s="2">
        <v>4.0</v>
      </c>
      <c r="R89" s="2">
        <v>3.0</v>
      </c>
      <c r="S89" s="2">
        <v>4.0</v>
      </c>
      <c r="T89" s="2">
        <v>4.0</v>
      </c>
      <c r="U89" s="2">
        <v>3.0</v>
      </c>
      <c r="V89" s="2">
        <v>5.0</v>
      </c>
      <c r="W89" s="2">
        <v>5.0</v>
      </c>
      <c r="X89" s="2">
        <v>5.0</v>
      </c>
      <c r="Y89" s="2">
        <v>5.0</v>
      </c>
      <c r="Z89" s="2">
        <v>5.0</v>
      </c>
      <c r="AA89" s="2">
        <v>2.0</v>
      </c>
      <c r="AB89" s="2">
        <v>2.0</v>
      </c>
      <c r="AC89" s="2">
        <v>4.0</v>
      </c>
      <c r="AE89" s="2" t="s">
        <v>101</v>
      </c>
      <c r="AG89" s="2" t="s">
        <v>102</v>
      </c>
      <c r="AJ89" s="2" t="s">
        <v>102</v>
      </c>
      <c r="AL89" s="2" t="s">
        <v>104</v>
      </c>
      <c r="AR89" s="2" t="s">
        <v>102</v>
      </c>
      <c r="AV89" s="2" t="s">
        <v>103</v>
      </c>
      <c r="AW89" s="2" t="s">
        <v>102</v>
      </c>
      <c r="AZ89" s="2" t="s">
        <v>102</v>
      </c>
      <c r="BB89" s="2" t="s">
        <v>104</v>
      </c>
      <c r="BE89" s="2" t="s">
        <v>104</v>
      </c>
      <c r="BG89" s="2" t="s">
        <v>104</v>
      </c>
      <c r="BM89" s="2" t="s">
        <v>104</v>
      </c>
      <c r="BQ89" s="2" t="s">
        <v>104</v>
      </c>
      <c r="BR89" s="2" t="s">
        <v>102</v>
      </c>
      <c r="BT89" s="2">
        <v>4.0</v>
      </c>
      <c r="BU89" s="2">
        <v>4.0</v>
      </c>
      <c r="BV89" s="2">
        <v>4.0</v>
      </c>
      <c r="BW89" s="2">
        <v>4.0</v>
      </c>
      <c r="BX89" s="2">
        <v>2.0</v>
      </c>
      <c r="BY89" s="2">
        <v>4.0</v>
      </c>
      <c r="BZ89" s="2">
        <v>4.0</v>
      </c>
      <c r="CA89" s="2">
        <v>2.0</v>
      </c>
      <c r="CB89" s="2">
        <v>4.0</v>
      </c>
      <c r="CC89" s="2">
        <v>1.0</v>
      </c>
      <c r="CD89" s="2">
        <v>4.0</v>
      </c>
      <c r="CE89" s="2">
        <v>3.0</v>
      </c>
      <c r="CF89" s="2">
        <v>4.0</v>
      </c>
      <c r="CG89" s="2">
        <v>3.0</v>
      </c>
      <c r="CH89" s="2">
        <v>4.0</v>
      </c>
      <c r="CI89" s="2">
        <v>2.0</v>
      </c>
      <c r="CJ89" s="2">
        <v>2.0</v>
      </c>
      <c r="CK89" s="2">
        <v>3.0</v>
      </c>
      <c r="CL89" s="2" t="s">
        <v>105</v>
      </c>
      <c r="CM89" s="2" t="s">
        <v>611</v>
      </c>
      <c r="CN89" s="6" t="s">
        <v>612</v>
      </c>
      <c r="CO89" s="7" t="str">
        <f>HYPERLINK("https://drive.google.com/file/d/1ivGUBS6qIXtnHFvU7cc0JD_-jI_kiYYc/view?usp=drivesdk","Form Tanggapan")</f>
        <v>Form Tanggapan</v>
      </c>
      <c r="CP89" s="2" t="s">
        <v>613</v>
      </c>
    </row>
    <row r="90">
      <c r="A90" s="4">
        <v>43971.387208182874</v>
      </c>
      <c r="C90" s="2" t="s">
        <v>614</v>
      </c>
      <c r="D90" s="5" t="s">
        <v>615</v>
      </c>
      <c r="E90" s="2">
        <v>19.0</v>
      </c>
      <c r="F90" s="2" t="s">
        <v>616</v>
      </c>
      <c r="G90" s="2" t="s">
        <v>96</v>
      </c>
      <c r="H90" s="2" t="s">
        <v>123</v>
      </c>
      <c r="I90" s="2" t="s">
        <v>124</v>
      </c>
      <c r="J90" s="2" t="s">
        <v>617</v>
      </c>
      <c r="K90" s="2" t="s">
        <v>191</v>
      </c>
      <c r="L90" s="2">
        <v>5.0</v>
      </c>
      <c r="M90" s="2">
        <v>5.0</v>
      </c>
      <c r="N90" s="2">
        <v>4.0</v>
      </c>
      <c r="O90" s="2">
        <v>4.0</v>
      </c>
      <c r="P90" s="2">
        <v>4.0</v>
      </c>
      <c r="Q90" s="2">
        <v>5.0</v>
      </c>
      <c r="R90" s="2">
        <v>5.0</v>
      </c>
      <c r="S90" s="2">
        <v>5.0</v>
      </c>
      <c r="T90" s="2">
        <v>4.0</v>
      </c>
      <c r="U90" s="2">
        <v>4.0</v>
      </c>
      <c r="V90" s="2">
        <v>4.0</v>
      </c>
      <c r="W90" s="2">
        <v>5.0</v>
      </c>
      <c r="X90" s="2">
        <v>5.0</v>
      </c>
      <c r="Y90" s="2">
        <v>5.0</v>
      </c>
      <c r="Z90" s="2">
        <v>4.0</v>
      </c>
      <c r="AA90" s="2">
        <v>1.0</v>
      </c>
      <c r="AB90" s="2">
        <v>2.0</v>
      </c>
      <c r="AC90" s="2">
        <v>5.0</v>
      </c>
      <c r="AE90" s="2" t="s">
        <v>104</v>
      </c>
      <c r="AG90" s="2" t="s">
        <v>102</v>
      </c>
      <c r="AJ90" s="2" t="s">
        <v>102</v>
      </c>
      <c r="AL90" s="2" t="s">
        <v>104</v>
      </c>
      <c r="AR90" s="2" t="s">
        <v>104</v>
      </c>
      <c r="AV90" s="2" t="s">
        <v>102</v>
      </c>
      <c r="AW90" s="2" t="s">
        <v>102</v>
      </c>
      <c r="AZ90" s="2" t="s">
        <v>102</v>
      </c>
      <c r="BB90" s="2" t="s">
        <v>102</v>
      </c>
      <c r="BE90" s="2" t="s">
        <v>104</v>
      </c>
      <c r="BG90" s="2" t="s">
        <v>103</v>
      </c>
      <c r="BM90" s="2" t="s">
        <v>103</v>
      </c>
      <c r="BQ90" s="2" t="s">
        <v>104</v>
      </c>
      <c r="BR90" s="2" t="s">
        <v>102</v>
      </c>
      <c r="BT90" s="2">
        <v>3.0</v>
      </c>
      <c r="BU90" s="2">
        <v>3.0</v>
      </c>
      <c r="BV90" s="2">
        <v>4.0</v>
      </c>
      <c r="BW90" s="2">
        <v>4.0</v>
      </c>
      <c r="BX90" s="2">
        <v>2.0</v>
      </c>
      <c r="BY90" s="2">
        <v>4.0</v>
      </c>
      <c r="BZ90" s="2">
        <v>4.0</v>
      </c>
      <c r="CA90" s="2">
        <v>2.0</v>
      </c>
      <c r="CB90" s="2">
        <v>4.0</v>
      </c>
      <c r="CC90" s="2">
        <v>2.0</v>
      </c>
      <c r="CD90" s="2">
        <v>4.0</v>
      </c>
      <c r="CE90" s="2">
        <v>4.0</v>
      </c>
      <c r="CF90" s="2">
        <v>4.0</v>
      </c>
      <c r="CG90" s="2">
        <v>4.0</v>
      </c>
      <c r="CH90" s="2">
        <v>4.0</v>
      </c>
      <c r="CI90" s="2">
        <v>2.0</v>
      </c>
      <c r="CJ90" s="2">
        <v>2.0</v>
      </c>
      <c r="CK90" s="2">
        <v>2.0</v>
      </c>
      <c r="CL90" s="2" t="s">
        <v>105</v>
      </c>
      <c r="CM90" s="2" t="s">
        <v>618</v>
      </c>
      <c r="CN90" s="6" t="s">
        <v>619</v>
      </c>
      <c r="CO90" s="7" t="str">
        <f>HYPERLINK("https://drive.google.com/file/d/1NwdDf9e38kWnoBA-IdkXx-ZrbUmJKF6s/view?usp=drivesdk","Form Tanggapan")</f>
        <v>Form Tanggapan</v>
      </c>
      <c r="CP90" s="2" t="s">
        <v>620</v>
      </c>
    </row>
    <row r="91">
      <c r="A91" s="4">
        <v>43971.39424543982</v>
      </c>
      <c r="C91" s="2" t="s">
        <v>621</v>
      </c>
      <c r="D91" s="5" t="s">
        <v>622</v>
      </c>
      <c r="E91" s="2">
        <v>28.0</v>
      </c>
      <c r="F91" s="2" t="s">
        <v>623</v>
      </c>
      <c r="G91" s="2" t="s">
        <v>96</v>
      </c>
      <c r="H91" s="2" t="s">
        <v>168</v>
      </c>
      <c r="I91" s="2" t="s">
        <v>161</v>
      </c>
      <c r="J91" s="2" t="s">
        <v>246</v>
      </c>
      <c r="K91" s="2" t="s">
        <v>471</v>
      </c>
      <c r="L91" s="2">
        <v>4.0</v>
      </c>
      <c r="M91" s="2">
        <v>5.0</v>
      </c>
      <c r="N91" s="2">
        <v>4.0</v>
      </c>
      <c r="O91" s="2">
        <v>2.0</v>
      </c>
      <c r="P91" s="2">
        <v>5.0</v>
      </c>
      <c r="Q91" s="2">
        <v>4.0</v>
      </c>
      <c r="R91" s="2">
        <v>3.0</v>
      </c>
      <c r="S91" s="2">
        <v>5.0</v>
      </c>
      <c r="T91" s="2">
        <v>2.0</v>
      </c>
      <c r="U91" s="2">
        <v>4.0</v>
      </c>
      <c r="V91" s="2">
        <v>5.0</v>
      </c>
      <c r="W91" s="2">
        <v>5.0</v>
      </c>
      <c r="X91" s="2">
        <v>5.0</v>
      </c>
      <c r="Y91" s="2">
        <v>5.0</v>
      </c>
      <c r="Z91" s="2">
        <v>5.0</v>
      </c>
      <c r="AA91" s="2">
        <v>1.0</v>
      </c>
      <c r="AB91" s="2">
        <v>1.0</v>
      </c>
      <c r="AC91" s="2">
        <v>2.0</v>
      </c>
      <c r="AE91" s="2" t="s">
        <v>101</v>
      </c>
      <c r="AG91" s="2" t="s">
        <v>102</v>
      </c>
      <c r="AJ91" s="2" t="s">
        <v>102</v>
      </c>
      <c r="AL91" s="2" t="s">
        <v>102</v>
      </c>
      <c r="AR91" s="2" t="s">
        <v>102</v>
      </c>
      <c r="AV91" s="2" t="s">
        <v>102</v>
      </c>
      <c r="AW91" s="2" t="s">
        <v>102</v>
      </c>
      <c r="AZ91" s="2" t="s">
        <v>102</v>
      </c>
      <c r="BB91" s="2" t="s">
        <v>102</v>
      </c>
      <c r="BE91" s="2" t="s">
        <v>102</v>
      </c>
      <c r="BG91" s="2" t="s">
        <v>102</v>
      </c>
      <c r="BM91" s="2" t="s">
        <v>102</v>
      </c>
      <c r="BQ91" s="2" t="s">
        <v>102</v>
      </c>
      <c r="BR91" s="2" t="s">
        <v>102</v>
      </c>
      <c r="BT91" s="2">
        <v>4.0</v>
      </c>
      <c r="BU91" s="2">
        <v>3.0</v>
      </c>
      <c r="BV91" s="2">
        <v>4.0</v>
      </c>
      <c r="BW91" s="2">
        <v>4.0</v>
      </c>
      <c r="BX91" s="2">
        <v>1.0</v>
      </c>
      <c r="BY91" s="2">
        <v>4.0</v>
      </c>
      <c r="BZ91" s="2">
        <v>4.0</v>
      </c>
      <c r="CA91" s="2">
        <v>1.0</v>
      </c>
      <c r="CB91" s="2">
        <v>4.0</v>
      </c>
      <c r="CC91" s="2">
        <v>1.0</v>
      </c>
      <c r="CD91" s="2">
        <v>3.0</v>
      </c>
      <c r="CE91" s="2">
        <v>3.0</v>
      </c>
      <c r="CF91" s="2">
        <v>3.0</v>
      </c>
      <c r="CG91" s="2">
        <v>1.0</v>
      </c>
      <c r="CH91" s="2">
        <v>4.0</v>
      </c>
      <c r="CI91" s="2">
        <v>1.0</v>
      </c>
      <c r="CJ91" s="2">
        <v>3.0</v>
      </c>
      <c r="CK91" s="2">
        <v>3.0</v>
      </c>
      <c r="CL91" s="2" t="s">
        <v>105</v>
      </c>
      <c r="CM91" s="2" t="s">
        <v>624</v>
      </c>
      <c r="CN91" s="6" t="s">
        <v>625</v>
      </c>
      <c r="CO91" s="7" t="str">
        <f>HYPERLINK("https://drive.google.com/file/d/1ivi5CzOJ9XJv_GEnjmWf9ptMWeHoM7yh/view?usp=drivesdk","Form Tanggapan")</f>
        <v>Form Tanggapan</v>
      </c>
      <c r="CP91" s="2" t="s">
        <v>626</v>
      </c>
    </row>
    <row r="92">
      <c r="A92" s="4">
        <v>43971.39667393519</v>
      </c>
      <c r="C92" s="2" t="s">
        <v>627</v>
      </c>
      <c r="D92" s="5" t="s">
        <v>628</v>
      </c>
      <c r="E92" s="2">
        <v>19.0</v>
      </c>
      <c r="F92" s="2" t="s">
        <v>141</v>
      </c>
      <c r="G92" s="2" t="s">
        <v>96</v>
      </c>
      <c r="H92" s="2" t="s">
        <v>123</v>
      </c>
      <c r="I92" s="2" t="s">
        <v>124</v>
      </c>
      <c r="J92" s="2" t="s">
        <v>125</v>
      </c>
      <c r="K92" s="2" t="s">
        <v>191</v>
      </c>
      <c r="L92" s="2">
        <v>5.0</v>
      </c>
      <c r="M92" s="2">
        <v>5.0</v>
      </c>
      <c r="N92" s="2">
        <v>5.0</v>
      </c>
      <c r="O92" s="2">
        <v>5.0</v>
      </c>
      <c r="P92" s="2">
        <v>5.0</v>
      </c>
      <c r="Q92" s="2">
        <v>5.0</v>
      </c>
      <c r="R92" s="2">
        <v>5.0</v>
      </c>
      <c r="S92" s="2">
        <v>5.0</v>
      </c>
      <c r="T92" s="2">
        <v>5.0</v>
      </c>
      <c r="U92" s="2">
        <v>5.0</v>
      </c>
      <c r="V92" s="2">
        <v>5.0</v>
      </c>
      <c r="W92" s="2">
        <v>5.0</v>
      </c>
      <c r="X92" s="2">
        <v>5.0</v>
      </c>
      <c r="Y92" s="2">
        <v>5.0</v>
      </c>
      <c r="Z92" s="2">
        <v>5.0</v>
      </c>
      <c r="AA92" s="2">
        <v>2.0</v>
      </c>
      <c r="AB92" s="2">
        <v>3.0</v>
      </c>
      <c r="AC92" s="2">
        <v>5.0</v>
      </c>
      <c r="AE92" s="2" t="s">
        <v>116</v>
      </c>
      <c r="AG92" s="2" t="s">
        <v>102</v>
      </c>
      <c r="AJ92" s="2" t="s">
        <v>104</v>
      </c>
      <c r="AL92" s="2" t="s">
        <v>103</v>
      </c>
      <c r="AR92" s="2" t="s">
        <v>102</v>
      </c>
      <c r="AV92" s="2" t="s">
        <v>102</v>
      </c>
      <c r="AW92" s="2" t="s">
        <v>104</v>
      </c>
      <c r="AZ92" s="2" t="s">
        <v>102</v>
      </c>
      <c r="BB92" s="2" t="s">
        <v>104</v>
      </c>
      <c r="BE92" s="2" t="s">
        <v>104</v>
      </c>
      <c r="BG92" s="2" t="s">
        <v>103</v>
      </c>
      <c r="BM92" s="2" t="s">
        <v>104</v>
      </c>
      <c r="BQ92" s="2" t="s">
        <v>103</v>
      </c>
      <c r="BR92" s="2" t="s">
        <v>102</v>
      </c>
      <c r="BT92" s="2">
        <v>4.0</v>
      </c>
      <c r="BU92" s="2">
        <v>4.0</v>
      </c>
      <c r="BV92" s="2">
        <v>4.0</v>
      </c>
      <c r="BW92" s="2">
        <v>4.0</v>
      </c>
      <c r="BX92" s="2">
        <v>1.0</v>
      </c>
      <c r="BY92" s="2">
        <v>4.0</v>
      </c>
      <c r="BZ92" s="2">
        <v>4.0</v>
      </c>
      <c r="CA92" s="2">
        <v>1.0</v>
      </c>
      <c r="CB92" s="2">
        <v>4.0</v>
      </c>
      <c r="CC92" s="2">
        <v>1.0</v>
      </c>
      <c r="CD92" s="2">
        <v>3.0</v>
      </c>
      <c r="CE92" s="2">
        <v>4.0</v>
      </c>
      <c r="CF92" s="2">
        <v>4.0</v>
      </c>
      <c r="CG92" s="2">
        <v>4.0</v>
      </c>
      <c r="CH92" s="2">
        <v>4.0</v>
      </c>
      <c r="CI92" s="2">
        <v>2.0</v>
      </c>
      <c r="CJ92" s="2">
        <v>1.0</v>
      </c>
      <c r="CK92" s="2">
        <v>1.0</v>
      </c>
      <c r="CL92" s="2" t="s">
        <v>105</v>
      </c>
      <c r="CM92" s="2" t="s">
        <v>629</v>
      </c>
      <c r="CN92" s="6" t="s">
        <v>630</v>
      </c>
      <c r="CO92" s="7" t="str">
        <f>HYPERLINK("https://drive.google.com/file/d/1Z6_xY0-NnGKY-z_kiE8Rskj0iVEdWw6s/view?usp=drivesdk","Form Tanggapan")</f>
        <v>Form Tanggapan</v>
      </c>
      <c r="CP92" s="2" t="s">
        <v>631</v>
      </c>
    </row>
    <row r="93">
      <c r="A93" s="4">
        <v>43971.39744962963</v>
      </c>
      <c r="C93" s="2" t="s">
        <v>632</v>
      </c>
      <c r="D93" s="5" t="s">
        <v>633</v>
      </c>
      <c r="E93" s="2">
        <v>19.0</v>
      </c>
      <c r="F93" s="2" t="s">
        <v>266</v>
      </c>
      <c r="G93" s="2" t="s">
        <v>96</v>
      </c>
      <c r="H93" s="2" t="s">
        <v>123</v>
      </c>
      <c r="I93" s="2" t="s">
        <v>124</v>
      </c>
      <c r="J93" s="2" t="s">
        <v>125</v>
      </c>
      <c r="K93" s="2" t="s">
        <v>477</v>
      </c>
      <c r="L93" s="2">
        <v>3.0</v>
      </c>
      <c r="M93" s="2">
        <v>3.0</v>
      </c>
      <c r="N93" s="2">
        <v>4.0</v>
      </c>
      <c r="O93" s="2">
        <v>4.0</v>
      </c>
      <c r="P93" s="2">
        <v>5.0</v>
      </c>
      <c r="Q93" s="2">
        <v>5.0</v>
      </c>
      <c r="R93" s="2">
        <v>4.0</v>
      </c>
      <c r="S93" s="2">
        <v>3.0</v>
      </c>
      <c r="T93" s="2">
        <v>3.0</v>
      </c>
      <c r="U93" s="2">
        <v>3.0</v>
      </c>
      <c r="V93" s="2">
        <v>2.0</v>
      </c>
      <c r="W93" s="2">
        <v>3.0</v>
      </c>
      <c r="X93" s="2">
        <v>3.0</v>
      </c>
      <c r="Y93" s="2">
        <v>4.0</v>
      </c>
      <c r="Z93" s="2">
        <v>3.0</v>
      </c>
      <c r="AA93" s="2">
        <v>4.0</v>
      </c>
      <c r="AB93" s="2">
        <v>3.0</v>
      </c>
      <c r="AC93" s="2">
        <v>5.0</v>
      </c>
      <c r="AE93" s="2" t="s">
        <v>104</v>
      </c>
      <c r="AG93" s="2" t="s">
        <v>102</v>
      </c>
      <c r="AJ93" s="2" t="s">
        <v>102</v>
      </c>
      <c r="AL93" s="2" t="s">
        <v>102</v>
      </c>
      <c r="AR93" s="2" t="s">
        <v>102</v>
      </c>
      <c r="AV93" s="2" t="s">
        <v>102</v>
      </c>
      <c r="AW93" s="2" t="s">
        <v>104</v>
      </c>
      <c r="AZ93" s="2" t="s">
        <v>102</v>
      </c>
      <c r="BB93" s="2" t="s">
        <v>104</v>
      </c>
      <c r="BE93" s="2" t="s">
        <v>102</v>
      </c>
      <c r="BG93" s="2" t="s">
        <v>104</v>
      </c>
      <c r="BM93" s="2" t="s">
        <v>104</v>
      </c>
      <c r="BQ93" s="2" t="s">
        <v>104</v>
      </c>
      <c r="BR93" s="2" t="s">
        <v>102</v>
      </c>
      <c r="BT93" s="2">
        <v>3.0</v>
      </c>
      <c r="BU93" s="2">
        <v>3.0</v>
      </c>
      <c r="BV93" s="2">
        <v>3.0</v>
      </c>
      <c r="BW93" s="2">
        <v>3.0</v>
      </c>
      <c r="BX93" s="2">
        <v>2.0</v>
      </c>
      <c r="BY93" s="2">
        <v>2.0</v>
      </c>
      <c r="BZ93" s="2">
        <v>4.0</v>
      </c>
      <c r="CA93" s="2">
        <v>3.0</v>
      </c>
      <c r="CB93" s="2">
        <v>2.0</v>
      </c>
      <c r="CC93" s="2">
        <v>1.0</v>
      </c>
      <c r="CD93" s="2">
        <v>3.0</v>
      </c>
      <c r="CE93" s="2">
        <v>3.0</v>
      </c>
      <c r="CF93" s="2">
        <v>3.0</v>
      </c>
      <c r="CG93" s="2">
        <v>2.0</v>
      </c>
      <c r="CH93" s="2">
        <v>4.0</v>
      </c>
      <c r="CI93" s="2">
        <v>3.0</v>
      </c>
      <c r="CJ93" s="2">
        <v>1.0</v>
      </c>
      <c r="CK93" s="2">
        <v>3.0</v>
      </c>
      <c r="CL93" s="2" t="s">
        <v>105</v>
      </c>
      <c r="CM93" s="2" t="s">
        <v>634</v>
      </c>
      <c r="CN93" s="6" t="s">
        <v>635</v>
      </c>
      <c r="CO93" s="7" t="str">
        <f>HYPERLINK("https://drive.google.com/file/d/1RQreOd_So0BOu83LQRbhYYgVhFZXtk-U/view?usp=drivesdk","Form Tanggapan")</f>
        <v>Form Tanggapan</v>
      </c>
      <c r="CP93" s="2" t="s">
        <v>636</v>
      </c>
    </row>
    <row r="94">
      <c r="A94" s="4">
        <v>43971.39880023148</v>
      </c>
      <c r="C94" s="2" t="s">
        <v>637</v>
      </c>
      <c r="D94" s="5" t="s">
        <v>638</v>
      </c>
      <c r="E94" s="2">
        <v>19.0</v>
      </c>
      <c r="F94" s="2" t="s">
        <v>282</v>
      </c>
      <c r="G94" s="2" t="s">
        <v>96</v>
      </c>
      <c r="H94" s="2" t="s">
        <v>123</v>
      </c>
      <c r="I94" s="2" t="s">
        <v>124</v>
      </c>
      <c r="J94" s="2" t="s">
        <v>125</v>
      </c>
      <c r="K94" s="2" t="s">
        <v>191</v>
      </c>
      <c r="L94" s="2">
        <v>5.0</v>
      </c>
      <c r="M94" s="2">
        <v>4.0</v>
      </c>
      <c r="N94" s="2">
        <v>4.0</v>
      </c>
      <c r="O94" s="2">
        <v>5.0</v>
      </c>
      <c r="P94" s="2">
        <v>5.0</v>
      </c>
      <c r="Q94" s="2">
        <v>5.0</v>
      </c>
      <c r="R94" s="2">
        <v>4.0</v>
      </c>
      <c r="S94" s="2">
        <v>4.0</v>
      </c>
      <c r="T94" s="2">
        <v>4.0</v>
      </c>
      <c r="U94" s="2">
        <v>3.0</v>
      </c>
      <c r="V94" s="2">
        <v>4.0</v>
      </c>
      <c r="W94" s="2">
        <v>5.0</v>
      </c>
      <c r="X94" s="2">
        <v>5.0</v>
      </c>
      <c r="Y94" s="2">
        <v>5.0</v>
      </c>
      <c r="Z94" s="2">
        <v>5.0</v>
      </c>
      <c r="AA94" s="2">
        <v>2.0</v>
      </c>
      <c r="AB94" s="2">
        <v>2.0</v>
      </c>
      <c r="AC94" s="2">
        <v>5.0</v>
      </c>
      <c r="AE94" s="2" t="s">
        <v>104</v>
      </c>
      <c r="AG94" s="2" t="s">
        <v>102</v>
      </c>
      <c r="AJ94" s="2" t="s">
        <v>104</v>
      </c>
      <c r="AL94" s="2" t="s">
        <v>127</v>
      </c>
      <c r="AR94" s="2" t="s">
        <v>102</v>
      </c>
      <c r="AV94" s="2" t="s">
        <v>102</v>
      </c>
      <c r="AW94" s="2" t="s">
        <v>104</v>
      </c>
      <c r="AZ94" s="2" t="s">
        <v>102</v>
      </c>
      <c r="BB94" s="2" t="s">
        <v>102</v>
      </c>
      <c r="BE94" s="2" t="s">
        <v>104</v>
      </c>
      <c r="BG94" s="2" t="s">
        <v>103</v>
      </c>
      <c r="BM94" s="2" t="s">
        <v>104</v>
      </c>
      <c r="BQ94" s="2" t="s">
        <v>103</v>
      </c>
      <c r="BR94" s="2" t="s">
        <v>104</v>
      </c>
      <c r="BT94" s="2">
        <v>4.0</v>
      </c>
      <c r="BU94" s="2">
        <v>4.0</v>
      </c>
      <c r="BV94" s="2">
        <v>4.0</v>
      </c>
      <c r="BW94" s="2">
        <v>4.0</v>
      </c>
      <c r="BX94" s="2">
        <v>1.0</v>
      </c>
      <c r="BY94" s="2">
        <v>4.0</v>
      </c>
      <c r="BZ94" s="2">
        <v>4.0</v>
      </c>
      <c r="CA94" s="2">
        <v>1.0</v>
      </c>
      <c r="CB94" s="2">
        <v>4.0</v>
      </c>
      <c r="CC94" s="2">
        <v>1.0</v>
      </c>
      <c r="CD94" s="2">
        <v>3.0</v>
      </c>
      <c r="CE94" s="2">
        <v>2.0</v>
      </c>
      <c r="CF94" s="2">
        <v>4.0</v>
      </c>
      <c r="CG94" s="2">
        <v>3.0</v>
      </c>
      <c r="CH94" s="2">
        <v>4.0</v>
      </c>
      <c r="CI94" s="2">
        <v>2.0</v>
      </c>
      <c r="CJ94" s="2">
        <v>3.0</v>
      </c>
      <c r="CK94" s="2">
        <v>4.0</v>
      </c>
      <c r="CL94" s="2" t="s">
        <v>105</v>
      </c>
      <c r="CM94" s="2" t="s">
        <v>639</v>
      </c>
      <c r="CN94" s="6" t="s">
        <v>640</v>
      </c>
      <c r="CO94" s="7" t="str">
        <f>HYPERLINK("https://drive.google.com/file/d/1uUMibKGvBdvDNJf137S-Bqa-vfsCCf3e/view?usp=drivesdk","Form Tanggapan")</f>
        <v>Form Tanggapan</v>
      </c>
      <c r="CP94" s="2" t="s">
        <v>641</v>
      </c>
    </row>
    <row r="95">
      <c r="A95" s="4">
        <v>43971.4009033912</v>
      </c>
      <c r="C95" s="2" t="s">
        <v>642</v>
      </c>
      <c r="D95" s="5" t="s">
        <v>643</v>
      </c>
      <c r="E95" s="2">
        <v>49.0</v>
      </c>
      <c r="F95" s="2" t="s">
        <v>644</v>
      </c>
      <c r="G95" s="2" t="s">
        <v>112</v>
      </c>
      <c r="H95" s="2" t="s">
        <v>168</v>
      </c>
      <c r="I95" s="2" t="s">
        <v>161</v>
      </c>
      <c r="J95" s="2" t="s">
        <v>246</v>
      </c>
      <c r="K95" s="2" t="s">
        <v>453</v>
      </c>
      <c r="L95" s="2">
        <v>5.0</v>
      </c>
      <c r="M95" s="2">
        <v>5.0</v>
      </c>
      <c r="N95" s="2">
        <v>5.0</v>
      </c>
      <c r="O95" s="2">
        <v>4.0</v>
      </c>
      <c r="P95" s="2">
        <v>4.0</v>
      </c>
      <c r="Q95" s="2">
        <v>4.0</v>
      </c>
      <c r="R95" s="2">
        <v>5.0</v>
      </c>
      <c r="S95" s="2">
        <v>5.0</v>
      </c>
      <c r="T95" s="2">
        <v>5.0</v>
      </c>
      <c r="U95" s="2">
        <v>4.0</v>
      </c>
      <c r="V95" s="2">
        <v>4.0</v>
      </c>
      <c r="W95" s="2">
        <v>5.0</v>
      </c>
      <c r="X95" s="2">
        <v>4.0</v>
      </c>
      <c r="Y95" s="2">
        <v>4.0</v>
      </c>
      <c r="Z95" s="2">
        <v>4.0</v>
      </c>
      <c r="AA95" s="2">
        <v>3.0</v>
      </c>
      <c r="AB95" s="2">
        <v>4.0</v>
      </c>
      <c r="AC95" s="2">
        <v>5.0</v>
      </c>
      <c r="AE95" s="2" t="s">
        <v>104</v>
      </c>
      <c r="AG95" s="2" t="s">
        <v>102</v>
      </c>
      <c r="AJ95" s="2" t="s">
        <v>102</v>
      </c>
      <c r="AL95" s="2" t="s">
        <v>102</v>
      </c>
      <c r="AR95" s="2" t="s">
        <v>102</v>
      </c>
      <c r="AV95" s="2" t="s">
        <v>102</v>
      </c>
      <c r="AW95" s="2" t="s">
        <v>102</v>
      </c>
      <c r="AZ95" s="2" t="s">
        <v>102</v>
      </c>
      <c r="BB95" s="2" t="s">
        <v>102</v>
      </c>
      <c r="BE95" s="2" t="s">
        <v>102</v>
      </c>
      <c r="BG95" s="2" t="s">
        <v>102</v>
      </c>
      <c r="BM95" s="2" t="s">
        <v>102</v>
      </c>
      <c r="BQ95" s="2" t="s">
        <v>102</v>
      </c>
      <c r="BR95" s="2" t="s">
        <v>102</v>
      </c>
      <c r="BT95" s="2">
        <v>4.0</v>
      </c>
      <c r="BU95" s="2">
        <v>4.0</v>
      </c>
      <c r="BV95" s="2">
        <v>4.0</v>
      </c>
      <c r="BW95" s="2">
        <v>3.0</v>
      </c>
      <c r="BX95" s="2">
        <v>4.0</v>
      </c>
      <c r="BY95" s="2">
        <v>3.0</v>
      </c>
      <c r="BZ95" s="2">
        <v>3.0</v>
      </c>
      <c r="CA95" s="2">
        <v>2.0</v>
      </c>
      <c r="CB95" s="2">
        <v>3.0</v>
      </c>
      <c r="CC95" s="2">
        <v>1.0</v>
      </c>
      <c r="CD95" s="2">
        <v>4.0</v>
      </c>
      <c r="CE95" s="2">
        <v>3.0</v>
      </c>
      <c r="CF95" s="2">
        <v>4.0</v>
      </c>
      <c r="CG95" s="2">
        <v>4.0</v>
      </c>
      <c r="CH95" s="2">
        <v>4.0</v>
      </c>
      <c r="CI95" s="2">
        <v>2.0</v>
      </c>
      <c r="CJ95" s="2">
        <v>4.0</v>
      </c>
      <c r="CK95" s="2">
        <v>4.0</v>
      </c>
      <c r="CL95" s="2" t="s">
        <v>105</v>
      </c>
      <c r="CM95" s="2" t="s">
        <v>645</v>
      </c>
      <c r="CN95" s="6" t="s">
        <v>646</v>
      </c>
      <c r="CO95" s="7" t="str">
        <f>HYPERLINK("https://drive.google.com/file/d/1NJt_20MaKP3G5P9EN864kOvCutfBptzd/view?usp=drivesdk","Form Tanggapan")</f>
        <v>Form Tanggapan</v>
      </c>
      <c r="CP95" s="2" t="s">
        <v>647</v>
      </c>
    </row>
    <row r="96">
      <c r="A96" s="4">
        <v>43971.402534085646</v>
      </c>
      <c r="C96" s="2" t="s">
        <v>648</v>
      </c>
      <c r="D96" s="5" t="s">
        <v>649</v>
      </c>
      <c r="E96" s="2">
        <v>43.0</v>
      </c>
      <c r="F96" s="2" t="s">
        <v>288</v>
      </c>
      <c r="G96" s="2" t="s">
        <v>112</v>
      </c>
      <c r="H96" s="2" t="s">
        <v>168</v>
      </c>
      <c r="I96" s="2" t="s">
        <v>113</v>
      </c>
      <c r="J96" s="2" t="s">
        <v>246</v>
      </c>
      <c r="K96" s="2" t="s">
        <v>471</v>
      </c>
      <c r="L96" s="2">
        <v>5.0</v>
      </c>
      <c r="M96" s="2">
        <v>5.0</v>
      </c>
      <c r="N96" s="2">
        <v>5.0</v>
      </c>
      <c r="O96" s="2">
        <v>5.0</v>
      </c>
      <c r="P96" s="2">
        <v>5.0</v>
      </c>
      <c r="Q96" s="2">
        <v>5.0</v>
      </c>
      <c r="R96" s="2">
        <v>5.0</v>
      </c>
      <c r="S96" s="2">
        <v>5.0</v>
      </c>
      <c r="T96" s="2">
        <v>5.0</v>
      </c>
      <c r="U96" s="2">
        <v>4.0</v>
      </c>
      <c r="V96" s="2">
        <v>5.0</v>
      </c>
      <c r="W96" s="2">
        <v>5.0</v>
      </c>
      <c r="X96" s="2">
        <v>5.0</v>
      </c>
      <c r="Y96" s="2">
        <v>5.0</v>
      </c>
      <c r="Z96" s="2">
        <v>5.0</v>
      </c>
      <c r="AA96" s="2">
        <v>1.0</v>
      </c>
      <c r="AB96" s="2">
        <v>3.0</v>
      </c>
      <c r="AC96" s="2">
        <v>5.0</v>
      </c>
      <c r="AE96" s="2" t="s">
        <v>101</v>
      </c>
      <c r="AG96" s="2" t="s">
        <v>102</v>
      </c>
      <c r="AJ96" s="2" t="s">
        <v>102</v>
      </c>
      <c r="AL96" s="2" t="s">
        <v>102</v>
      </c>
      <c r="AR96" s="2" t="s">
        <v>102</v>
      </c>
      <c r="AV96" s="2" t="s">
        <v>102</v>
      </c>
      <c r="AW96" s="2" t="s">
        <v>102</v>
      </c>
      <c r="AZ96" s="2" t="s">
        <v>102</v>
      </c>
      <c r="BB96" s="2" t="s">
        <v>102</v>
      </c>
      <c r="BE96" s="2" t="s">
        <v>102</v>
      </c>
      <c r="BG96" s="2" t="s">
        <v>102</v>
      </c>
      <c r="BM96" s="2" t="s">
        <v>102</v>
      </c>
      <c r="BQ96" s="2" t="s">
        <v>102</v>
      </c>
      <c r="BR96" s="2" t="s">
        <v>102</v>
      </c>
      <c r="BT96" s="2">
        <v>4.0</v>
      </c>
      <c r="BU96" s="2">
        <v>4.0</v>
      </c>
      <c r="BV96" s="2">
        <v>4.0</v>
      </c>
      <c r="BW96" s="2">
        <v>4.0</v>
      </c>
      <c r="BX96" s="2">
        <v>1.0</v>
      </c>
      <c r="BY96" s="2">
        <v>4.0</v>
      </c>
      <c r="BZ96" s="2">
        <v>4.0</v>
      </c>
      <c r="CA96" s="2">
        <v>1.0</v>
      </c>
      <c r="CB96" s="2">
        <v>4.0</v>
      </c>
      <c r="CC96" s="2">
        <v>1.0</v>
      </c>
      <c r="CD96" s="2">
        <v>4.0</v>
      </c>
      <c r="CE96" s="2">
        <v>4.0</v>
      </c>
      <c r="CF96" s="2">
        <v>4.0</v>
      </c>
      <c r="CG96" s="2">
        <v>4.0</v>
      </c>
      <c r="CH96" s="2">
        <v>4.0</v>
      </c>
      <c r="CI96" s="2">
        <v>1.0</v>
      </c>
      <c r="CJ96" s="2">
        <v>3.0</v>
      </c>
      <c r="CK96" s="2">
        <v>4.0</v>
      </c>
      <c r="CL96" s="2" t="s">
        <v>105</v>
      </c>
      <c r="CM96" s="2" t="s">
        <v>650</v>
      </c>
      <c r="CN96" s="6" t="s">
        <v>651</v>
      </c>
      <c r="CO96" s="7" t="str">
        <f>HYPERLINK("https://drive.google.com/file/d/1n5IfxZLYwplrMQlKA3UHRP0hJFMd99qt/view?usp=drivesdk","Form Tanggapan")</f>
        <v>Form Tanggapan</v>
      </c>
      <c r="CP96" s="2" t="s">
        <v>652</v>
      </c>
    </row>
    <row r="97">
      <c r="A97" s="4">
        <v>43971.403653981484</v>
      </c>
      <c r="C97" s="2" t="s">
        <v>653</v>
      </c>
      <c r="D97" s="5" t="s">
        <v>654</v>
      </c>
      <c r="E97" s="2">
        <v>25.0</v>
      </c>
      <c r="F97" s="2" t="s">
        <v>655</v>
      </c>
      <c r="G97" s="2" t="s">
        <v>112</v>
      </c>
      <c r="H97" s="2" t="s">
        <v>97</v>
      </c>
      <c r="I97" s="2" t="s">
        <v>98</v>
      </c>
      <c r="J97" s="2" t="s">
        <v>169</v>
      </c>
      <c r="K97" s="2" t="s">
        <v>471</v>
      </c>
      <c r="L97" s="2">
        <v>5.0</v>
      </c>
      <c r="M97" s="2">
        <v>5.0</v>
      </c>
      <c r="N97" s="2">
        <v>5.0</v>
      </c>
      <c r="O97" s="2">
        <v>5.0</v>
      </c>
      <c r="P97" s="2">
        <v>5.0</v>
      </c>
      <c r="Q97" s="2">
        <v>5.0</v>
      </c>
      <c r="R97" s="2">
        <v>4.0</v>
      </c>
      <c r="S97" s="2">
        <v>5.0</v>
      </c>
      <c r="T97" s="2">
        <v>5.0</v>
      </c>
      <c r="U97" s="2">
        <v>5.0</v>
      </c>
      <c r="V97" s="2">
        <v>5.0</v>
      </c>
      <c r="W97" s="2">
        <v>5.0</v>
      </c>
      <c r="X97" s="2">
        <v>5.0</v>
      </c>
      <c r="Y97" s="2">
        <v>5.0</v>
      </c>
      <c r="Z97" s="2">
        <v>5.0</v>
      </c>
      <c r="AA97" s="2">
        <v>3.0</v>
      </c>
      <c r="AB97" s="2">
        <v>2.0</v>
      </c>
      <c r="AC97" s="2">
        <v>5.0</v>
      </c>
      <c r="AE97" s="2" t="s">
        <v>101</v>
      </c>
      <c r="AG97" s="2" t="s">
        <v>102</v>
      </c>
      <c r="AJ97" s="2" t="s">
        <v>102</v>
      </c>
      <c r="AL97" s="2" t="s">
        <v>104</v>
      </c>
      <c r="AR97" s="2" t="s">
        <v>102</v>
      </c>
      <c r="AV97" s="2" t="s">
        <v>102</v>
      </c>
      <c r="AW97" s="2" t="s">
        <v>102</v>
      </c>
      <c r="AZ97" s="2" t="s">
        <v>102</v>
      </c>
      <c r="BB97" s="2" t="s">
        <v>102</v>
      </c>
      <c r="BE97" s="2" t="s">
        <v>102</v>
      </c>
      <c r="BG97" s="2" t="s">
        <v>102</v>
      </c>
      <c r="BM97" s="2" t="s">
        <v>102</v>
      </c>
      <c r="BQ97" s="2" t="s">
        <v>102</v>
      </c>
      <c r="BR97" s="2" t="s">
        <v>102</v>
      </c>
      <c r="BT97" s="2">
        <v>4.0</v>
      </c>
      <c r="BU97" s="2">
        <v>4.0</v>
      </c>
      <c r="BV97" s="2">
        <v>4.0</v>
      </c>
      <c r="BW97" s="2">
        <v>4.0</v>
      </c>
      <c r="BX97" s="2">
        <v>1.0</v>
      </c>
      <c r="BY97" s="2">
        <v>4.0</v>
      </c>
      <c r="BZ97" s="2">
        <v>4.0</v>
      </c>
      <c r="CA97" s="2">
        <v>1.0</v>
      </c>
      <c r="CB97" s="2">
        <v>4.0</v>
      </c>
      <c r="CC97" s="2">
        <v>1.0</v>
      </c>
      <c r="CD97" s="2">
        <v>2.0</v>
      </c>
      <c r="CE97" s="2">
        <v>3.0</v>
      </c>
      <c r="CF97" s="2">
        <v>4.0</v>
      </c>
      <c r="CG97" s="2">
        <v>4.0</v>
      </c>
      <c r="CH97" s="2">
        <v>4.0</v>
      </c>
      <c r="CI97" s="2">
        <v>2.0</v>
      </c>
      <c r="CJ97" s="2">
        <v>3.0</v>
      </c>
      <c r="CK97" s="2">
        <v>4.0</v>
      </c>
      <c r="CL97" s="2" t="s">
        <v>105</v>
      </c>
      <c r="CM97" s="2" t="s">
        <v>656</v>
      </c>
      <c r="CN97" s="6" t="s">
        <v>657</v>
      </c>
      <c r="CO97" s="7" t="str">
        <f>HYPERLINK("https://drive.google.com/file/d/1rEw9GBkQryUpzR5aVKk6IRn0ArinQK0Q/view?usp=drivesdk","Form Tanggapan")</f>
        <v>Form Tanggapan</v>
      </c>
      <c r="CP97" s="2" t="s">
        <v>658</v>
      </c>
    </row>
    <row r="98">
      <c r="A98" s="4">
        <v>43971.404087222225</v>
      </c>
      <c r="C98" s="2" t="s">
        <v>659</v>
      </c>
      <c r="D98" s="5" t="s">
        <v>660</v>
      </c>
      <c r="E98" s="2">
        <v>35.0</v>
      </c>
      <c r="F98" s="2" t="s">
        <v>661</v>
      </c>
      <c r="G98" s="2" t="s">
        <v>96</v>
      </c>
      <c r="H98" s="2" t="s">
        <v>392</v>
      </c>
      <c r="I98" s="2" t="s">
        <v>161</v>
      </c>
      <c r="J98" s="2" t="s">
        <v>662</v>
      </c>
      <c r="K98" s="2" t="s">
        <v>191</v>
      </c>
      <c r="L98" s="2">
        <v>4.0</v>
      </c>
      <c r="M98" s="2">
        <v>4.0</v>
      </c>
      <c r="N98" s="2">
        <v>4.0</v>
      </c>
      <c r="O98" s="2">
        <v>5.0</v>
      </c>
      <c r="P98" s="2">
        <v>5.0</v>
      </c>
      <c r="Q98" s="2">
        <v>4.0</v>
      </c>
      <c r="R98" s="2">
        <v>4.0</v>
      </c>
      <c r="S98" s="2">
        <v>4.0</v>
      </c>
      <c r="T98" s="2">
        <v>5.0</v>
      </c>
      <c r="U98" s="2">
        <v>4.0</v>
      </c>
      <c r="V98" s="2">
        <v>4.0</v>
      </c>
      <c r="W98" s="2">
        <v>5.0</v>
      </c>
      <c r="X98" s="2">
        <v>5.0</v>
      </c>
      <c r="Y98" s="2">
        <v>5.0</v>
      </c>
      <c r="Z98" s="2">
        <v>3.0</v>
      </c>
      <c r="AA98" s="2">
        <v>4.0</v>
      </c>
      <c r="AB98" s="2">
        <v>2.0</v>
      </c>
      <c r="AC98" s="2">
        <v>4.0</v>
      </c>
      <c r="AE98" s="2" t="s">
        <v>101</v>
      </c>
      <c r="AG98" s="2" t="s">
        <v>102</v>
      </c>
      <c r="AJ98" s="2" t="s">
        <v>102</v>
      </c>
      <c r="AL98" s="2" t="s">
        <v>102</v>
      </c>
      <c r="AR98" s="2" t="s">
        <v>102</v>
      </c>
      <c r="AV98" s="2" t="s">
        <v>102</v>
      </c>
      <c r="AW98" s="2" t="s">
        <v>102</v>
      </c>
      <c r="AZ98" s="2" t="s">
        <v>102</v>
      </c>
      <c r="BB98" s="2" t="s">
        <v>102</v>
      </c>
      <c r="BE98" s="2" t="s">
        <v>102</v>
      </c>
      <c r="BG98" s="2" t="s">
        <v>102</v>
      </c>
      <c r="BM98" s="2" t="s">
        <v>102</v>
      </c>
      <c r="BQ98" s="2" t="s">
        <v>102</v>
      </c>
      <c r="BR98" s="2" t="s">
        <v>102</v>
      </c>
      <c r="BT98" s="2">
        <v>4.0</v>
      </c>
      <c r="BU98" s="2">
        <v>3.0</v>
      </c>
      <c r="BV98" s="2">
        <v>3.0</v>
      </c>
      <c r="BW98" s="2">
        <v>3.0</v>
      </c>
      <c r="BX98" s="2">
        <v>3.0</v>
      </c>
      <c r="BY98" s="2">
        <v>3.0</v>
      </c>
      <c r="BZ98" s="2">
        <v>4.0</v>
      </c>
      <c r="CA98" s="2">
        <v>3.0</v>
      </c>
      <c r="CB98" s="2">
        <v>3.0</v>
      </c>
      <c r="CC98" s="2">
        <v>2.0</v>
      </c>
      <c r="CD98" s="2">
        <v>2.0</v>
      </c>
      <c r="CE98" s="2">
        <v>2.0</v>
      </c>
      <c r="CF98" s="2">
        <v>2.0</v>
      </c>
      <c r="CG98" s="2">
        <v>2.0</v>
      </c>
      <c r="CH98" s="2">
        <v>3.0</v>
      </c>
      <c r="CI98" s="2">
        <v>2.0</v>
      </c>
      <c r="CJ98" s="2">
        <v>2.0</v>
      </c>
      <c r="CK98" s="2">
        <v>3.0</v>
      </c>
      <c r="CL98" s="2" t="s">
        <v>105</v>
      </c>
      <c r="CM98" s="2" t="s">
        <v>663</v>
      </c>
      <c r="CN98" s="6" t="s">
        <v>664</v>
      </c>
      <c r="CO98" s="7" t="str">
        <f>HYPERLINK("https://drive.google.com/file/d/1JDHtT49_oE28L5NvqvRTNQIf6QKUlszs/view?usp=drivesdk","Form Tanggapan")</f>
        <v>Form Tanggapan</v>
      </c>
      <c r="CP98" s="2" t="s">
        <v>665</v>
      </c>
    </row>
    <row r="99">
      <c r="A99" s="4">
        <v>43971.40467292824</v>
      </c>
      <c r="C99" s="2" t="s">
        <v>666</v>
      </c>
      <c r="D99" s="5" t="s">
        <v>667</v>
      </c>
      <c r="E99" s="2">
        <v>20.0</v>
      </c>
      <c r="F99" s="2" t="s">
        <v>245</v>
      </c>
      <c r="G99" s="2" t="s">
        <v>96</v>
      </c>
      <c r="H99" s="2" t="s">
        <v>123</v>
      </c>
      <c r="I99" s="2" t="s">
        <v>124</v>
      </c>
      <c r="J99" s="2" t="s">
        <v>125</v>
      </c>
      <c r="K99" s="2" t="s">
        <v>668</v>
      </c>
      <c r="L99" s="2">
        <v>5.0</v>
      </c>
      <c r="M99" s="2">
        <v>5.0</v>
      </c>
      <c r="N99" s="2">
        <v>5.0</v>
      </c>
      <c r="O99" s="2">
        <v>5.0</v>
      </c>
      <c r="P99" s="2">
        <v>5.0</v>
      </c>
      <c r="Q99" s="2">
        <v>4.0</v>
      </c>
      <c r="R99" s="2">
        <v>2.0</v>
      </c>
      <c r="S99" s="2">
        <v>5.0</v>
      </c>
      <c r="T99" s="2">
        <v>3.0</v>
      </c>
      <c r="U99" s="2">
        <v>4.0</v>
      </c>
      <c r="V99" s="2">
        <v>5.0</v>
      </c>
      <c r="W99" s="2">
        <v>5.0</v>
      </c>
      <c r="X99" s="2">
        <v>5.0</v>
      </c>
      <c r="Y99" s="2">
        <v>5.0</v>
      </c>
      <c r="Z99" s="2">
        <v>5.0</v>
      </c>
      <c r="AA99" s="2">
        <v>3.0</v>
      </c>
      <c r="AB99" s="2">
        <v>1.0</v>
      </c>
      <c r="AC99" s="2">
        <v>5.0</v>
      </c>
      <c r="AE99" s="2" t="s">
        <v>104</v>
      </c>
      <c r="AG99" s="2" t="s">
        <v>102</v>
      </c>
      <c r="AJ99" s="2" t="s">
        <v>102</v>
      </c>
      <c r="AL99" s="2" t="s">
        <v>104</v>
      </c>
      <c r="AR99" s="2" t="s">
        <v>104</v>
      </c>
      <c r="AV99" s="2" t="s">
        <v>102</v>
      </c>
      <c r="AW99" s="2" t="s">
        <v>102</v>
      </c>
      <c r="AZ99" s="2" t="s">
        <v>102</v>
      </c>
      <c r="BB99" s="2" t="s">
        <v>104</v>
      </c>
      <c r="BE99" s="2" t="s">
        <v>104</v>
      </c>
      <c r="BG99" s="2" t="s">
        <v>103</v>
      </c>
      <c r="BM99" s="2" t="s">
        <v>102</v>
      </c>
      <c r="BQ99" s="2" t="s">
        <v>104</v>
      </c>
      <c r="BR99" s="2" t="s">
        <v>102</v>
      </c>
      <c r="BT99" s="2">
        <v>4.0</v>
      </c>
      <c r="BU99" s="2">
        <v>4.0</v>
      </c>
      <c r="BV99" s="2">
        <v>4.0</v>
      </c>
      <c r="BW99" s="2">
        <v>4.0</v>
      </c>
      <c r="BX99" s="2">
        <v>1.0</v>
      </c>
      <c r="BY99" s="2">
        <v>4.0</v>
      </c>
      <c r="BZ99" s="2">
        <v>4.0</v>
      </c>
      <c r="CA99" s="2">
        <v>3.0</v>
      </c>
      <c r="CB99" s="2">
        <v>4.0</v>
      </c>
      <c r="CC99" s="2">
        <v>1.0</v>
      </c>
      <c r="CD99" s="2">
        <v>3.0</v>
      </c>
      <c r="CE99" s="2">
        <v>3.0</v>
      </c>
      <c r="CF99" s="2">
        <v>4.0</v>
      </c>
      <c r="CG99" s="2">
        <v>4.0</v>
      </c>
      <c r="CH99" s="2">
        <v>4.0</v>
      </c>
      <c r="CI99" s="2">
        <v>2.0</v>
      </c>
      <c r="CJ99" s="2">
        <v>1.0</v>
      </c>
      <c r="CK99" s="2">
        <v>3.0</v>
      </c>
      <c r="CL99" s="2" t="s">
        <v>105</v>
      </c>
      <c r="CM99" s="2" t="s">
        <v>669</v>
      </c>
      <c r="CN99" s="6" t="s">
        <v>670</v>
      </c>
      <c r="CO99" s="7" t="str">
        <f>HYPERLINK("https://drive.google.com/file/d/15nNS9axiuj5fnbcdncAiXELcb0nugHp7/view?usp=drivesdk","Form Tanggapan")</f>
        <v>Form Tanggapan</v>
      </c>
      <c r="CP99" s="2" t="s">
        <v>671</v>
      </c>
    </row>
    <row r="100">
      <c r="A100" s="4">
        <v>43971.4051096412</v>
      </c>
      <c r="C100" s="2" t="s">
        <v>672</v>
      </c>
      <c r="D100" s="5" t="s">
        <v>673</v>
      </c>
      <c r="E100" s="2">
        <v>19.0</v>
      </c>
      <c r="F100" s="2" t="s">
        <v>674</v>
      </c>
      <c r="G100" s="2" t="s">
        <v>96</v>
      </c>
      <c r="H100" s="2" t="s">
        <v>123</v>
      </c>
      <c r="I100" s="2" t="s">
        <v>124</v>
      </c>
      <c r="J100" s="2" t="s">
        <v>125</v>
      </c>
      <c r="K100" s="2" t="s">
        <v>459</v>
      </c>
      <c r="L100" s="2">
        <v>5.0</v>
      </c>
      <c r="M100" s="2">
        <v>2.0</v>
      </c>
      <c r="N100" s="2">
        <v>2.0</v>
      </c>
      <c r="O100" s="2">
        <v>2.0</v>
      </c>
      <c r="P100" s="2">
        <v>5.0</v>
      </c>
      <c r="Q100" s="2">
        <v>4.0</v>
      </c>
      <c r="R100" s="2">
        <v>5.0</v>
      </c>
      <c r="S100" s="2">
        <v>2.0</v>
      </c>
      <c r="T100" s="2">
        <v>3.0</v>
      </c>
      <c r="U100" s="2">
        <v>3.0</v>
      </c>
      <c r="V100" s="2">
        <v>4.0</v>
      </c>
      <c r="W100" s="2">
        <v>5.0</v>
      </c>
      <c r="X100" s="2">
        <v>5.0</v>
      </c>
      <c r="Y100" s="2">
        <v>5.0</v>
      </c>
      <c r="Z100" s="2">
        <v>5.0</v>
      </c>
      <c r="AA100" s="2">
        <v>4.0</v>
      </c>
      <c r="AB100" s="2">
        <v>3.0</v>
      </c>
      <c r="AC100" s="2">
        <v>4.0</v>
      </c>
      <c r="AE100" s="2" t="s">
        <v>104</v>
      </c>
      <c r="AG100" s="2" t="s">
        <v>102</v>
      </c>
      <c r="AJ100" s="2" t="s">
        <v>102</v>
      </c>
      <c r="AL100" s="2" t="s">
        <v>104</v>
      </c>
      <c r="AR100" s="2" t="s">
        <v>102</v>
      </c>
      <c r="AV100" s="2" t="s">
        <v>102</v>
      </c>
      <c r="AW100" s="2" t="s">
        <v>102</v>
      </c>
      <c r="AZ100" s="2" t="s">
        <v>102</v>
      </c>
      <c r="BB100" s="2" t="s">
        <v>104</v>
      </c>
      <c r="BE100" s="2" t="s">
        <v>102</v>
      </c>
      <c r="BG100" s="2" t="s">
        <v>104</v>
      </c>
      <c r="BM100" s="2" t="s">
        <v>102</v>
      </c>
      <c r="BQ100" s="2" t="s">
        <v>102</v>
      </c>
      <c r="BR100" s="2" t="s">
        <v>102</v>
      </c>
      <c r="BT100" s="2">
        <v>4.0</v>
      </c>
      <c r="BU100" s="2">
        <v>4.0</v>
      </c>
      <c r="BV100" s="2">
        <v>4.0</v>
      </c>
      <c r="BW100" s="2">
        <v>3.0</v>
      </c>
      <c r="BX100" s="2">
        <v>1.0</v>
      </c>
      <c r="BY100" s="2">
        <v>1.0</v>
      </c>
      <c r="BZ100" s="2">
        <v>4.0</v>
      </c>
      <c r="CA100" s="2">
        <v>2.0</v>
      </c>
      <c r="CB100" s="2">
        <v>4.0</v>
      </c>
      <c r="CC100" s="2">
        <v>2.0</v>
      </c>
      <c r="CD100" s="2">
        <v>3.0</v>
      </c>
      <c r="CE100" s="2">
        <v>3.0</v>
      </c>
      <c r="CF100" s="2">
        <v>4.0</v>
      </c>
      <c r="CG100" s="2">
        <v>4.0</v>
      </c>
      <c r="CH100" s="2">
        <v>3.0</v>
      </c>
      <c r="CI100" s="2">
        <v>2.0</v>
      </c>
      <c r="CJ100" s="2">
        <v>4.0</v>
      </c>
      <c r="CK100" s="2">
        <v>4.0</v>
      </c>
      <c r="CL100" s="2" t="s">
        <v>105</v>
      </c>
      <c r="CM100" s="2" t="s">
        <v>675</v>
      </c>
      <c r="CN100" s="6" t="s">
        <v>676</v>
      </c>
      <c r="CO100" s="7" t="str">
        <f t="shared" ref="CO100:CO101" si="2">HYPERLINK("https://drive.google.com/file/d/1ID3kpGM3bh-Uj1nfjdeNDiKh6w-JJTQP/view?usp=drivesdk","Form Tanggapan")</f>
        <v>Form Tanggapan</v>
      </c>
      <c r="CP100" s="2" t="s">
        <v>671</v>
      </c>
    </row>
    <row r="101">
      <c r="A101" s="4">
        <v>43971.40514696759</v>
      </c>
      <c r="C101" s="2" t="s">
        <v>677</v>
      </c>
      <c r="D101" s="5" t="s">
        <v>678</v>
      </c>
      <c r="E101" s="2">
        <v>30.0</v>
      </c>
      <c r="F101" s="2" t="s">
        <v>679</v>
      </c>
      <c r="G101" s="2" t="s">
        <v>96</v>
      </c>
      <c r="H101" s="2" t="s">
        <v>168</v>
      </c>
      <c r="I101" s="2" t="s">
        <v>113</v>
      </c>
      <c r="J101" s="2" t="s">
        <v>246</v>
      </c>
      <c r="K101" s="2" t="s">
        <v>191</v>
      </c>
      <c r="L101" s="2">
        <v>5.0</v>
      </c>
      <c r="M101" s="2">
        <v>5.0</v>
      </c>
      <c r="N101" s="2">
        <v>5.0</v>
      </c>
      <c r="O101" s="2">
        <v>5.0</v>
      </c>
      <c r="P101" s="2">
        <v>5.0</v>
      </c>
      <c r="Q101" s="2">
        <v>5.0</v>
      </c>
      <c r="R101" s="2">
        <v>5.0</v>
      </c>
      <c r="S101" s="2">
        <v>5.0</v>
      </c>
      <c r="T101" s="2">
        <v>5.0</v>
      </c>
      <c r="U101" s="2">
        <v>5.0</v>
      </c>
      <c r="V101" s="2">
        <v>5.0</v>
      </c>
      <c r="W101" s="2">
        <v>5.0</v>
      </c>
      <c r="X101" s="2">
        <v>5.0</v>
      </c>
      <c r="Y101" s="2">
        <v>5.0</v>
      </c>
      <c r="Z101" s="2">
        <v>5.0</v>
      </c>
      <c r="AA101" s="2">
        <v>5.0</v>
      </c>
      <c r="AB101" s="2">
        <v>5.0</v>
      </c>
      <c r="AC101" s="2">
        <v>5.0</v>
      </c>
      <c r="AE101" s="2" t="s">
        <v>101</v>
      </c>
      <c r="AG101" s="2" t="s">
        <v>102</v>
      </c>
      <c r="AJ101" s="2" t="s">
        <v>102</v>
      </c>
      <c r="AL101" s="2" t="s">
        <v>102</v>
      </c>
      <c r="AR101" s="2" t="s">
        <v>102</v>
      </c>
      <c r="AV101" s="2" t="s">
        <v>102</v>
      </c>
      <c r="AW101" s="2" t="s">
        <v>102</v>
      </c>
      <c r="AZ101" s="2" t="s">
        <v>102</v>
      </c>
      <c r="BB101" s="2" t="s">
        <v>102</v>
      </c>
      <c r="BE101" s="2" t="s">
        <v>102</v>
      </c>
      <c r="BG101" s="2" t="s">
        <v>102</v>
      </c>
      <c r="BM101" s="2" t="s">
        <v>102</v>
      </c>
      <c r="BQ101" s="2" t="s">
        <v>102</v>
      </c>
      <c r="BR101" s="2" t="s">
        <v>102</v>
      </c>
      <c r="BT101" s="2">
        <v>4.0</v>
      </c>
      <c r="BU101" s="2">
        <v>4.0</v>
      </c>
      <c r="BV101" s="2">
        <v>4.0</v>
      </c>
      <c r="BW101" s="2">
        <v>4.0</v>
      </c>
      <c r="BX101" s="2">
        <v>4.0</v>
      </c>
      <c r="BY101" s="2">
        <v>4.0</v>
      </c>
      <c r="BZ101" s="2">
        <v>4.0</v>
      </c>
      <c r="CA101" s="2">
        <v>4.0</v>
      </c>
      <c r="CB101" s="2">
        <v>4.0</v>
      </c>
      <c r="CC101" s="2">
        <v>4.0</v>
      </c>
      <c r="CD101" s="2">
        <v>4.0</v>
      </c>
      <c r="CE101" s="2">
        <v>4.0</v>
      </c>
      <c r="CF101" s="2">
        <v>4.0</v>
      </c>
      <c r="CG101" s="2">
        <v>4.0</v>
      </c>
      <c r="CH101" s="2">
        <v>4.0</v>
      </c>
      <c r="CI101" s="2">
        <v>4.0</v>
      </c>
      <c r="CJ101" s="2">
        <v>4.0</v>
      </c>
      <c r="CK101" s="2">
        <v>4.0</v>
      </c>
      <c r="CL101" s="2" t="s">
        <v>105</v>
      </c>
      <c r="CM101" s="2" t="s">
        <v>675</v>
      </c>
      <c r="CN101" s="6" t="s">
        <v>676</v>
      </c>
      <c r="CO101" s="7" t="str">
        <f t="shared" si="2"/>
        <v>Form Tanggapan</v>
      </c>
      <c r="CP101" s="2" t="s">
        <v>671</v>
      </c>
    </row>
    <row r="102">
      <c r="A102" s="4">
        <v>43971.405603136576</v>
      </c>
      <c r="C102" s="2" t="s">
        <v>680</v>
      </c>
      <c r="D102" s="5" t="s">
        <v>681</v>
      </c>
      <c r="E102" s="2">
        <v>27.0</v>
      </c>
      <c r="F102" s="2" t="s">
        <v>682</v>
      </c>
      <c r="G102" s="2" t="s">
        <v>112</v>
      </c>
      <c r="H102" s="2" t="s">
        <v>168</v>
      </c>
      <c r="I102" s="2" t="s">
        <v>98</v>
      </c>
      <c r="J102" s="2" t="s">
        <v>683</v>
      </c>
      <c r="K102" s="2" t="s">
        <v>684</v>
      </c>
      <c r="L102" s="2">
        <v>5.0</v>
      </c>
      <c r="M102" s="2">
        <v>5.0</v>
      </c>
      <c r="N102" s="2">
        <v>5.0</v>
      </c>
      <c r="O102" s="2">
        <v>5.0</v>
      </c>
      <c r="P102" s="2">
        <v>5.0</v>
      </c>
      <c r="Q102" s="2">
        <v>5.0</v>
      </c>
      <c r="R102" s="2">
        <v>4.0</v>
      </c>
      <c r="S102" s="2">
        <v>5.0</v>
      </c>
      <c r="T102" s="2">
        <v>3.0</v>
      </c>
      <c r="U102" s="2">
        <v>4.0</v>
      </c>
      <c r="V102" s="2">
        <v>5.0</v>
      </c>
      <c r="W102" s="2">
        <v>5.0</v>
      </c>
      <c r="X102" s="2">
        <v>4.0</v>
      </c>
      <c r="Y102" s="2">
        <v>5.0</v>
      </c>
      <c r="Z102" s="2">
        <v>4.0</v>
      </c>
      <c r="AA102" s="2">
        <v>3.0</v>
      </c>
      <c r="AB102" s="2">
        <v>2.0</v>
      </c>
      <c r="AC102" s="2">
        <v>2.0</v>
      </c>
      <c r="AE102" s="2" t="s">
        <v>104</v>
      </c>
      <c r="AG102" s="2" t="s">
        <v>102</v>
      </c>
      <c r="AJ102" s="2" t="s">
        <v>102</v>
      </c>
      <c r="AL102" s="2" t="s">
        <v>103</v>
      </c>
      <c r="AR102" s="2" t="s">
        <v>102</v>
      </c>
      <c r="AV102" s="2" t="s">
        <v>102</v>
      </c>
      <c r="AW102" s="2" t="s">
        <v>104</v>
      </c>
      <c r="AZ102" s="2" t="s">
        <v>102</v>
      </c>
      <c r="BB102" s="2" t="s">
        <v>102</v>
      </c>
      <c r="BE102" s="2" t="s">
        <v>103</v>
      </c>
      <c r="BG102" s="2" t="s">
        <v>102</v>
      </c>
      <c r="BM102" s="2" t="s">
        <v>102</v>
      </c>
      <c r="BQ102" s="2" t="s">
        <v>102</v>
      </c>
      <c r="BR102" s="2" t="s">
        <v>102</v>
      </c>
      <c r="BT102" s="2">
        <v>4.0</v>
      </c>
      <c r="BU102" s="2">
        <v>4.0</v>
      </c>
      <c r="BV102" s="2">
        <v>4.0</v>
      </c>
      <c r="BW102" s="2">
        <v>4.0</v>
      </c>
      <c r="BX102" s="2">
        <v>4.0</v>
      </c>
      <c r="BY102" s="2">
        <v>4.0</v>
      </c>
      <c r="BZ102" s="2">
        <v>4.0</v>
      </c>
      <c r="CA102" s="2">
        <v>4.0</v>
      </c>
      <c r="CB102" s="2">
        <v>4.0</v>
      </c>
      <c r="CC102" s="2">
        <v>2.0</v>
      </c>
      <c r="CD102" s="2">
        <v>3.0</v>
      </c>
      <c r="CE102" s="2">
        <v>4.0</v>
      </c>
      <c r="CF102" s="2">
        <v>2.0</v>
      </c>
      <c r="CG102" s="2">
        <v>3.0</v>
      </c>
      <c r="CH102" s="2">
        <v>3.0</v>
      </c>
      <c r="CI102" s="2">
        <v>2.0</v>
      </c>
      <c r="CJ102" s="2">
        <v>4.0</v>
      </c>
      <c r="CK102" s="2">
        <v>4.0</v>
      </c>
      <c r="CL102" s="2" t="s">
        <v>105</v>
      </c>
      <c r="CM102" s="2" t="s">
        <v>685</v>
      </c>
      <c r="CN102" s="6" t="s">
        <v>686</v>
      </c>
      <c r="CO102" s="7" t="str">
        <f>HYPERLINK("https://drive.google.com/file/d/1XaXI4Z31ERWGcO8m_8e3cvZq-DyBVVO0/view?usp=drivesdk","Form Tanggapan")</f>
        <v>Form Tanggapan</v>
      </c>
      <c r="CP102" s="2" t="s">
        <v>687</v>
      </c>
    </row>
    <row r="103">
      <c r="A103" s="4">
        <v>43971.40583307871</v>
      </c>
      <c r="C103" s="2" t="s">
        <v>688</v>
      </c>
      <c r="E103" s="2">
        <v>21.0</v>
      </c>
      <c r="F103" s="2" t="s">
        <v>689</v>
      </c>
      <c r="G103" s="2" t="s">
        <v>96</v>
      </c>
      <c r="H103" s="2" t="s">
        <v>123</v>
      </c>
      <c r="I103" s="2" t="s">
        <v>124</v>
      </c>
      <c r="J103" s="2" t="s">
        <v>125</v>
      </c>
      <c r="K103" s="2" t="s">
        <v>447</v>
      </c>
      <c r="L103" s="2">
        <v>5.0</v>
      </c>
      <c r="M103" s="2">
        <v>5.0</v>
      </c>
      <c r="N103" s="2">
        <v>5.0</v>
      </c>
      <c r="O103" s="2">
        <v>5.0</v>
      </c>
      <c r="P103" s="2">
        <v>5.0</v>
      </c>
      <c r="Q103" s="2">
        <v>4.0</v>
      </c>
      <c r="R103" s="2">
        <v>4.0</v>
      </c>
      <c r="S103" s="2">
        <v>5.0</v>
      </c>
      <c r="T103" s="2">
        <v>3.0</v>
      </c>
      <c r="U103" s="2">
        <v>3.0</v>
      </c>
      <c r="V103" s="2">
        <v>4.0</v>
      </c>
      <c r="W103" s="2">
        <v>5.0</v>
      </c>
      <c r="X103" s="2">
        <v>5.0</v>
      </c>
      <c r="Y103" s="2">
        <v>5.0</v>
      </c>
      <c r="Z103" s="2">
        <v>4.0</v>
      </c>
      <c r="AA103" s="2">
        <v>3.0</v>
      </c>
      <c r="AB103" s="2">
        <v>5.0</v>
      </c>
      <c r="AC103" s="2">
        <v>5.0</v>
      </c>
      <c r="AE103" s="2" t="s">
        <v>104</v>
      </c>
      <c r="AG103" s="2" t="s">
        <v>102</v>
      </c>
      <c r="AJ103" s="2" t="s">
        <v>102</v>
      </c>
      <c r="AL103" s="2" t="s">
        <v>103</v>
      </c>
      <c r="AR103" s="2" t="s">
        <v>102</v>
      </c>
      <c r="AV103" s="2" t="s">
        <v>102</v>
      </c>
      <c r="AW103" s="2" t="s">
        <v>104</v>
      </c>
      <c r="AZ103" s="2" t="s">
        <v>102</v>
      </c>
      <c r="BB103" s="2" t="s">
        <v>102</v>
      </c>
      <c r="BE103" s="2" t="s">
        <v>104</v>
      </c>
      <c r="BG103" s="2" t="s">
        <v>104</v>
      </c>
      <c r="BM103" s="2" t="s">
        <v>104</v>
      </c>
      <c r="BQ103" s="2" t="s">
        <v>104</v>
      </c>
      <c r="BR103" s="2" t="s">
        <v>102</v>
      </c>
      <c r="BT103" s="2">
        <v>4.0</v>
      </c>
      <c r="BU103" s="2">
        <v>3.0</v>
      </c>
      <c r="BV103" s="2">
        <v>3.0</v>
      </c>
      <c r="BW103" s="2">
        <v>4.0</v>
      </c>
      <c r="BX103" s="2">
        <v>2.0</v>
      </c>
      <c r="BY103" s="2">
        <v>4.0</v>
      </c>
      <c r="BZ103" s="2">
        <v>4.0</v>
      </c>
      <c r="CA103" s="2">
        <v>2.0</v>
      </c>
      <c r="CB103" s="2">
        <v>3.0</v>
      </c>
      <c r="CC103" s="2">
        <v>1.0</v>
      </c>
      <c r="CD103" s="2">
        <v>1.0</v>
      </c>
      <c r="CE103" s="2">
        <v>2.0</v>
      </c>
      <c r="CF103" s="2">
        <v>2.0</v>
      </c>
      <c r="CG103" s="2">
        <v>3.0</v>
      </c>
      <c r="CH103" s="2">
        <v>4.0</v>
      </c>
      <c r="CI103" s="2">
        <v>2.0</v>
      </c>
      <c r="CJ103" s="2">
        <v>2.0</v>
      </c>
      <c r="CK103" s="2">
        <v>4.0</v>
      </c>
      <c r="CL103" s="2" t="s">
        <v>105</v>
      </c>
      <c r="CM103" s="2" t="s">
        <v>690</v>
      </c>
      <c r="CN103" s="6" t="s">
        <v>691</v>
      </c>
      <c r="CO103" s="7" t="str">
        <f>HYPERLINK("https://drive.google.com/file/d/16dIF5u_wRkXUCPQwubn9yqaAtwVesOa5/view?usp=drivesdk","Form Tanggapan")</f>
        <v>Form Tanggapan</v>
      </c>
      <c r="CP103" s="2" t="s">
        <v>687</v>
      </c>
    </row>
    <row r="104">
      <c r="A104" s="4">
        <v>43971.40591702546</v>
      </c>
      <c r="C104" s="2" t="s">
        <v>692</v>
      </c>
      <c r="D104" s="5" t="s">
        <v>693</v>
      </c>
      <c r="E104" s="2">
        <v>47.0</v>
      </c>
      <c r="F104" s="2" t="s">
        <v>294</v>
      </c>
      <c r="G104" s="2" t="s">
        <v>112</v>
      </c>
      <c r="H104" s="2" t="s">
        <v>168</v>
      </c>
      <c r="I104" s="2" t="s">
        <v>161</v>
      </c>
      <c r="J104" s="2" t="s">
        <v>246</v>
      </c>
      <c r="K104" s="2" t="s">
        <v>459</v>
      </c>
      <c r="L104" s="2">
        <v>4.0</v>
      </c>
      <c r="M104" s="2">
        <v>4.0</v>
      </c>
      <c r="N104" s="2">
        <v>5.0</v>
      </c>
      <c r="O104" s="2">
        <v>4.0</v>
      </c>
      <c r="P104" s="2">
        <v>5.0</v>
      </c>
      <c r="Q104" s="2">
        <v>5.0</v>
      </c>
      <c r="R104" s="2">
        <v>5.0</v>
      </c>
      <c r="S104" s="2">
        <v>5.0</v>
      </c>
      <c r="T104" s="2">
        <v>2.0</v>
      </c>
      <c r="U104" s="2">
        <v>2.0</v>
      </c>
      <c r="V104" s="2">
        <v>4.0</v>
      </c>
      <c r="W104" s="2">
        <v>5.0</v>
      </c>
      <c r="X104" s="2">
        <v>3.0</v>
      </c>
      <c r="Y104" s="2">
        <v>5.0</v>
      </c>
      <c r="Z104" s="2">
        <v>5.0</v>
      </c>
      <c r="AA104" s="2">
        <v>4.0</v>
      </c>
      <c r="AB104" s="2">
        <v>5.0</v>
      </c>
      <c r="AC104" s="2">
        <v>5.0</v>
      </c>
      <c r="AE104" s="2" t="s">
        <v>101</v>
      </c>
      <c r="AG104" s="2" t="s">
        <v>102</v>
      </c>
      <c r="AJ104" s="2" t="s">
        <v>102</v>
      </c>
      <c r="AL104" s="2" t="s">
        <v>102</v>
      </c>
      <c r="AR104" s="2" t="s">
        <v>102</v>
      </c>
      <c r="AV104" s="2" t="s">
        <v>102</v>
      </c>
      <c r="AW104" s="2" t="s">
        <v>102</v>
      </c>
      <c r="AZ104" s="2" t="s">
        <v>102</v>
      </c>
      <c r="BB104" s="2" t="s">
        <v>102</v>
      </c>
      <c r="BE104" s="2" t="s">
        <v>102</v>
      </c>
      <c r="BG104" s="2" t="s">
        <v>102</v>
      </c>
      <c r="BM104" s="2" t="s">
        <v>102</v>
      </c>
      <c r="BQ104" s="2" t="s">
        <v>102</v>
      </c>
      <c r="BR104" s="2" t="s">
        <v>102</v>
      </c>
      <c r="BT104" s="2">
        <v>4.0</v>
      </c>
      <c r="BU104" s="2">
        <v>4.0</v>
      </c>
      <c r="BV104" s="2">
        <v>4.0</v>
      </c>
      <c r="BW104" s="2">
        <v>3.0</v>
      </c>
      <c r="BX104" s="2">
        <v>3.0</v>
      </c>
      <c r="BY104" s="2">
        <v>4.0</v>
      </c>
      <c r="BZ104" s="2">
        <v>4.0</v>
      </c>
      <c r="CA104" s="2">
        <v>3.0</v>
      </c>
      <c r="CB104" s="2">
        <v>4.0</v>
      </c>
      <c r="CC104" s="2">
        <v>3.0</v>
      </c>
      <c r="CD104" s="2">
        <v>3.0</v>
      </c>
      <c r="CE104" s="2">
        <v>2.0</v>
      </c>
      <c r="CF104" s="2">
        <v>3.0</v>
      </c>
      <c r="CG104" s="2">
        <v>1.0</v>
      </c>
      <c r="CH104" s="2">
        <v>3.0</v>
      </c>
      <c r="CI104" s="2">
        <v>3.0</v>
      </c>
      <c r="CJ104" s="2">
        <v>4.0</v>
      </c>
      <c r="CK104" s="2">
        <v>4.0</v>
      </c>
      <c r="CL104" s="2" t="s">
        <v>105</v>
      </c>
      <c r="CM104" s="2" t="s">
        <v>694</v>
      </c>
      <c r="CN104" s="6" t="s">
        <v>695</v>
      </c>
      <c r="CO104" s="7" t="str">
        <f t="shared" ref="CO104:CO105" si="3">HYPERLINK("https://drive.google.com/file/d/1w0cD7A29KMUheVvIPGr5iqmvk8GRWQGd/view?usp=drivesdk","Form Tanggapan")</f>
        <v>Form Tanggapan</v>
      </c>
      <c r="CP104" s="2" t="s">
        <v>687</v>
      </c>
    </row>
    <row r="105">
      <c r="A105" s="4">
        <v>43971.405962060184</v>
      </c>
      <c r="C105" s="2" t="s">
        <v>696</v>
      </c>
      <c r="D105" s="5" t="s">
        <v>697</v>
      </c>
      <c r="E105" s="2">
        <v>29.0</v>
      </c>
      <c r="F105" s="2" t="s">
        <v>698</v>
      </c>
      <c r="G105" s="2" t="s">
        <v>112</v>
      </c>
      <c r="H105" s="2" t="s">
        <v>97</v>
      </c>
      <c r="I105" s="2" t="s">
        <v>98</v>
      </c>
      <c r="J105" s="2" t="s">
        <v>699</v>
      </c>
      <c r="K105" s="2" t="s">
        <v>191</v>
      </c>
      <c r="L105" s="2">
        <v>4.0</v>
      </c>
      <c r="M105" s="2">
        <v>4.0</v>
      </c>
      <c r="N105" s="2">
        <v>4.0</v>
      </c>
      <c r="O105" s="2">
        <v>4.0</v>
      </c>
      <c r="P105" s="2">
        <v>4.0</v>
      </c>
      <c r="Q105" s="2">
        <v>4.0</v>
      </c>
      <c r="R105" s="2">
        <v>2.0</v>
      </c>
      <c r="S105" s="2">
        <v>4.0</v>
      </c>
      <c r="T105" s="2">
        <v>4.0</v>
      </c>
      <c r="U105" s="2">
        <v>4.0</v>
      </c>
      <c r="V105" s="2">
        <v>4.0</v>
      </c>
      <c r="W105" s="2">
        <v>4.0</v>
      </c>
      <c r="X105" s="2">
        <v>4.0</v>
      </c>
      <c r="Y105" s="2">
        <v>4.0</v>
      </c>
      <c r="Z105" s="2">
        <v>4.0</v>
      </c>
      <c r="AA105" s="2">
        <v>2.0</v>
      </c>
      <c r="AB105" s="2">
        <v>4.0</v>
      </c>
      <c r="AC105" s="2">
        <v>4.0</v>
      </c>
      <c r="AE105" s="2" t="s">
        <v>104</v>
      </c>
      <c r="AG105" s="2" t="s">
        <v>102</v>
      </c>
      <c r="AJ105" s="2" t="s">
        <v>102</v>
      </c>
      <c r="AL105" s="2" t="s">
        <v>102</v>
      </c>
      <c r="AR105" s="2" t="s">
        <v>102</v>
      </c>
      <c r="AV105" s="2" t="s">
        <v>102</v>
      </c>
      <c r="AW105" s="2" t="s">
        <v>102</v>
      </c>
      <c r="AZ105" s="2" t="s">
        <v>102</v>
      </c>
      <c r="BB105" s="2" t="s">
        <v>102</v>
      </c>
      <c r="BE105" s="2" t="s">
        <v>102</v>
      </c>
      <c r="BG105" s="2" t="s">
        <v>102</v>
      </c>
      <c r="BM105" s="2" t="s">
        <v>102</v>
      </c>
      <c r="BQ105" s="2" t="s">
        <v>102</v>
      </c>
      <c r="BR105" s="2" t="s">
        <v>102</v>
      </c>
      <c r="BT105" s="2">
        <v>3.0</v>
      </c>
      <c r="BU105" s="2">
        <v>3.0</v>
      </c>
      <c r="BV105" s="2">
        <v>3.0</v>
      </c>
      <c r="BW105" s="2">
        <v>3.0</v>
      </c>
      <c r="BX105" s="2">
        <v>2.0</v>
      </c>
      <c r="BY105" s="2">
        <v>2.0</v>
      </c>
      <c r="BZ105" s="2">
        <v>3.0</v>
      </c>
      <c r="CA105" s="2">
        <v>2.0</v>
      </c>
      <c r="CB105" s="2">
        <v>2.0</v>
      </c>
      <c r="CC105" s="2">
        <v>1.0</v>
      </c>
      <c r="CD105" s="2">
        <v>3.0</v>
      </c>
      <c r="CE105" s="2">
        <v>3.0</v>
      </c>
      <c r="CF105" s="2">
        <v>3.0</v>
      </c>
      <c r="CG105" s="2">
        <v>3.0</v>
      </c>
      <c r="CH105" s="2">
        <v>3.0</v>
      </c>
      <c r="CI105" s="2">
        <v>2.0</v>
      </c>
      <c r="CJ105" s="2">
        <v>2.0</v>
      </c>
      <c r="CK105" s="2">
        <v>3.0</v>
      </c>
      <c r="CL105" s="2" t="s">
        <v>105</v>
      </c>
      <c r="CM105" s="2" t="s">
        <v>694</v>
      </c>
      <c r="CN105" s="6" t="s">
        <v>695</v>
      </c>
      <c r="CO105" s="7" t="str">
        <f t="shared" si="3"/>
        <v>Form Tanggapan</v>
      </c>
      <c r="CP105" s="2" t="s">
        <v>687</v>
      </c>
    </row>
    <row r="106">
      <c r="A106" s="4">
        <v>43971.406156157405</v>
      </c>
      <c r="C106" s="2" t="s">
        <v>700</v>
      </c>
      <c r="D106" s="5" t="s">
        <v>701</v>
      </c>
      <c r="E106" s="2">
        <v>40.0</v>
      </c>
      <c r="F106" s="2" t="s">
        <v>702</v>
      </c>
      <c r="G106" s="2" t="s">
        <v>96</v>
      </c>
      <c r="H106" s="2" t="s">
        <v>168</v>
      </c>
      <c r="I106" s="2" t="s">
        <v>161</v>
      </c>
      <c r="J106" s="2" t="s">
        <v>169</v>
      </c>
      <c r="K106" s="2" t="s">
        <v>471</v>
      </c>
      <c r="L106" s="2">
        <v>4.0</v>
      </c>
      <c r="M106" s="2">
        <v>4.0</v>
      </c>
      <c r="N106" s="2">
        <v>4.0</v>
      </c>
      <c r="O106" s="2">
        <v>4.0</v>
      </c>
      <c r="P106" s="2">
        <v>5.0</v>
      </c>
      <c r="Q106" s="2">
        <v>4.0</v>
      </c>
      <c r="R106" s="2">
        <v>4.0</v>
      </c>
      <c r="S106" s="2">
        <v>4.0</v>
      </c>
      <c r="T106" s="2">
        <v>4.0</v>
      </c>
      <c r="U106" s="2">
        <v>4.0</v>
      </c>
      <c r="V106" s="2">
        <v>5.0</v>
      </c>
      <c r="W106" s="2">
        <v>5.0</v>
      </c>
      <c r="X106" s="2">
        <v>5.0</v>
      </c>
      <c r="Y106" s="2">
        <v>5.0</v>
      </c>
      <c r="Z106" s="2">
        <v>5.0</v>
      </c>
      <c r="AA106" s="2">
        <v>3.0</v>
      </c>
      <c r="AB106" s="2">
        <v>3.0</v>
      </c>
      <c r="AC106" s="2">
        <v>4.0</v>
      </c>
      <c r="AE106" s="2" t="s">
        <v>101</v>
      </c>
      <c r="AG106" s="2" t="s">
        <v>102</v>
      </c>
      <c r="AJ106" s="2" t="s">
        <v>102</v>
      </c>
      <c r="AL106" s="2" t="s">
        <v>102</v>
      </c>
      <c r="AR106" s="2" t="s">
        <v>102</v>
      </c>
      <c r="AV106" s="2" t="s">
        <v>102</v>
      </c>
      <c r="AW106" s="2" t="s">
        <v>102</v>
      </c>
      <c r="AZ106" s="2" t="s">
        <v>102</v>
      </c>
      <c r="BB106" s="2" t="s">
        <v>102</v>
      </c>
      <c r="BE106" s="2" t="s">
        <v>102</v>
      </c>
      <c r="BG106" s="2" t="s">
        <v>102</v>
      </c>
      <c r="BM106" s="2" t="s">
        <v>102</v>
      </c>
      <c r="BQ106" s="2" t="s">
        <v>102</v>
      </c>
      <c r="BR106" s="2" t="s">
        <v>102</v>
      </c>
      <c r="BT106" s="2">
        <v>4.0</v>
      </c>
      <c r="BU106" s="2">
        <v>4.0</v>
      </c>
      <c r="BV106" s="2">
        <v>4.0</v>
      </c>
      <c r="BW106" s="2">
        <v>4.0</v>
      </c>
      <c r="BX106" s="2">
        <v>1.0</v>
      </c>
      <c r="BY106" s="2">
        <v>4.0</v>
      </c>
      <c r="BZ106" s="2">
        <v>4.0</v>
      </c>
      <c r="CA106" s="2">
        <v>3.0</v>
      </c>
      <c r="CB106" s="2">
        <v>4.0</v>
      </c>
      <c r="CC106" s="2">
        <v>2.0</v>
      </c>
      <c r="CD106" s="2">
        <v>3.0</v>
      </c>
      <c r="CE106" s="2">
        <v>4.0</v>
      </c>
      <c r="CF106" s="2">
        <v>3.0</v>
      </c>
      <c r="CG106" s="2">
        <v>3.0</v>
      </c>
      <c r="CH106" s="2">
        <v>4.0</v>
      </c>
      <c r="CI106" s="2">
        <v>3.0</v>
      </c>
      <c r="CJ106" s="2">
        <v>4.0</v>
      </c>
      <c r="CK106" s="2">
        <v>4.0</v>
      </c>
      <c r="CL106" s="2" t="s">
        <v>105</v>
      </c>
      <c r="CM106" s="2" t="s">
        <v>703</v>
      </c>
      <c r="CN106" s="6" t="s">
        <v>704</v>
      </c>
      <c r="CO106" s="7" t="str">
        <f>HYPERLINK("https://drive.google.com/file/d/1hSgiTQKIzuE3XrtVFDw28sFCaE4x6QzH/view?usp=drivesdk","Form Tanggapan")</f>
        <v>Form Tanggapan</v>
      </c>
      <c r="CP106" s="2" t="s">
        <v>705</v>
      </c>
    </row>
    <row r="107">
      <c r="A107" s="4">
        <v>43971.406657175925</v>
      </c>
      <c r="C107" s="2" t="s">
        <v>706</v>
      </c>
      <c r="D107" s="5" t="s">
        <v>707</v>
      </c>
      <c r="E107" s="2">
        <v>46.0</v>
      </c>
      <c r="F107" s="2" t="s">
        <v>708</v>
      </c>
      <c r="G107" s="2" t="s">
        <v>112</v>
      </c>
      <c r="H107" s="2" t="s">
        <v>392</v>
      </c>
      <c r="I107" s="2" t="s">
        <v>113</v>
      </c>
      <c r="J107" s="2" t="s">
        <v>246</v>
      </c>
      <c r="K107" s="2" t="s">
        <v>684</v>
      </c>
      <c r="L107" s="2">
        <v>5.0</v>
      </c>
      <c r="M107" s="2">
        <v>5.0</v>
      </c>
      <c r="N107" s="2">
        <v>5.0</v>
      </c>
      <c r="O107" s="2">
        <v>5.0</v>
      </c>
      <c r="P107" s="2">
        <v>5.0</v>
      </c>
      <c r="Q107" s="2">
        <v>5.0</v>
      </c>
      <c r="R107" s="2">
        <v>5.0</v>
      </c>
      <c r="S107" s="2">
        <v>5.0</v>
      </c>
      <c r="T107" s="2">
        <v>5.0</v>
      </c>
      <c r="U107" s="2">
        <v>5.0</v>
      </c>
      <c r="V107" s="2">
        <v>5.0</v>
      </c>
      <c r="W107" s="2">
        <v>5.0</v>
      </c>
      <c r="X107" s="2">
        <v>5.0</v>
      </c>
      <c r="Y107" s="2">
        <v>5.0</v>
      </c>
      <c r="Z107" s="2">
        <v>5.0</v>
      </c>
      <c r="AA107" s="2">
        <v>2.0</v>
      </c>
      <c r="AB107" s="2">
        <v>3.0</v>
      </c>
      <c r="AC107" s="2">
        <v>5.0</v>
      </c>
      <c r="AE107" s="2" t="s">
        <v>104</v>
      </c>
      <c r="AG107" s="2" t="s">
        <v>102</v>
      </c>
      <c r="AJ107" s="2" t="s">
        <v>102</v>
      </c>
      <c r="AL107" s="2" t="s">
        <v>104</v>
      </c>
      <c r="AR107" s="2" t="s">
        <v>102</v>
      </c>
      <c r="AV107" s="2" t="s">
        <v>104</v>
      </c>
      <c r="AW107" s="2" t="s">
        <v>104</v>
      </c>
      <c r="AZ107" s="2" t="s">
        <v>104</v>
      </c>
      <c r="BB107" s="2" t="s">
        <v>104</v>
      </c>
      <c r="BE107" s="2" t="s">
        <v>104</v>
      </c>
      <c r="BG107" s="2" t="s">
        <v>104</v>
      </c>
      <c r="BM107" s="2" t="s">
        <v>104</v>
      </c>
      <c r="BQ107" s="2" t="s">
        <v>104</v>
      </c>
      <c r="BR107" s="2" t="s">
        <v>104</v>
      </c>
      <c r="BT107" s="2">
        <v>3.0</v>
      </c>
      <c r="BU107" s="2">
        <v>4.0</v>
      </c>
      <c r="BV107" s="2">
        <v>4.0</v>
      </c>
      <c r="BW107" s="2">
        <v>4.0</v>
      </c>
      <c r="BX107" s="2">
        <v>4.0</v>
      </c>
      <c r="BY107" s="2">
        <v>4.0</v>
      </c>
      <c r="BZ107" s="2">
        <v>4.0</v>
      </c>
      <c r="CA107" s="2">
        <v>4.0</v>
      </c>
      <c r="CB107" s="2">
        <v>4.0</v>
      </c>
      <c r="CC107" s="2">
        <v>3.0</v>
      </c>
      <c r="CD107" s="2">
        <v>4.0</v>
      </c>
      <c r="CE107" s="2">
        <v>4.0</v>
      </c>
      <c r="CF107" s="2">
        <v>4.0</v>
      </c>
      <c r="CG107" s="2">
        <v>3.0</v>
      </c>
      <c r="CH107" s="2">
        <v>4.0</v>
      </c>
      <c r="CI107" s="2">
        <v>4.0</v>
      </c>
      <c r="CJ107" s="2">
        <v>4.0</v>
      </c>
      <c r="CK107" s="2">
        <v>4.0</v>
      </c>
      <c r="CL107" s="2" t="s">
        <v>105</v>
      </c>
      <c r="CM107" s="2" t="s">
        <v>709</v>
      </c>
      <c r="CN107" s="6" t="s">
        <v>710</v>
      </c>
      <c r="CO107" s="7" t="str">
        <f t="shared" ref="CO107:CO108" si="4">HYPERLINK("https://drive.google.com/file/d/1jYTwNDxslKv18DeiQa2Sov9Zn6haFwfY/view?usp=drivesdk","Form Tanggapan")</f>
        <v>Form Tanggapan</v>
      </c>
      <c r="CP107" s="2" t="s">
        <v>705</v>
      </c>
    </row>
    <row r="108">
      <c r="A108" s="4">
        <v>43971.406667812495</v>
      </c>
      <c r="C108" s="2" t="s">
        <v>711</v>
      </c>
      <c r="D108" s="5" t="s">
        <v>712</v>
      </c>
      <c r="E108" s="2">
        <v>40.0</v>
      </c>
      <c r="F108" s="2" t="s">
        <v>713</v>
      </c>
      <c r="G108" s="2" t="s">
        <v>96</v>
      </c>
      <c r="H108" s="2" t="s">
        <v>168</v>
      </c>
      <c r="I108" s="2" t="s">
        <v>161</v>
      </c>
      <c r="J108" s="2" t="s">
        <v>372</v>
      </c>
      <c r="K108" s="2" t="s">
        <v>477</v>
      </c>
      <c r="L108" s="2">
        <v>5.0</v>
      </c>
      <c r="M108" s="2">
        <v>5.0</v>
      </c>
      <c r="N108" s="2">
        <v>5.0</v>
      </c>
      <c r="O108" s="2">
        <v>5.0</v>
      </c>
      <c r="P108" s="2">
        <v>5.0</v>
      </c>
      <c r="Q108" s="2">
        <v>4.0</v>
      </c>
      <c r="R108" s="2">
        <v>4.0</v>
      </c>
      <c r="S108" s="2">
        <v>5.0</v>
      </c>
      <c r="T108" s="2">
        <v>4.0</v>
      </c>
      <c r="U108" s="2">
        <v>4.0</v>
      </c>
      <c r="V108" s="2">
        <v>4.0</v>
      </c>
      <c r="W108" s="2">
        <v>5.0</v>
      </c>
      <c r="X108" s="2">
        <v>5.0</v>
      </c>
      <c r="Y108" s="2">
        <v>5.0</v>
      </c>
      <c r="Z108" s="2">
        <v>5.0</v>
      </c>
      <c r="AA108" s="2">
        <v>3.0</v>
      </c>
      <c r="AB108" s="2">
        <v>4.0</v>
      </c>
      <c r="AC108" s="2">
        <v>5.0</v>
      </c>
      <c r="AE108" s="2" t="s">
        <v>101</v>
      </c>
      <c r="AG108" s="2" t="s">
        <v>102</v>
      </c>
      <c r="AJ108" s="2" t="s">
        <v>102</v>
      </c>
      <c r="AL108" s="2" t="s">
        <v>102</v>
      </c>
      <c r="AR108" s="2" t="s">
        <v>102</v>
      </c>
      <c r="AV108" s="2" t="s">
        <v>102</v>
      </c>
      <c r="AW108" s="2" t="s">
        <v>104</v>
      </c>
      <c r="AZ108" s="2" t="s">
        <v>102</v>
      </c>
      <c r="BB108" s="2" t="s">
        <v>102</v>
      </c>
      <c r="BE108" s="2" t="s">
        <v>102</v>
      </c>
      <c r="BG108" s="2" t="s">
        <v>102</v>
      </c>
      <c r="BM108" s="2" t="s">
        <v>102</v>
      </c>
      <c r="BQ108" s="2" t="s">
        <v>102</v>
      </c>
      <c r="BR108" s="2" t="s">
        <v>102</v>
      </c>
      <c r="BT108" s="2">
        <v>4.0</v>
      </c>
      <c r="BU108" s="2">
        <v>4.0</v>
      </c>
      <c r="BV108" s="2">
        <v>4.0</v>
      </c>
      <c r="BW108" s="2">
        <v>4.0</v>
      </c>
      <c r="BX108" s="2">
        <v>1.0</v>
      </c>
      <c r="BY108" s="2">
        <v>4.0</v>
      </c>
      <c r="BZ108" s="2">
        <v>4.0</v>
      </c>
      <c r="CA108" s="2">
        <v>1.0</v>
      </c>
      <c r="CB108" s="2">
        <v>3.0</v>
      </c>
      <c r="CC108" s="2">
        <v>1.0</v>
      </c>
      <c r="CD108" s="2">
        <v>4.0</v>
      </c>
      <c r="CE108" s="2">
        <v>3.0</v>
      </c>
      <c r="CF108" s="2">
        <v>4.0</v>
      </c>
      <c r="CG108" s="2">
        <v>1.0</v>
      </c>
      <c r="CH108" s="2">
        <v>4.0</v>
      </c>
      <c r="CI108" s="2">
        <v>1.0</v>
      </c>
      <c r="CJ108" s="2">
        <v>1.0</v>
      </c>
      <c r="CK108" s="2">
        <v>4.0</v>
      </c>
      <c r="CL108" s="2" t="s">
        <v>105</v>
      </c>
      <c r="CM108" s="2" t="s">
        <v>709</v>
      </c>
      <c r="CN108" s="6" t="s">
        <v>710</v>
      </c>
      <c r="CO108" s="7" t="str">
        <f t="shared" si="4"/>
        <v>Form Tanggapan</v>
      </c>
      <c r="CP108" s="2" t="s">
        <v>705</v>
      </c>
    </row>
    <row r="109">
      <c r="A109" s="4">
        <v>43971.40718167824</v>
      </c>
      <c r="C109" s="2" t="s">
        <v>714</v>
      </c>
      <c r="D109" s="2" t="s">
        <v>715</v>
      </c>
      <c r="E109" s="2">
        <v>19.0</v>
      </c>
      <c r="F109" s="2" t="s">
        <v>716</v>
      </c>
      <c r="G109" s="2" t="s">
        <v>96</v>
      </c>
      <c r="H109" s="2" t="s">
        <v>123</v>
      </c>
      <c r="I109" s="2" t="s">
        <v>124</v>
      </c>
      <c r="J109" s="2" t="s">
        <v>125</v>
      </c>
      <c r="K109" s="2" t="s">
        <v>477</v>
      </c>
      <c r="L109" s="2">
        <v>5.0</v>
      </c>
      <c r="M109" s="2">
        <v>5.0</v>
      </c>
      <c r="N109" s="2">
        <v>5.0</v>
      </c>
      <c r="O109" s="2">
        <v>5.0</v>
      </c>
      <c r="P109" s="2">
        <v>5.0</v>
      </c>
      <c r="Q109" s="2">
        <v>4.0</v>
      </c>
      <c r="R109" s="2">
        <v>4.0</v>
      </c>
      <c r="S109" s="2">
        <v>5.0</v>
      </c>
      <c r="T109" s="2">
        <v>3.0</v>
      </c>
      <c r="U109" s="2">
        <v>3.0</v>
      </c>
      <c r="V109" s="2">
        <v>5.0</v>
      </c>
      <c r="W109" s="2">
        <v>5.0</v>
      </c>
      <c r="X109" s="2">
        <v>5.0</v>
      </c>
      <c r="Y109" s="2">
        <v>5.0</v>
      </c>
      <c r="Z109" s="2">
        <v>5.0</v>
      </c>
      <c r="AA109" s="2">
        <v>2.0</v>
      </c>
      <c r="AB109" s="2">
        <v>2.0</v>
      </c>
      <c r="AC109" s="2">
        <v>4.0</v>
      </c>
      <c r="AE109" s="2" t="s">
        <v>104</v>
      </c>
      <c r="AG109" s="2" t="s">
        <v>102</v>
      </c>
      <c r="AJ109" s="2" t="s">
        <v>104</v>
      </c>
      <c r="AL109" s="2" t="s">
        <v>103</v>
      </c>
      <c r="AR109" s="2" t="s">
        <v>127</v>
      </c>
      <c r="AV109" s="2" t="s">
        <v>104</v>
      </c>
      <c r="AW109" s="2" t="s">
        <v>102</v>
      </c>
      <c r="AZ109" s="2" t="s">
        <v>104</v>
      </c>
      <c r="BB109" s="2" t="s">
        <v>102</v>
      </c>
      <c r="BE109" s="2" t="s">
        <v>103</v>
      </c>
      <c r="BG109" s="2" t="s">
        <v>127</v>
      </c>
      <c r="BM109" s="2" t="s">
        <v>104</v>
      </c>
      <c r="BQ109" s="2" t="s">
        <v>104</v>
      </c>
      <c r="BR109" s="2" t="s">
        <v>104</v>
      </c>
      <c r="BT109" s="2">
        <v>3.0</v>
      </c>
      <c r="BU109" s="2">
        <v>4.0</v>
      </c>
      <c r="BV109" s="2">
        <v>4.0</v>
      </c>
      <c r="BW109" s="2">
        <v>4.0</v>
      </c>
      <c r="BX109" s="2">
        <v>1.0</v>
      </c>
      <c r="BY109" s="2">
        <v>2.0</v>
      </c>
      <c r="BZ109" s="2">
        <v>4.0</v>
      </c>
      <c r="CA109" s="2">
        <v>3.0</v>
      </c>
      <c r="CB109" s="2">
        <v>3.0</v>
      </c>
      <c r="CC109" s="2">
        <v>1.0</v>
      </c>
      <c r="CD109" s="2">
        <v>2.0</v>
      </c>
      <c r="CE109" s="2">
        <v>3.0</v>
      </c>
      <c r="CF109" s="2">
        <v>4.0</v>
      </c>
      <c r="CG109" s="2">
        <v>4.0</v>
      </c>
      <c r="CH109" s="2">
        <v>4.0</v>
      </c>
      <c r="CI109" s="2">
        <v>4.0</v>
      </c>
      <c r="CJ109" s="2">
        <v>4.0</v>
      </c>
      <c r="CK109" s="2">
        <v>4.0</v>
      </c>
      <c r="CL109" s="2" t="s">
        <v>105</v>
      </c>
      <c r="CM109" s="2" t="s">
        <v>717</v>
      </c>
      <c r="CN109" s="6" t="s">
        <v>718</v>
      </c>
      <c r="CO109" s="7" t="str">
        <f t="shared" ref="CO109:CO111" si="5">HYPERLINK("https://drive.google.com/file/d/1L1sfQAo8w-UZyF3lc0TbNDxVk2D8OZIX/view?usp=drivesdk","Form Tanggapan")</f>
        <v>Form Tanggapan</v>
      </c>
      <c r="CP109" s="2" t="s">
        <v>719</v>
      </c>
    </row>
    <row r="110">
      <c r="A110" s="4">
        <v>43971.40718501157</v>
      </c>
      <c r="C110" s="2" t="s">
        <v>720</v>
      </c>
      <c r="D110" s="5" t="s">
        <v>721</v>
      </c>
      <c r="E110" s="2">
        <v>31.0</v>
      </c>
      <c r="F110" s="2" t="s">
        <v>282</v>
      </c>
      <c r="G110" s="2" t="s">
        <v>96</v>
      </c>
      <c r="H110" s="2" t="s">
        <v>168</v>
      </c>
      <c r="I110" s="2" t="s">
        <v>161</v>
      </c>
      <c r="J110" s="2" t="s">
        <v>246</v>
      </c>
      <c r="K110" s="2" t="s">
        <v>471</v>
      </c>
      <c r="L110" s="2">
        <v>5.0</v>
      </c>
      <c r="M110" s="2">
        <v>5.0</v>
      </c>
      <c r="N110" s="2">
        <v>4.0</v>
      </c>
      <c r="O110" s="2">
        <v>5.0</v>
      </c>
      <c r="P110" s="2">
        <v>5.0</v>
      </c>
      <c r="Q110" s="2">
        <v>5.0</v>
      </c>
      <c r="R110" s="2">
        <v>3.0</v>
      </c>
      <c r="S110" s="2">
        <v>5.0</v>
      </c>
      <c r="T110" s="2">
        <v>5.0</v>
      </c>
      <c r="U110" s="2">
        <v>4.0</v>
      </c>
      <c r="V110" s="2">
        <v>5.0</v>
      </c>
      <c r="W110" s="2">
        <v>5.0</v>
      </c>
      <c r="X110" s="2">
        <v>5.0</v>
      </c>
      <c r="Y110" s="2">
        <v>5.0</v>
      </c>
      <c r="Z110" s="2">
        <v>5.0</v>
      </c>
      <c r="AA110" s="2">
        <v>4.0</v>
      </c>
      <c r="AB110" s="2">
        <v>2.0</v>
      </c>
      <c r="AC110" s="2">
        <v>5.0</v>
      </c>
      <c r="AE110" s="2" t="s">
        <v>104</v>
      </c>
      <c r="AG110" s="2" t="s">
        <v>104</v>
      </c>
      <c r="AJ110" s="2" t="s">
        <v>102</v>
      </c>
      <c r="AL110" s="2" t="s">
        <v>104</v>
      </c>
      <c r="AR110" s="2" t="s">
        <v>102</v>
      </c>
      <c r="AV110" s="2" t="s">
        <v>102</v>
      </c>
      <c r="AW110" s="2" t="s">
        <v>102</v>
      </c>
      <c r="AZ110" s="2" t="s">
        <v>102</v>
      </c>
      <c r="BB110" s="2" t="s">
        <v>102</v>
      </c>
      <c r="BE110" s="2" t="s">
        <v>102</v>
      </c>
      <c r="BG110" s="2" t="s">
        <v>104</v>
      </c>
      <c r="BM110" s="2" t="s">
        <v>102</v>
      </c>
      <c r="BQ110" s="2" t="s">
        <v>102</v>
      </c>
      <c r="BR110" s="2" t="s">
        <v>102</v>
      </c>
      <c r="BT110" s="2">
        <v>4.0</v>
      </c>
      <c r="BU110" s="2">
        <v>4.0</v>
      </c>
      <c r="BV110" s="2">
        <v>4.0</v>
      </c>
      <c r="BW110" s="2">
        <v>4.0</v>
      </c>
      <c r="BX110" s="2">
        <v>1.0</v>
      </c>
      <c r="BY110" s="2">
        <v>3.0</v>
      </c>
      <c r="BZ110" s="2">
        <v>4.0</v>
      </c>
      <c r="CA110" s="2">
        <v>2.0</v>
      </c>
      <c r="CB110" s="2">
        <v>4.0</v>
      </c>
      <c r="CC110" s="2">
        <v>1.0</v>
      </c>
      <c r="CD110" s="2">
        <v>4.0</v>
      </c>
      <c r="CE110" s="2">
        <v>4.0</v>
      </c>
      <c r="CF110" s="2">
        <v>4.0</v>
      </c>
      <c r="CG110" s="2">
        <v>3.0</v>
      </c>
      <c r="CH110" s="2">
        <v>4.0</v>
      </c>
      <c r="CI110" s="2">
        <v>1.0</v>
      </c>
      <c r="CJ110" s="2">
        <v>1.0</v>
      </c>
      <c r="CK110" s="2">
        <v>4.0</v>
      </c>
      <c r="CL110" s="2" t="s">
        <v>105</v>
      </c>
      <c r="CM110" s="2" t="s">
        <v>717</v>
      </c>
      <c r="CN110" s="6" t="s">
        <v>718</v>
      </c>
      <c r="CO110" s="7" t="str">
        <f t="shared" si="5"/>
        <v>Form Tanggapan</v>
      </c>
      <c r="CP110" s="2" t="s">
        <v>719</v>
      </c>
    </row>
    <row r="111">
      <c r="A111" s="4">
        <v>43971.407220451394</v>
      </c>
      <c r="C111" s="2" t="s">
        <v>722</v>
      </c>
      <c r="D111" s="2" t="s">
        <v>723</v>
      </c>
      <c r="E111" s="2">
        <v>19.0</v>
      </c>
      <c r="F111" s="2" t="s">
        <v>141</v>
      </c>
      <c r="G111" s="2" t="s">
        <v>96</v>
      </c>
      <c r="H111" s="2" t="s">
        <v>123</v>
      </c>
      <c r="I111" s="2" t="s">
        <v>124</v>
      </c>
      <c r="J111" s="2" t="s">
        <v>724</v>
      </c>
      <c r="K111" s="2" t="s">
        <v>725</v>
      </c>
      <c r="L111" s="2">
        <v>5.0</v>
      </c>
      <c r="M111" s="2">
        <v>5.0</v>
      </c>
      <c r="N111" s="2">
        <v>5.0</v>
      </c>
      <c r="O111" s="2">
        <v>5.0</v>
      </c>
      <c r="P111" s="2">
        <v>5.0</v>
      </c>
      <c r="Q111" s="2">
        <v>4.0</v>
      </c>
      <c r="R111" s="2">
        <v>1.0</v>
      </c>
      <c r="S111" s="2">
        <v>4.0</v>
      </c>
      <c r="T111" s="2">
        <v>4.0</v>
      </c>
      <c r="U111" s="2">
        <v>5.0</v>
      </c>
      <c r="V111" s="2">
        <v>5.0</v>
      </c>
      <c r="W111" s="2">
        <v>5.0</v>
      </c>
      <c r="X111" s="2">
        <v>5.0</v>
      </c>
      <c r="Y111" s="2">
        <v>5.0</v>
      </c>
      <c r="Z111" s="2">
        <v>5.0</v>
      </c>
      <c r="AA111" s="2">
        <v>4.0</v>
      </c>
      <c r="AB111" s="2">
        <v>4.0</v>
      </c>
      <c r="AC111" s="2">
        <v>3.0</v>
      </c>
      <c r="AE111" s="2" t="s">
        <v>101</v>
      </c>
      <c r="AG111" s="2" t="s">
        <v>104</v>
      </c>
      <c r="AJ111" s="2" t="s">
        <v>102</v>
      </c>
      <c r="AL111" s="2" t="s">
        <v>104</v>
      </c>
      <c r="AR111" s="2" t="s">
        <v>102</v>
      </c>
      <c r="AV111" s="2" t="s">
        <v>102</v>
      </c>
      <c r="AW111" s="2" t="s">
        <v>102</v>
      </c>
      <c r="AZ111" s="2" t="s">
        <v>102</v>
      </c>
      <c r="BB111" s="2" t="s">
        <v>102</v>
      </c>
      <c r="BE111" s="2" t="s">
        <v>102</v>
      </c>
      <c r="BG111" s="2" t="s">
        <v>104</v>
      </c>
      <c r="BM111" s="2" t="s">
        <v>102</v>
      </c>
      <c r="BQ111" s="2" t="s">
        <v>102</v>
      </c>
      <c r="BR111" s="2" t="s">
        <v>102</v>
      </c>
      <c r="BT111" s="2">
        <v>4.0</v>
      </c>
      <c r="BU111" s="2">
        <v>3.0</v>
      </c>
      <c r="BV111" s="2">
        <v>4.0</v>
      </c>
      <c r="BW111" s="2">
        <v>4.0</v>
      </c>
      <c r="BX111" s="2">
        <v>1.0</v>
      </c>
      <c r="BY111" s="2">
        <v>4.0</v>
      </c>
      <c r="BZ111" s="2">
        <v>4.0</v>
      </c>
      <c r="CA111" s="2">
        <v>1.0</v>
      </c>
      <c r="CB111" s="2">
        <v>4.0</v>
      </c>
      <c r="CC111" s="2">
        <v>2.0</v>
      </c>
      <c r="CD111" s="2">
        <v>4.0</v>
      </c>
      <c r="CE111" s="2">
        <v>4.0</v>
      </c>
      <c r="CF111" s="2">
        <v>4.0</v>
      </c>
      <c r="CG111" s="2">
        <v>4.0</v>
      </c>
      <c r="CH111" s="2">
        <v>4.0</v>
      </c>
      <c r="CI111" s="2">
        <v>1.0</v>
      </c>
      <c r="CJ111" s="2">
        <v>1.0</v>
      </c>
      <c r="CK111" s="2">
        <v>4.0</v>
      </c>
      <c r="CL111" s="2" t="s">
        <v>105</v>
      </c>
      <c r="CM111" s="2" t="s">
        <v>717</v>
      </c>
      <c r="CN111" s="6" t="s">
        <v>718</v>
      </c>
      <c r="CO111" s="7" t="str">
        <f t="shared" si="5"/>
        <v>Form Tanggapan</v>
      </c>
      <c r="CP111" s="2" t="s">
        <v>719</v>
      </c>
    </row>
    <row r="112">
      <c r="A112" s="4">
        <v>43971.40730699074</v>
      </c>
      <c r="C112" s="2" t="s">
        <v>726</v>
      </c>
      <c r="D112" s="5" t="s">
        <v>727</v>
      </c>
      <c r="E112" s="2">
        <v>30.0</v>
      </c>
      <c r="F112" s="2" t="s">
        <v>728</v>
      </c>
      <c r="G112" s="2" t="s">
        <v>96</v>
      </c>
      <c r="H112" s="2" t="s">
        <v>168</v>
      </c>
      <c r="I112" s="2" t="s">
        <v>113</v>
      </c>
      <c r="J112" s="2" t="s">
        <v>176</v>
      </c>
      <c r="K112" s="2" t="s">
        <v>453</v>
      </c>
      <c r="L112" s="2">
        <v>5.0</v>
      </c>
      <c r="M112" s="2">
        <v>4.0</v>
      </c>
      <c r="N112" s="2">
        <v>5.0</v>
      </c>
      <c r="O112" s="2">
        <v>5.0</v>
      </c>
      <c r="P112" s="2">
        <v>4.0</v>
      </c>
      <c r="Q112" s="2">
        <v>4.0</v>
      </c>
      <c r="R112" s="2">
        <v>3.0</v>
      </c>
      <c r="S112" s="2">
        <v>5.0</v>
      </c>
      <c r="T112" s="2">
        <v>4.0</v>
      </c>
      <c r="U112" s="2">
        <v>4.0</v>
      </c>
      <c r="V112" s="2">
        <v>5.0</v>
      </c>
      <c r="W112" s="2">
        <v>5.0</v>
      </c>
      <c r="X112" s="2">
        <v>5.0</v>
      </c>
      <c r="Y112" s="2">
        <v>5.0</v>
      </c>
      <c r="Z112" s="2">
        <v>5.0</v>
      </c>
      <c r="AA112" s="2">
        <v>2.0</v>
      </c>
      <c r="AB112" s="2">
        <v>1.0</v>
      </c>
      <c r="AC112" s="2">
        <v>4.0</v>
      </c>
      <c r="AE112" s="2" t="s">
        <v>104</v>
      </c>
      <c r="AG112" s="2" t="s">
        <v>104</v>
      </c>
      <c r="AJ112" s="2" t="s">
        <v>102</v>
      </c>
      <c r="AL112" s="2" t="s">
        <v>102</v>
      </c>
      <c r="AR112" s="2" t="s">
        <v>102</v>
      </c>
      <c r="AV112" s="2" t="s">
        <v>102</v>
      </c>
      <c r="AW112" s="2" t="s">
        <v>104</v>
      </c>
      <c r="AZ112" s="2" t="s">
        <v>102</v>
      </c>
      <c r="BB112" s="2" t="s">
        <v>102</v>
      </c>
      <c r="BE112" s="2" t="s">
        <v>102</v>
      </c>
      <c r="BG112" s="2" t="s">
        <v>104</v>
      </c>
      <c r="BM112" s="2" t="s">
        <v>102</v>
      </c>
      <c r="BQ112" s="2" t="s">
        <v>102</v>
      </c>
      <c r="BR112" s="2" t="s">
        <v>102</v>
      </c>
      <c r="BT112" s="2">
        <v>4.0</v>
      </c>
      <c r="BU112" s="2">
        <v>3.0</v>
      </c>
      <c r="BV112" s="2">
        <v>3.0</v>
      </c>
      <c r="BW112" s="2">
        <v>4.0</v>
      </c>
      <c r="BX112" s="2">
        <v>1.0</v>
      </c>
      <c r="BY112" s="2">
        <v>3.0</v>
      </c>
      <c r="BZ112" s="2">
        <v>3.0</v>
      </c>
      <c r="CA112" s="2">
        <v>2.0</v>
      </c>
      <c r="CB112" s="2">
        <v>3.0</v>
      </c>
      <c r="CC112" s="2">
        <v>1.0</v>
      </c>
      <c r="CD112" s="2">
        <v>3.0</v>
      </c>
      <c r="CE112" s="2">
        <v>3.0</v>
      </c>
      <c r="CF112" s="2">
        <v>3.0</v>
      </c>
      <c r="CG112" s="2">
        <v>2.0</v>
      </c>
      <c r="CH112" s="2">
        <v>4.0</v>
      </c>
      <c r="CI112" s="2">
        <v>2.0</v>
      </c>
      <c r="CJ112" s="2">
        <v>1.0</v>
      </c>
      <c r="CK112" s="2">
        <v>3.0</v>
      </c>
      <c r="CL112" s="2" t="s">
        <v>105</v>
      </c>
      <c r="CM112" s="2" t="s">
        <v>729</v>
      </c>
      <c r="CN112" s="6" t="s">
        <v>730</v>
      </c>
      <c r="CO112" s="7" t="str">
        <f>HYPERLINK("https://drive.google.com/file/d/1aNuZlz7m4EDBEdQTPvKjknqSydYZ_n0z/view?usp=drivesdk","Form Tanggapan")</f>
        <v>Form Tanggapan</v>
      </c>
      <c r="CP112" s="2" t="s">
        <v>719</v>
      </c>
    </row>
    <row r="113">
      <c r="A113" s="4">
        <v>43971.40747634259</v>
      </c>
      <c r="C113" s="2" t="s">
        <v>731</v>
      </c>
      <c r="D113" s="5" t="s">
        <v>732</v>
      </c>
      <c r="E113" s="2">
        <v>27.0</v>
      </c>
      <c r="F113" s="2" t="s">
        <v>733</v>
      </c>
      <c r="G113" s="2" t="s">
        <v>96</v>
      </c>
      <c r="H113" s="2" t="s">
        <v>97</v>
      </c>
      <c r="I113" s="2" t="s">
        <v>161</v>
      </c>
      <c r="J113" s="2" t="s">
        <v>610</v>
      </c>
      <c r="K113" s="2" t="s">
        <v>471</v>
      </c>
      <c r="L113" s="2">
        <v>4.0</v>
      </c>
      <c r="M113" s="2">
        <v>5.0</v>
      </c>
      <c r="N113" s="2">
        <v>5.0</v>
      </c>
      <c r="O113" s="2">
        <v>4.0</v>
      </c>
      <c r="P113" s="2">
        <v>4.0</v>
      </c>
      <c r="Q113" s="2">
        <v>4.0</v>
      </c>
      <c r="R113" s="2">
        <v>3.0</v>
      </c>
      <c r="S113" s="2">
        <v>5.0</v>
      </c>
      <c r="T113" s="2">
        <v>5.0</v>
      </c>
      <c r="U113" s="2">
        <v>5.0</v>
      </c>
      <c r="V113" s="2">
        <v>5.0</v>
      </c>
      <c r="W113" s="2">
        <v>5.0</v>
      </c>
      <c r="X113" s="2">
        <v>5.0</v>
      </c>
      <c r="Y113" s="2">
        <v>5.0</v>
      </c>
      <c r="Z113" s="2">
        <v>5.0</v>
      </c>
      <c r="AA113" s="2">
        <v>4.0</v>
      </c>
      <c r="AB113" s="2">
        <v>4.0</v>
      </c>
      <c r="AC113" s="2">
        <v>5.0</v>
      </c>
      <c r="AE113" s="2" t="s">
        <v>104</v>
      </c>
      <c r="AG113" s="2" t="s">
        <v>102</v>
      </c>
      <c r="AJ113" s="2" t="s">
        <v>102</v>
      </c>
      <c r="AL113" s="2" t="s">
        <v>103</v>
      </c>
      <c r="AR113" s="2" t="s">
        <v>102</v>
      </c>
      <c r="AV113" s="2" t="s">
        <v>102</v>
      </c>
      <c r="AW113" s="2" t="s">
        <v>104</v>
      </c>
      <c r="AZ113" s="2" t="s">
        <v>102</v>
      </c>
      <c r="BB113" s="2" t="s">
        <v>102</v>
      </c>
      <c r="BE113" s="2" t="s">
        <v>104</v>
      </c>
      <c r="BG113" s="2" t="s">
        <v>102</v>
      </c>
      <c r="BM113" s="2" t="s">
        <v>104</v>
      </c>
      <c r="BQ113" s="2" t="s">
        <v>102</v>
      </c>
      <c r="BR113" s="2" t="s">
        <v>102</v>
      </c>
      <c r="BT113" s="2">
        <v>3.0</v>
      </c>
      <c r="BU113" s="2">
        <v>3.0</v>
      </c>
      <c r="BV113" s="2">
        <v>4.0</v>
      </c>
      <c r="BW113" s="2">
        <v>4.0</v>
      </c>
      <c r="BX113" s="2">
        <v>2.0</v>
      </c>
      <c r="BY113" s="2">
        <v>3.0</v>
      </c>
      <c r="BZ113" s="2">
        <v>3.0</v>
      </c>
      <c r="CA113" s="2">
        <v>2.0</v>
      </c>
      <c r="CB113" s="2">
        <v>3.0</v>
      </c>
      <c r="CC113" s="2">
        <v>1.0</v>
      </c>
      <c r="CD113" s="2">
        <v>3.0</v>
      </c>
      <c r="CE113" s="2">
        <v>2.0</v>
      </c>
      <c r="CF113" s="2">
        <v>3.0</v>
      </c>
      <c r="CG113" s="2">
        <v>3.0</v>
      </c>
      <c r="CH113" s="2">
        <v>3.0</v>
      </c>
      <c r="CI113" s="2">
        <v>2.0</v>
      </c>
      <c r="CJ113" s="2">
        <v>3.0</v>
      </c>
      <c r="CK113" s="2">
        <v>4.0</v>
      </c>
      <c r="CL113" s="2" t="s">
        <v>105</v>
      </c>
      <c r="CM113" s="2" t="s">
        <v>734</v>
      </c>
      <c r="CN113" s="6" t="s">
        <v>735</v>
      </c>
      <c r="CO113" s="7" t="str">
        <f>HYPERLINK("https://drive.google.com/file/d/1QSKtfKZp8oR9o4zesztSdpN-Ys_ndNAK/view?usp=drivesdk","Form Tanggapan")</f>
        <v>Form Tanggapan</v>
      </c>
      <c r="CP113" s="2" t="s">
        <v>736</v>
      </c>
    </row>
    <row r="114">
      <c r="A114" s="4">
        <v>43971.40763091436</v>
      </c>
      <c r="C114" s="2" t="s">
        <v>737</v>
      </c>
      <c r="E114" s="2">
        <v>28.0</v>
      </c>
      <c r="F114" s="2" t="s">
        <v>733</v>
      </c>
      <c r="G114" s="2" t="s">
        <v>96</v>
      </c>
      <c r="H114" s="2" t="s">
        <v>168</v>
      </c>
      <c r="I114" s="2" t="s">
        <v>98</v>
      </c>
      <c r="J114" s="2" t="s">
        <v>169</v>
      </c>
      <c r="K114" s="2" t="s">
        <v>471</v>
      </c>
      <c r="L114" s="2">
        <v>5.0</v>
      </c>
      <c r="M114" s="2">
        <v>5.0</v>
      </c>
      <c r="N114" s="2">
        <v>5.0</v>
      </c>
      <c r="O114" s="2">
        <v>5.0</v>
      </c>
      <c r="P114" s="2">
        <v>5.0</v>
      </c>
      <c r="Q114" s="2">
        <v>4.0</v>
      </c>
      <c r="R114" s="2">
        <v>4.0</v>
      </c>
      <c r="S114" s="2">
        <v>5.0</v>
      </c>
      <c r="T114" s="2">
        <v>5.0</v>
      </c>
      <c r="U114" s="2">
        <v>4.0</v>
      </c>
      <c r="V114" s="2">
        <v>5.0</v>
      </c>
      <c r="W114" s="2">
        <v>5.0</v>
      </c>
      <c r="X114" s="2">
        <v>5.0</v>
      </c>
      <c r="Y114" s="2">
        <v>5.0</v>
      </c>
      <c r="Z114" s="2">
        <v>4.0</v>
      </c>
      <c r="AA114" s="2">
        <v>3.0</v>
      </c>
      <c r="AB114" s="2">
        <v>1.0</v>
      </c>
      <c r="AC114" s="2">
        <v>5.0</v>
      </c>
      <c r="AE114" s="2" t="s">
        <v>277</v>
      </c>
      <c r="AG114" s="2" t="s">
        <v>102</v>
      </c>
      <c r="AJ114" s="2" t="s">
        <v>104</v>
      </c>
      <c r="AL114" s="2" t="s">
        <v>104</v>
      </c>
      <c r="AR114" s="2" t="s">
        <v>102</v>
      </c>
      <c r="AV114" s="2" t="s">
        <v>102</v>
      </c>
      <c r="AW114" s="2" t="s">
        <v>102</v>
      </c>
      <c r="AZ114" s="2" t="s">
        <v>104</v>
      </c>
      <c r="BB114" s="2" t="s">
        <v>102</v>
      </c>
      <c r="BE114" s="2" t="s">
        <v>102</v>
      </c>
      <c r="BG114" s="2" t="s">
        <v>102</v>
      </c>
      <c r="BM114" s="2" t="s">
        <v>102</v>
      </c>
      <c r="BQ114" s="2" t="s">
        <v>103</v>
      </c>
      <c r="BR114" s="2" t="s">
        <v>104</v>
      </c>
      <c r="BT114" s="2">
        <v>4.0</v>
      </c>
      <c r="BU114" s="2">
        <v>3.0</v>
      </c>
      <c r="BV114" s="2">
        <v>4.0</v>
      </c>
      <c r="BW114" s="2">
        <v>4.0</v>
      </c>
      <c r="BX114" s="2">
        <v>2.0</v>
      </c>
      <c r="BY114" s="2">
        <v>3.0</v>
      </c>
      <c r="BZ114" s="2">
        <v>4.0</v>
      </c>
      <c r="CA114" s="2">
        <v>1.0</v>
      </c>
      <c r="CB114" s="2">
        <v>4.0</v>
      </c>
      <c r="CC114" s="2">
        <v>1.0</v>
      </c>
      <c r="CD114" s="2">
        <v>2.0</v>
      </c>
      <c r="CE114" s="2">
        <v>4.0</v>
      </c>
      <c r="CF114" s="2">
        <v>3.0</v>
      </c>
      <c r="CG114" s="2">
        <v>4.0</v>
      </c>
      <c r="CH114" s="2">
        <v>4.0</v>
      </c>
      <c r="CI114" s="2">
        <v>3.0</v>
      </c>
      <c r="CJ114" s="2">
        <v>2.0</v>
      </c>
      <c r="CK114" s="2">
        <v>4.0</v>
      </c>
      <c r="CL114" s="2" t="s">
        <v>105</v>
      </c>
      <c r="CM114" s="2" t="s">
        <v>738</v>
      </c>
      <c r="CN114" s="6" t="s">
        <v>739</v>
      </c>
      <c r="CO114" s="7" t="str">
        <f t="shared" ref="CO114:CO115" si="6">HYPERLINK("https://drive.google.com/file/d/1aKDMPsJ4PSA7bA2WEhAvIesHUboOC6fd/view?usp=drivesdk","Form Tanggapan")</f>
        <v>Form Tanggapan</v>
      </c>
      <c r="CP114" s="2" t="s">
        <v>736</v>
      </c>
    </row>
    <row r="115">
      <c r="A115" s="4">
        <v>43971.40763998842</v>
      </c>
      <c r="C115" s="2" t="s">
        <v>740</v>
      </c>
      <c r="D115" s="5" t="s">
        <v>741</v>
      </c>
      <c r="E115" s="2">
        <v>37.0</v>
      </c>
      <c r="F115" s="2" t="s">
        <v>282</v>
      </c>
      <c r="G115" s="2" t="s">
        <v>96</v>
      </c>
      <c r="H115" s="2" t="s">
        <v>168</v>
      </c>
      <c r="I115" s="2" t="s">
        <v>161</v>
      </c>
      <c r="J115" s="2" t="s">
        <v>246</v>
      </c>
      <c r="K115" s="2" t="s">
        <v>471</v>
      </c>
      <c r="L115" s="2">
        <v>5.0</v>
      </c>
      <c r="M115" s="2">
        <v>5.0</v>
      </c>
      <c r="N115" s="2">
        <v>5.0</v>
      </c>
      <c r="O115" s="2">
        <v>5.0</v>
      </c>
      <c r="P115" s="2">
        <v>5.0</v>
      </c>
      <c r="Q115" s="2">
        <v>5.0</v>
      </c>
      <c r="R115" s="2">
        <v>4.0</v>
      </c>
      <c r="S115" s="2">
        <v>5.0</v>
      </c>
      <c r="T115" s="2">
        <v>4.0</v>
      </c>
      <c r="U115" s="2">
        <v>4.0</v>
      </c>
      <c r="V115" s="2">
        <v>5.0</v>
      </c>
      <c r="W115" s="2">
        <v>5.0</v>
      </c>
      <c r="X115" s="2">
        <v>5.0</v>
      </c>
      <c r="Y115" s="2">
        <v>5.0</v>
      </c>
      <c r="Z115" s="2">
        <v>5.0</v>
      </c>
      <c r="AA115" s="2">
        <v>3.0</v>
      </c>
      <c r="AB115" s="2">
        <v>2.0</v>
      </c>
      <c r="AC115" s="2">
        <v>5.0</v>
      </c>
      <c r="AE115" s="2" t="s">
        <v>104</v>
      </c>
      <c r="AG115" s="2" t="s">
        <v>102</v>
      </c>
      <c r="AJ115" s="2" t="s">
        <v>102</v>
      </c>
      <c r="AL115" s="2" t="s">
        <v>104</v>
      </c>
      <c r="AR115" s="2" t="s">
        <v>102</v>
      </c>
      <c r="AV115" s="2" t="s">
        <v>102</v>
      </c>
      <c r="AW115" s="2" t="s">
        <v>102</v>
      </c>
      <c r="AZ115" s="2" t="s">
        <v>102</v>
      </c>
      <c r="BB115" s="2" t="s">
        <v>104</v>
      </c>
      <c r="BE115" s="2" t="s">
        <v>102</v>
      </c>
      <c r="BG115" s="2" t="s">
        <v>104</v>
      </c>
      <c r="BM115" s="2" t="s">
        <v>102</v>
      </c>
      <c r="BQ115" s="2" t="s">
        <v>102</v>
      </c>
      <c r="BR115" s="2" t="s">
        <v>102</v>
      </c>
      <c r="BT115" s="2">
        <v>4.0</v>
      </c>
      <c r="BU115" s="2">
        <v>3.0</v>
      </c>
      <c r="BV115" s="2">
        <v>4.0</v>
      </c>
      <c r="BW115" s="2">
        <v>4.0</v>
      </c>
      <c r="BX115" s="2">
        <v>3.0</v>
      </c>
      <c r="BY115" s="2">
        <v>4.0</v>
      </c>
      <c r="BZ115" s="2">
        <v>3.0</v>
      </c>
      <c r="CA115" s="2">
        <v>2.0</v>
      </c>
      <c r="CB115" s="2">
        <v>4.0</v>
      </c>
      <c r="CC115" s="2">
        <v>3.0</v>
      </c>
      <c r="CD115" s="2">
        <v>3.0</v>
      </c>
      <c r="CE115" s="2">
        <v>4.0</v>
      </c>
      <c r="CF115" s="2">
        <v>3.0</v>
      </c>
      <c r="CG115" s="2">
        <v>3.0</v>
      </c>
      <c r="CH115" s="2">
        <v>3.0</v>
      </c>
      <c r="CI115" s="2">
        <v>3.0</v>
      </c>
      <c r="CJ115" s="2">
        <v>3.0</v>
      </c>
      <c r="CK115" s="2">
        <v>4.0</v>
      </c>
      <c r="CL115" s="2" t="s">
        <v>105</v>
      </c>
      <c r="CM115" s="2" t="s">
        <v>738</v>
      </c>
      <c r="CN115" s="6" t="s">
        <v>739</v>
      </c>
      <c r="CO115" s="7" t="str">
        <f t="shared" si="6"/>
        <v>Form Tanggapan</v>
      </c>
      <c r="CP115" s="2" t="s">
        <v>736</v>
      </c>
    </row>
    <row r="116">
      <c r="A116" s="4">
        <v>43971.408959699074</v>
      </c>
      <c r="C116" s="2" t="s">
        <v>742</v>
      </c>
      <c r="D116" s="2">
        <v>0.0</v>
      </c>
      <c r="E116" s="2">
        <v>54.0</v>
      </c>
      <c r="F116" s="2" t="s">
        <v>689</v>
      </c>
      <c r="G116" s="2" t="s">
        <v>96</v>
      </c>
      <c r="H116" s="2" t="s">
        <v>392</v>
      </c>
      <c r="I116" s="2" t="s">
        <v>98</v>
      </c>
      <c r="J116" s="2" t="s">
        <v>246</v>
      </c>
      <c r="K116" s="2" t="s">
        <v>191</v>
      </c>
      <c r="L116" s="2">
        <v>5.0</v>
      </c>
      <c r="M116" s="2">
        <v>5.0</v>
      </c>
      <c r="N116" s="2">
        <v>5.0</v>
      </c>
      <c r="O116" s="2">
        <v>5.0</v>
      </c>
      <c r="P116" s="2">
        <v>4.0</v>
      </c>
      <c r="Q116" s="2">
        <v>5.0</v>
      </c>
      <c r="R116" s="2">
        <v>5.0</v>
      </c>
      <c r="S116" s="2">
        <v>4.0</v>
      </c>
      <c r="T116" s="2">
        <v>4.0</v>
      </c>
      <c r="U116" s="2">
        <v>4.0</v>
      </c>
      <c r="V116" s="2">
        <v>4.0</v>
      </c>
      <c r="W116" s="2">
        <v>5.0</v>
      </c>
      <c r="X116" s="2">
        <v>5.0</v>
      </c>
      <c r="Y116" s="2">
        <v>5.0</v>
      </c>
      <c r="Z116" s="2">
        <v>5.0</v>
      </c>
      <c r="AA116" s="2">
        <v>4.0</v>
      </c>
      <c r="AB116" s="2">
        <v>4.0</v>
      </c>
      <c r="AC116" s="2">
        <v>4.0</v>
      </c>
      <c r="AE116" s="2" t="s">
        <v>101</v>
      </c>
      <c r="AG116" s="2" t="s">
        <v>102</v>
      </c>
      <c r="AJ116" s="2" t="s">
        <v>102</v>
      </c>
      <c r="AL116" s="2" t="s">
        <v>104</v>
      </c>
      <c r="AR116" s="2" t="s">
        <v>102</v>
      </c>
      <c r="AV116" s="2" t="s">
        <v>102</v>
      </c>
      <c r="AW116" s="2" t="s">
        <v>102</v>
      </c>
      <c r="AZ116" s="2" t="s">
        <v>102</v>
      </c>
      <c r="BB116" s="2" t="s">
        <v>102</v>
      </c>
      <c r="BE116" s="2" t="s">
        <v>104</v>
      </c>
      <c r="BG116" s="2" t="s">
        <v>104</v>
      </c>
      <c r="BM116" s="2" t="s">
        <v>102</v>
      </c>
      <c r="BQ116" s="2" t="s">
        <v>104</v>
      </c>
      <c r="BR116" s="2" t="s">
        <v>102</v>
      </c>
      <c r="BT116" s="2">
        <v>4.0</v>
      </c>
      <c r="BU116" s="2">
        <v>4.0</v>
      </c>
      <c r="BV116" s="2">
        <v>4.0</v>
      </c>
      <c r="BW116" s="2">
        <v>4.0</v>
      </c>
      <c r="BX116" s="2">
        <v>1.0</v>
      </c>
      <c r="BY116" s="2">
        <v>4.0</v>
      </c>
      <c r="BZ116" s="2">
        <v>4.0</v>
      </c>
      <c r="CA116" s="2">
        <v>1.0</v>
      </c>
      <c r="CB116" s="2">
        <v>4.0</v>
      </c>
      <c r="CC116" s="2">
        <v>1.0</v>
      </c>
      <c r="CD116" s="2">
        <v>4.0</v>
      </c>
      <c r="CE116" s="2">
        <v>3.0</v>
      </c>
      <c r="CF116" s="2">
        <v>4.0</v>
      </c>
      <c r="CG116" s="2">
        <v>3.0</v>
      </c>
      <c r="CH116" s="2">
        <v>4.0</v>
      </c>
      <c r="CI116" s="2">
        <v>3.0</v>
      </c>
      <c r="CJ116" s="2">
        <v>3.0</v>
      </c>
      <c r="CK116" s="2">
        <v>4.0</v>
      </c>
      <c r="CL116" s="2" t="s">
        <v>105</v>
      </c>
      <c r="CM116" s="2" t="s">
        <v>743</v>
      </c>
      <c r="CN116" s="6" t="s">
        <v>744</v>
      </c>
      <c r="CO116" s="7" t="str">
        <f>HYPERLINK("https://drive.google.com/file/d/1lllhOkECQySXbx01CYl6dnkTVMFU1oNG/view?usp=drivesdk","Form Tanggapan")</f>
        <v>Form Tanggapan</v>
      </c>
      <c r="CP116" s="2" t="s">
        <v>745</v>
      </c>
    </row>
    <row r="117">
      <c r="A117" s="4">
        <v>43971.40950609954</v>
      </c>
      <c r="C117" s="2" t="s">
        <v>746</v>
      </c>
      <c r="D117" s="5" t="s">
        <v>747</v>
      </c>
      <c r="E117" s="2">
        <v>40.0</v>
      </c>
      <c r="F117" s="2" t="s">
        <v>141</v>
      </c>
      <c r="G117" s="2" t="s">
        <v>112</v>
      </c>
      <c r="H117" s="2" t="s">
        <v>168</v>
      </c>
      <c r="I117" s="2" t="s">
        <v>161</v>
      </c>
      <c r="J117" s="2" t="s">
        <v>748</v>
      </c>
      <c r="K117" s="2" t="s">
        <v>477</v>
      </c>
      <c r="L117" s="2">
        <v>5.0</v>
      </c>
      <c r="M117" s="2">
        <v>5.0</v>
      </c>
      <c r="N117" s="2">
        <v>5.0</v>
      </c>
      <c r="O117" s="2">
        <v>5.0</v>
      </c>
      <c r="P117" s="2">
        <v>5.0</v>
      </c>
      <c r="Q117" s="2">
        <v>5.0</v>
      </c>
      <c r="R117" s="2">
        <v>5.0</v>
      </c>
      <c r="S117" s="2">
        <v>5.0</v>
      </c>
      <c r="T117" s="2">
        <v>5.0</v>
      </c>
      <c r="U117" s="2">
        <v>5.0</v>
      </c>
      <c r="V117" s="2">
        <v>5.0</v>
      </c>
      <c r="W117" s="2">
        <v>5.0</v>
      </c>
      <c r="X117" s="2">
        <v>5.0</v>
      </c>
      <c r="Y117" s="2">
        <v>5.0</v>
      </c>
      <c r="Z117" s="2">
        <v>5.0</v>
      </c>
      <c r="AA117" s="2">
        <v>2.0</v>
      </c>
      <c r="AB117" s="2">
        <v>1.0</v>
      </c>
      <c r="AC117" s="2">
        <v>5.0</v>
      </c>
      <c r="AE117" s="2" t="s">
        <v>101</v>
      </c>
      <c r="AG117" s="2" t="s">
        <v>102</v>
      </c>
      <c r="AJ117" s="2" t="s">
        <v>102</v>
      </c>
      <c r="AL117" s="2" t="s">
        <v>104</v>
      </c>
      <c r="AR117" s="2" t="s">
        <v>102</v>
      </c>
      <c r="AV117" s="2" t="s">
        <v>102</v>
      </c>
      <c r="AW117" s="2" t="s">
        <v>102</v>
      </c>
      <c r="AZ117" s="2" t="s">
        <v>102</v>
      </c>
      <c r="BB117" s="2" t="s">
        <v>102</v>
      </c>
      <c r="BE117" s="2" t="s">
        <v>102</v>
      </c>
      <c r="BG117" s="2" t="s">
        <v>102</v>
      </c>
      <c r="BM117" s="2" t="s">
        <v>102</v>
      </c>
      <c r="BQ117" s="2" t="s">
        <v>102</v>
      </c>
      <c r="BR117" s="2" t="s">
        <v>102</v>
      </c>
      <c r="BT117" s="2">
        <v>4.0</v>
      </c>
      <c r="BU117" s="2">
        <v>3.0</v>
      </c>
      <c r="BV117" s="2">
        <v>4.0</v>
      </c>
      <c r="BW117" s="2">
        <v>4.0</v>
      </c>
      <c r="BX117" s="2">
        <v>1.0</v>
      </c>
      <c r="BY117" s="2">
        <v>4.0</v>
      </c>
      <c r="BZ117" s="2">
        <v>4.0</v>
      </c>
      <c r="CA117" s="2">
        <v>4.0</v>
      </c>
      <c r="CB117" s="2">
        <v>4.0</v>
      </c>
      <c r="CC117" s="2">
        <v>1.0</v>
      </c>
      <c r="CD117" s="2">
        <v>3.0</v>
      </c>
      <c r="CE117" s="2">
        <v>4.0</v>
      </c>
      <c r="CF117" s="2">
        <v>4.0</v>
      </c>
      <c r="CG117" s="2">
        <v>1.0</v>
      </c>
      <c r="CH117" s="2">
        <v>4.0</v>
      </c>
      <c r="CI117" s="2">
        <v>1.0</v>
      </c>
      <c r="CJ117" s="2">
        <v>2.0</v>
      </c>
      <c r="CK117" s="2">
        <v>4.0</v>
      </c>
      <c r="CL117" s="2" t="s">
        <v>105</v>
      </c>
      <c r="CM117" s="2" t="s">
        <v>749</v>
      </c>
      <c r="CN117" s="6" t="s">
        <v>750</v>
      </c>
      <c r="CO117" s="7" t="str">
        <f>HYPERLINK("https://drive.google.com/file/d/1d4Bxr-bi5w6paAyiPVLQSYLw_p-SFXuI/view?usp=drivesdk","Form Tanggapan")</f>
        <v>Form Tanggapan</v>
      </c>
      <c r="CP117" s="2" t="s">
        <v>745</v>
      </c>
    </row>
    <row r="118">
      <c r="A118" s="4">
        <v>43971.41036541667</v>
      </c>
      <c r="C118" s="2" t="s">
        <v>751</v>
      </c>
      <c r="D118" s="5" t="s">
        <v>752</v>
      </c>
      <c r="E118" s="2">
        <v>35.0</v>
      </c>
      <c r="F118" s="2" t="s">
        <v>753</v>
      </c>
      <c r="G118" s="2" t="s">
        <v>96</v>
      </c>
      <c r="H118" s="2" t="s">
        <v>168</v>
      </c>
      <c r="I118" s="2" t="s">
        <v>113</v>
      </c>
      <c r="J118" s="2" t="s">
        <v>754</v>
      </c>
      <c r="K118" s="2" t="s">
        <v>191</v>
      </c>
      <c r="L118" s="2">
        <v>4.0</v>
      </c>
      <c r="M118" s="2">
        <v>4.0</v>
      </c>
      <c r="N118" s="2">
        <v>4.0</v>
      </c>
      <c r="O118" s="2">
        <v>5.0</v>
      </c>
      <c r="P118" s="2">
        <v>5.0</v>
      </c>
      <c r="Q118" s="2">
        <v>4.0</v>
      </c>
      <c r="R118" s="2">
        <v>4.0</v>
      </c>
      <c r="S118" s="2">
        <v>4.0</v>
      </c>
      <c r="T118" s="2">
        <v>4.0</v>
      </c>
      <c r="U118" s="2">
        <v>4.0</v>
      </c>
      <c r="V118" s="2">
        <v>5.0</v>
      </c>
      <c r="W118" s="2">
        <v>4.0</v>
      </c>
      <c r="X118" s="2">
        <v>4.0</v>
      </c>
      <c r="Y118" s="2">
        <v>5.0</v>
      </c>
      <c r="Z118" s="2">
        <v>4.0</v>
      </c>
      <c r="AA118" s="2">
        <v>3.0</v>
      </c>
      <c r="AB118" s="2">
        <v>2.0</v>
      </c>
      <c r="AC118" s="2">
        <v>4.0</v>
      </c>
      <c r="AE118" s="2" t="s">
        <v>104</v>
      </c>
      <c r="AG118" s="2" t="s">
        <v>102</v>
      </c>
      <c r="AJ118" s="2" t="s">
        <v>102</v>
      </c>
      <c r="AL118" s="2" t="s">
        <v>104</v>
      </c>
      <c r="AR118" s="2" t="s">
        <v>102</v>
      </c>
      <c r="AV118" s="2" t="s">
        <v>102</v>
      </c>
      <c r="AW118" s="2" t="s">
        <v>102</v>
      </c>
      <c r="AZ118" s="2" t="s">
        <v>102</v>
      </c>
      <c r="BB118" s="2" t="s">
        <v>102</v>
      </c>
      <c r="BE118" s="2" t="s">
        <v>102</v>
      </c>
      <c r="BG118" s="2" t="s">
        <v>104</v>
      </c>
      <c r="BM118" s="2" t="s">
        <v>102</v>
      </c>
      <c r="BQ118" s="2" t="s">
        <v>104</v>
      </c>
      <c r="BR118" s="2" t="s">
        <v>102</v>
      </c>
      <c r="BT118" s="2">
        <v>4.0</v>
      </c>
      <c r="BU118" s="2">
        <v>4.0</v>
      </c>
      <c r="BV118" s="2">
        <v>4.0</v>
      </c>
      <c r="BW118" s="2">
        <v>4.0</v>
      </c>
      <c r="BX118" s="2">
        <v>3.0</v>
      </c>
      <c r="BY118" s="2">
        <v>3.0</v>
      </c>
      <c r="BZ118" s="2">
        <v>4.0</v>
      </c>
      <c r="CA118" s="2">
        <v>3.0</v>
      </c>
      <c r="CB118" s="2">
        <v>4.0</v>
      </c>
      <c r="CC118" s="2">
        <v>3.0</v>
      </c>
      <c r="CD118" s="2">
        <v>3.0</v>
      </c>
      <c r="CE118" s="2">
        <v>3.0</v>
      </c>
      <c r="CF118" s="2">
        <v>4.0</v>
      </c>
      <c r="CG118" s="2">
        <v>3.0</v>
      </c>
      <c r="CH118" s="2">
        <v>3.0</v>
      </c>
      <c r="CI118" s="2">
        <v>4.0</v>
      </c>
      <c r="CJ118" s="2">
        <v>1.0</v>
      </c>
      <c r="CK118" s="2">
        <v>4.0</v>
      </c>
      <c r="CL118" s="2" t="s">
        <v>105</v>
      </c>
      <c r="CM118" s="2" t="s">
        <v>755</v>
      </c>
      <c r="CN118" s="6" t="s">
        <v>756</v>
      </c>
      <c r="CO118" s="7" t="str">
        <f>HYPERLINK("https://drive.google.com/file/d/17Z2lj2xb1NkE8vTP5ItONygWGhoavqCG/view?usp=drivesdk","Form Tanggapan")</f>
        <v>Form Tanggapan</v>
      </c>
      <c r="CP118" s="2" t="s">
        <v>757</v>
      </c>
    </row>
    <row r="119">
      <c r="A119" s="4">
        <v>43971.410510497684</v>
      </c>
      <c r="C119" s="2" t="s">
        <v>758</v>
      </c>
      <c r="D119" s="5" t="s">
        <v>759</v>
      </c>
      <c r="E119" s="2">
        <v>43.0</v>
      </c>
      <c r="F119" s="2" t="s">
        <v>160</v>
      </c>
      <c r="G119" s="2" t="s">
        <v>96</v>
      </c>
      <c r="H119" s="2" t="s">
        <v>168</v>
      </c>
      <c r="I119" s="2" t="s">
        <v>161</v>
      </c>
      <c r="J119" s="2" t="s">
        <v>246</v>
      </c>
      <c r="K119" s="2" t="s">
        <v>471</v>
      </c>
      <c r="L119" s="2">
        <v>5.0</v>
      </c>
      <c r="M119" s="2">
        <v>5.0</v>
      </c>
      <c r="N119" s="2">
        <v>5.0</v>
      </c>
      <c r="O119" s="2">
        <v>5.0</v>
      </c>
      <c r="P119" s="2">
        <v>5.0</v>
      </c>
      <c r="Q119" s="2">
        <v>5.0</v>
      </c>
      <c r="R119" s="2">
        <v>5.0</v>
      </c>
      <c r="S119" s="2">
        <v>4.0</v>
      </c>
      <c r="T119" s="2">
        <v>2.0</v>
      </c>
      <c r="U119" s="2">
        <v>5.0</v>
      </c>
      <c r="V119" s="2">
        <v>4.0</v>
      </c>
      <c r="W119" s="2">
        <v>5.0</v>
      </c>
      <c r="X119" s="2">
        <v>5.0</v>
      </c>
      <c r="Y119" s="2">
        <v>5.0</v>
      </c>
      <c r="Z119" s="2">
        <v>5.0</v>
      </c>
      <c r="AA119" s="2">
        <v>1.0</v>
      </c>
      <c r="AB119" s="2">
        <v>1.0</v>
      </c>
      <c r="AC119" s="2">
        <v>3.0</v>
      </c>
      <c r="AE119" s="2" t="s">
        <v>101</v>
      </c>
      <c r="AG119" s="2" t="s">
        <v>102</v>
      </c>
      <c r="AJ119" s="2" t="s">
        <v>102</v>
      </c>
      <c r="AL119" s="2" t="s">
        <v>104</v>
      </c>
      <c r="AR119" s="2" t="s">
        <v>102</v>
      </c>
      <c r="AV119" s="2" t="s">
        <v>104</v>
      </c>
      <c r="AW119" s="2" t="s">
        <v>104</v>
      </c>
      <c r="AZ119" s="2" t="s">
        <v>102</v>
      </c>
      <c r="BB119" s="2" t="s">
        <v>102</v>
      </c>
      <c r="BE119" s="2" t="s">
        <v>102</v>
      </c>
      <c r="BG119" s="2" t="s">
        <v>104</v>
      </c>
      <c r="BM119" s="2" t="s">
        <v>104</v>
      </c>
      <c r="BQ119" s="2" t="s">
        <v>102</v>
      </c>
      <c r="BR119" s="2" t="s">
        <v>102</v>
      </c>
      <c r="BT119" s="2">
        <v>4.0</v>
      </c>
      <c r="BU119" s="2">
        <v>4.0</v>
      </c>
      <c r="BV119" s="2">
        <v>4.0</v>
      </c>
      <c r="BW119" s="2">
        <v>4.0</v>
      </c>
      <c r="BX119" s="2">
        <v>1.0</v>
      </c>
      <c r="BY119" s="2">
        <v>4.0</v>
      </c>
      <c r="BZ119" s="2">
        <v>4.0</v>
      </c>
      <c r="CA119" s="2">
        <v>4.0</v>
      </c>
      <c r="CB119" s="2">
        <v>4.0</v>
      </c>
      <c r="CC119" s="2">
        <v>1.0</v>
      </c>
      <c r="CD119" s="2">
        <v>4.0</v>
      </c>
      <c r="CE119" s="2">
        <v>4.0</v>
      </c>
      <c r="CF119" s="2">
        <v>4.0</v>
      </c>
      <c r="CG119" s="2">
        <v>3.0</v>
      </c>
      <c r="CH119" s="2">
        <v>4.0</v>
      </c>
      <c r="CI119" s="2">
        <v>1.0</v>
      </c>
      <c r="CJ119" s="2">
        <v>2.0</v>
      </c>
      <c r="CK119" s="2">
        <v>4.0</v>
      </c>
      <c r="CL119" s="2" t="s">
        <v>105</v>
      </c>
      <c r="CM119" s="2" t="s">
        <v>760</v>
      </c>
      <c r="CN119" s="6" t="s">
        <v>761</v>
      </c>
      <c r="CO119" s="7" t="str">
        <f>HYPERLINK("https://drive.google.com/file/d/1Ut3l4i41OfjKPBfAZCxdjGHMzuYTgvN_/view?usp=drivesdk","Form Tanggapan")</f>
        <v>Form Tanggapan</v>
      </c>
      <c r="CP119" s="2" t="s">
        <v>757</v>
      </c>
    </row>
    <row r="120">
      <c r="A120" s="4">
        <v>43971.410753958335</v>
      </c>
      <c r="C120" s="2" t="s">
        <v>762</v>
      </c>
      <c r="E120" s="2">
        <v>24.0</v>
      </c>
      <c r="F120" s="2" t="s">
        <v>763</v>
      </c>
      <c r="G120" s="2" t="s">
        <v>96</v>
      </c>
      <c r="H120" s="2" t="s">
        <v>97</v>
      </c>
      <c r="I120" s="2" t="s">
        <v>124</v>
      </c>
      <c r="J120" s="2" t="s">
        <v>764</v>
      </c>
      <c r="K120" s="2" t="s">
        <v>453</v>
      </c>
      <c r="L120" s="2">
        <v>4.0</v>
      </c>
      <c r="M120" s="2">
        <v>5.0</v>
      </c>
      <c r="N120" s="2">
        <v>5.0</v>
      </c>
      <c r="O120" s="2">
        <v>5.0</v>
      </c>
      <c r="P120" s="2">
        <v>5.0</v>
      </c>
      <c r="Q120" s="2">
        <v>5.0</v>
      </c>
      <c r="R120" s="2">
        <v>2.0</v>
      </c>
      <c r="S120" s="2">
        <v>5.0</v>
      </c>
      <c r="T120" s="2">
        <v>5.0</v>
      </c>
      <c r="U120" s="2">
        <v>5.0</v>
      </c>
      <c r="V120" s="2">
        <v>5.0</v>
      </c>
      <c r="W120" s="2">
        <v>3.0</v>
      </c>
      <c r="X120" s="2">
        <v>4.0</v>
      </c>
      <c r="Y120" s="2">
        <v>5.0</v>
      </c>
      <c r="Z120" s="2">
        <v>5.0</v>
      </c>
      <c r="AA120" s="2">
        <v>5.0</v>
      </c>
      <c r="AB120" s="2">
        <v>1.0</v>
      </c>
      <c r="AC120" s="2">
        <v>5.0</v>
      </c>
      <c r="AE120" s="2" t="s">
        <v>104</v>
      </c>
      <c r="AG120" s="2" t="s">
        <v>102</v>
      </c>
      <c r="AJ120" s="2" t="s">
        <v>102</v>
      </c>
      <c r="AL120" s="2" t="s">
        <v>127</v>
      </c>
      <c r="AR120" s="2" t="s">
        <v>102</v>
      </c>
      <c r="AV120" s="2" t="s">
        <v>102</v>
      </c>
      <c r="AW120" s="2" t="s">
        <v>104</v>
      </c>
      <c r="AZ120" s="2" t="s">
        <v>104</v>
      </c>
      <c r="BB120" s="2" t="s">
        <v>102</v>
      </c>
      <c r="BE120" s="2" t="s">
        <v>104</v>
      </c>
      <c r="BG120" s="2" t="s">
        <v>104</v>
      </c>
      <c r="BM120" s="2" t="s">
        <v>104</v>
      </c>
      <c r="BQ120" s="2" t="s">
        <v>102</v>
      </c>
      <c r="BR120" s="2" t="s">
        <v>102</v>
      </c>
      <c r="BT120" s="2">
        <v>3.0</v>
      </c>
      <c r="BU120" s="2">
        <v>3.0</v>
      </c>
      <c r="BV120" s="2">
        <v>4.0</v>
      </c>
      <c r="BW120" s="2">
        <v>4.0</v>
      </c>
      <c r="BX120" s="2">
        <v>1.0</v>
      </c>
      <c r="BY120" s="2">
        <v>4.0</v>
      </c>
      <c r="BZ120" s="2">
        <v>4.0</v>
      </c>
      <c r="CA120" s="2">
        <v>1.0</v>
      </c>
      <c r="CB120" s="2">
        <v>4.0</v>
      </c>
      <c r="CC120" s="2">
        <v>1.0</v>
      </c>
      <c r="CD120" s="2">
        <v>4.0</v>
      </c>
      <c r="CE120" s="2">
        <v>4.0</v>
      </c>
      <c r="CF120" s="2">
        <v>4.0</v>
      </c>
      <c r="CG120" s="2">
        <v>3.0</v>
      </c>
      <c r="CH120" s="2">
        <v>4.0</v>
      </c>
      <c r="CI120" s="2">
        <v>1.0</v>
      </c>
      <c r="CJ120" s="2">
        <v>1.0</v>
      </c>
      <c r="CK120" s="2">
        <v>4.0</v>
      </c>
      <c r="CL120" s="2" t="s">
        <v>105</v>
      </c>
      <c r="CM120" s="2" t="s">
        <v>765</v>
      </c>
      <c r="CN120" s="6" t="s">
        <v>766</v>
      </c>
      <c r="CO120" s="7" t="str">
        <f t="shared" ref="CO120:CO121" si="7">HYPERLINK("https://drive.google.com/file/d/1ukTnneWaOMgmsZhPxonQhOgYukvJB-VQ/view?usp=drivesdk","Form Tanggapan")</f>
        <v>Form Tanggapan</v>
      </c>
      <c r="CP120" s="2" t="s">
        <v>757</v>
      </c>
    </row>
    <row r="121">
      <c r="A121" s="4">
        <v>43971.410766886576</v>
      </c>
      <c r="C121" s="2" t="s">
        <v>767</v>
      </c>
      <c r="D121" s="5" t="s">
        <v>768</v>
      </c>
      <c r="E121" s="2">
        <v>27.0</v>
      </c>
      <c r="F121" s="2" t="s">
        <v>769</v>
      </c>
      <c r="G121" s="2" t="s">
        <v>112</v>
      </c>
      <c r="H121" s="2" t="s">
        <v>168</v>
      </c>
      <c r="I121" s="2" t="s">
        <v>98</v>
      </c>
      <c r="J121" s="2" t="s">
        <v>770</v>
      </c>
      <c r="K121" s="2" t="s">
        <v>471</v>
      </c>
      <c r="L121" s="2">
        <v>5.0</v>
      </c>
      <c r="M121" s="2">
        <v>5.0</v>
      </c>
      <c r="N121" s="2">
        <v>5.0</v>
      </c>
      <c r="O121" s="2">
        <v>1.0</v>
      </c>
      <c r="P121" s="2">
        <v>5.0</v>
      </c>
      <c r="Q121" s="2">
        <v>5.0</v>
      </c>
      <c r="R121" s="2">
        <v>5.0</v>
      </c>
      <c r="S121" s="2">
        <v>5.0</v>
      </c>
      <c r="T121" s="2">
        <v>5.0</v>
      </c>
      <c r="U121" s="2">
        <v>3.0</v>
      </c>
      <c r="V121" s="2">
        <v>5.0</v>
      </c>
      <c r="W121" s="2">
        <v>5.0</v>
      </c>
      <c r="X121" s="2">
        <v>5.0</v>
      </c>
      <c r="Y121" s="2">
        <v>5.0</v>
      </c>
      <c r="Z121" s="2">
        <v>5.0</v>
      </c>
      <c r="AA121" s="2">
        <v>1.0</v>
      </c>
      <c r="AB121" s="2">
        <v>4.0</v>
      </c>
      <c r="AC121" s="2">
        <v>1.0</v>
      </c>
      <c r="AE121" s="2" t="s">
        <v>104</v>
      </c>
      <c r="AG121" s="2" t="s">
        <v>102</v>
      </c>
      <c r="AJ121" s="2" t="s">
        <v>102</v>
      </c>
      <c r="AL121" s="2" t="s">
        <v>102</v>
      </c>
      <c r="AR121" s="2" t="s">
        <v>102</v>
      </c>
      <c r="AV121" s="2" t="s">
        <v>102</v>
      </c>
      <c r="AW121" s="2" t="s">
        <v>102</v>
      </c>
      <c r="AZ121" s="2" t="s">
        <v>102</v>
      </c>
      <c r="BB121" s="2" t="s">
        <v>104</v>
      </c>
      <c r="BE121" s="2" t="s">
        <v>102</v>
      </c>
      <c r="BG121" s="2" t="s">
        <v>102</v>
      </c>
      <c r="BM121" s="2" t="s">
        <v>102</v>
      </c>
      <c r="BQ121" s="2" t="s">
        <v>102</v>
      </c>
      <c r="BR121" s="2" t="s">
        <v>102</v>
      </c>
      <c r="BT121" s="2">
        <v>4.0</v>
      </c>
      <c r="BU121" s="2">
        <v>4.0</v>
      </c>
      <c r="BV121" s="2">
        <v>4.0</v>
      </c>
      <c r="BW121" s="2">
        <v>4.0</v>
      </c>
      <c r="BX121" s="2">
        <v>1.0</v>
      </c>
      <c r="BY121" s="2">
        <v>4.0</v>
      </c>
      <c r="BZ121" s="2">
        <v>1.0</v>
      </c>
      <c r="CA121" s="2">
        <v>1.0</v>
      </c>
      <c r="CB121" s="2">
        <v>4.0</v>
      </c>
      <c r="CC121" s="2">
        <v>2.0</v>
      </c>
      <c r="CD121" s="2">
        <v>4.0</v>
      </c>
      <c r="CE121" s="2">
        <v>4.0</v>
      </c>
      <c r="CF121" s="2">
        <v>4.0</v>
      </c>
      <c r="CG121" s="2">
        <v>4.0</v>
      </c>
      <c r="CH121" s="2">
        <v>4.0</v>
      </c>
      <c r="CI121" s="2">
        <v>1.0</v>
      </c>
      <c r="CJ121" s="2">
        <v>1.0</v>
      </c>
      <c r="CK121" s="2">
        <v>4.0</v>
      </c>
      <c r="CL121" s="2" t="s">
        <v>105</v>
      </c>
      <c r="CM121" s="2" t="s">
        <v>765</v>
      </c>
      <c r="CN121" s="6" t="s">
        <v>766</v>
      </c>
      <c r="CO121" s="7" t="str">
        <f t="shared" si="7"/>
        <v>Form Tanggapan</v>
      </c>
      <c r="CP121" s="2" t="s">
        <v>757</v>
      </c>
    </row>
    <row r="122">
      <c r="A122" s="4">
        <v>43971.41083958333</v>
      </c>
      <c r="C122" s="2" t="s">
        <v>771</v>
      </c>
      <c r="D122" s="5" t="s">
        <v>772</v>
      </c>
      <c r="E122" s="2">
        <v>37.0</v>
      </c>
      <c r="F122" s="2" t="s">
        <v>773</v>
      </c>
      <c r="G122" s="2" t="s">
        <v>112</v>
      </c>
      <c r="H122" s="2" t="s">
        <v>123</v>
      </c>
      <c r="I122" s="2" t="s">
        <v>124</v>
      </c>
      <c r="J122" s="2" t="s">
        <v>774</v>
      </c>
      <c r="K122" s="2" t="s">
        <v>471</v>
      </c>
      <c r="L122" s="2">
        <v>5.0</v>
      </c>
      <c r="M122" s="2">
        <v>5.0</v>
      </c>
      <c r="N122" s="2">
        <v>5.0</v>
      </c>
      <c r="O122" s="2">
        <v>5.0</v>
      </c>
      <c r="P122" s="2">
        <v>5.0</v>
      </c>
      <c r="Q122" s="2">
        <v>5.0</v>
      </c>
      <c r="R122" s="2">
        <v>5.0</v>
      </c>
      <c r="S122" s="2">
        <v>5.0</v>
      </c>
      <c r="T122" s="2">
        <v>5.0</v>
      </c>
      <c r="U122" s="2">
        <v>5.0</v>
      </c>
      <c r="V122" s="2">
        <v>5.0</v>
      </c>
      <c r="W122" s="2">
        <v>5.0</v>
      </c>
      <c r="X122" s="2">
        <v>5.0</v>
      </c>
      <c r="Y122" s="2">
        <v>5.0</v>
      </c>
      <c r="Z122" s="2">
        <v>5.0</v>
      </c>
      <c r="AA122" s="2">
        <v>3.0</v>
      </c>
      <c r="AB122" s="2">
        <v>3.0</v>
      </c>
      <c r="AC122" s="2">
        <v>5.0</v>
      </c>
      <c r="AE122" s="2" t="s">
        <v>101</v>
      </c>
      <c r="AG122" s="2" t="s">
        <v>104</v>
      </c>
      <c r="AJ122" s="2" t="s">
        <v>104</v>
      </c>
      <c r="AL122" s="2" t="s">
        <v>104</v>
      </c>
      <c r="AR122" s="2" t="s">
        <v>104</v>
      </c>
      <c r="AV122" s="2" t="s">
        <v>102</v>
      </c>
      <c r="AW122" s="2" t="s">
        <v>104</v>
      </c>
      <c r="AZ122" s="2" t="s">
        <v>102</v>
      </c>
      <c r="BB122" s="2" t="s">
        <v>104</v>
      </c>
      <c r="BE122" s="2" t="s">
        <v>104</v>
      </c>
      <c r="BG122" s="2" t="s">
        <v>102</v>
      </c>
      <c r="BM122" s="2" t="s">
        <v>102</v>
      </c>
      <c r="BQ122" s="2" t="s">
        <v>102</v>
      </c>
      <c r="BR122" s="2" t="s">
        <v>104</v>
      </c>
      <c r="BT122" s="2">
        <v>4.0</v>
      </c>
      <c r="BU122" s="2">
        <v>4.0</v>
      </c>
      <c r="BV122" s="2">
        <v>4.0</v>
      </c>
      <c r="BW122" s="2">
        <v>4.0</v>
      </c>
      <c r="BX122" s="2">
        <v>1.0</v>
      </c>
      <c r="BY122" s="2">
        <v>4.0</v>
      </c>
      <c r="BZ122" s="2">
        <v>4.0</v>
      </c>
      <c r="CA122" s="2">
        <v>2.0</v>
      </c>
      <c r="CB122" s="2">
        <v>4.0</v>
      </c>
      <c r="CC122" s="2">
        <v>1.0</v>
      </c>
      <c r="CD122" s="2">
        <v>4.0</v>
      </c>
      <c r="CE122" s="2">
        <v>4.0</v>
      </c>
      <c r="CF122" s="2">
        <v>3.0</v>
      </c>
      <c r="CG122" s="2">
        <v>3.0</v>
      </c>
      <c r="CH122" s="2">
        <v>4.0</v>
      </c>
      <c r="CI122" s="2">
        <v>2.0</v>
      </c>
      <c r="CJ122" s="2">
        <v>3.0</v>
      </c>
      <c r="CK122" s="2">
        <v>4.0</v>
      </c>
      <c r="CL122" s="2" t="s">
        <v>105</v>
      </c>
      <c r="CM122" s="2" t="s">
        <v>775</v>
      </c>
      <c r="CN122" s="6" t="s">
        <v>776</v>
      </c>
      <c r="CO122" s="7" t="str">
        <f t="shared" ref="CO122:CO123" si="8">HYPERLINK("https://drive.google.com/file/d/1tdyfgYRUAgiw_7uZtXEFbkeaOhkk25Cc/view?usp=drivesdk","Form Tanggapan")</f>
        <v>Form Tanggapan</v>
      </c>
      <c r="CP122" s="2" t="s">
        <v>757</v>
      </c>
    </row>
    <row r="123">
      <c r="A123" s="4">
        <v>43971.4108400463</v>
      </c>
      <c r="C123" s="2" t="s">
        <v>777</v>
      </c>
      <c r="D123" s="5" t="s">
        <v>778</v>
      </c>
      <c r="E123" s="2">
        <v>21.0</v>
      </c>
      <c r="F123" s="2" t="s">
        <v>779</v>
      </c>
      <c r="G123" s="2" t="s">
        <v>96</v>
      </c>
      <c r="H123" s="2" t="s">
        <v>97</v>
      </c>
      <c r="I123" s="2" t="s">
        <v>161</v>
      </c>
      <c r="J123" s="2" t="s">
        <v>780</v>
      </c>
      <c r="K123" s="2" t="s">
        <v>453</v>
      </c>
      <c r="L123" s="2">
        <v>5.0</v>
      </c>
      <c r="M123" s="2">
        <v>5.0</v>
      </c>
      <c r="N123" s="2">
        <v>5.0</v>
      </c>
      <c r="O123" s="2">
        <v>5.0</v>
      </c>
      <c r="P123" s="2">
        <v>5.0</v>
      </c>
      <c r="Q123" s="2">
        <v>4.0</v>
      </c>
      <c r="R123" s="2">
        <v>5.0</v>
      </c>
      <c r="S123" s="2">
        <v>5.0</v>
      </c>
      <c r="T123" s="2">
        <v>4.0</v>
      </c>
      <c r="U123" s="2">
        <v>4.0</v>
      </c>
      <c r="V123" s="2">
        <v>5.0</v>
      </c>
      <c r="W123" s="2">
        <v>4.0</v>
      </c>
      <c r="X123" s="2">
        <v>4.0</v>
      </c>
      <c r="Y123" s="2">
        <v>5.0</v>
      </c>
      <c r="Z123" s="2">
        <v>5.0</v>
      </c>
      <c r="AA123" s="2">
        <v>2.0</v>
      </c>
      <c r="AB123" s="2">
        <v>3.0</v>
      </c>
      <c r="AC123" s="2">
        <v>5.0</v>
      </c>
      <c r="AE123" s="2" t="s">
        <v>104</v>
      </c>
      <c r="AG123" s="2" t="s">
        <v>104</v>
      </c>
      <c r="AJ123" s="2" t="s">
        <v>104</v>
      </c>
      <c r="AL123" s="2" t="s">
        <v>104</v>
      </c>
      <c r="AR123" s="2" t="s">
        <v>102</v>
      </c>
      <c r="AV123" s="2" t="s">
        <v>102</v>
      </c>
      <c r="AW123" s="2" t="s">
        <v>104</v>
      </c>
      <c r="AZ123" s="2" t="s">
        <v>102</v>
      </c>
      <c r="BB123" s="2" t="s">
        <v>104</v>
      </c>
      <c r="BE123" s="2" t="s">
        <v>103</v>
      </c>
      <c r="BG123" s="2" t="s">
        <v>127</v>
      </c>
      <c r="BM123" s="2" t="s">
        <v>104</v>
      </c>
      <c r="BQ123" s="2" t="s">
        <v>127</v>
      </c>
      <c r="BR123" s="2" t="s">
        <v>103</v>
      </c>
      <c r="BT123" s="2">
        <v>3.0</v>
      </c>
      <c r="BU123" s="2">
        <v>3.0</v>
      </c>
      <c r="BV123" s="2">
        <v>4.0</v>
      </c>
      <c r="BW123" s="2">
        <v>4.0</v>
      </c>
      <c r="BX123" s="2">
        <v>2.0</v>
      </c>
      <c r="BY123" s="2">
        <v>4.0</v>
      </c>
      <c r="BZ123" s="2">
        <v>4.0</v>
      </c>
      <c r="CA123" s="2">
        <v>3.0</v>
      </c>
      <c r="CB123" s="2">
        <v>4.0</v>
      </c>
      <c r="CC123" s="2">
        <v>1.0</v>
      </c>
      <c r="CD123" s="2">
        <v>3.0</v>
      </c>
      <c r="CE123" s="2">
        <v>3.0</v>
      </c>
      <c r="CF123" s="2">
        <v>3.0</v>
      </c>
      <c r="CG123" s="2">
        <v>2.0</v>
      </c>
      <c r="CH123" s="2">
        <v>4.0</v>
      </c>
      <c r="CI123" s="2">
        <v>3.0</v>
      </c>
      <c r="CJ123" s="2">
        <v>4.0</v>
      </c>
      <c r="CK123" s="2">
        <v>4.0</v>
      </c>
      <c r="CL123" s="2" t="s">
        <v>105</v>
      </c>
      <c r="CM123" s="2" t="s">
        <v>775</v>
      </c>
      <c r="CN123" s="6" t="s">
        <v>776</v>
      </c>
      <c r="CO123" s="7" t="str">
        <f t="shared" si="8"/>
        <v>Form Tanggapan</v>
      </c>
      <c r="CP123" s="2" t="s">
        <v>757</v>
      </c>
    </row>
    <row r="124">
      <c r="A124" s="4">
        <v>43971.41108694444</v>
      </c>
      <c r="C124" s="2" t="s">
        <v>781</v>
      </c>
      <c r="D124" s="5" t="s">
        <v>782</v>
      </c>
      <c r="E124" s="2">
        <v>27.0</v>
      </c>
      <c r="F124" s="2" t="s">
        <v>783</v>
      </c>
      <c r="G124" s="2" t="s">
        <v>96</v>
      </c>
      <c r="H124" s="2" t="s">
        <v>168</v>
      </c>
      <c r="I124" s="2" t="s">
        <v>113</v>
      </c>
      <c r="J124" s="2" t="s">
        <v>784</v>
      </c>
      <c r="K124" s="2" t="s">
        <v>191</v>
      </c>
      <c r="L124" s="2">
        <v>5.0</v>
      </c>
      <c r="M124" s="2">
        <v>5.0</v>
      </c>
      <c r="N124" s="2">
        <v>5.0</v>
      </c>
      <c r="O124" s="2">
        <v>5.0</v>
      </c>
      <c r="P124" s="2">
        <v>4.0</v>
      </c>
      <c r="Q124" s="2">
        <v>5.0</v>
      </c>
      <c r="R124" s="2">
        <v>4.0</v>
      </c>
      <c r="S124" s="2">
        <v>5.0</v>
      </c>
      <c r="T124" s="2">
        <v>5.0</v>
      </c>
      <c r="U124" s="2">
        <v>5.0</v>
      </c>
      <c r="V124" s="2">
        <v>5.0</v>
      </c>
      <c r="W124" s="2">
        <v>5.0</v>
      </c>
      <c r="X124" s="2">
        <v>5.0</v>
      </c>
      <c r="Y124" s="2">
        <v>5.0</v>
      </c>
      <c r="Z124" s="2">
        <v>5.0</v>
      </c>
      <c r="AA124" s="2">
        <v>1.0</v>
      </c>
      <c r="AB124" s="2">
        <v>1.0</v>
      </c>
      <c r="AC124" s="2">
        <v>5.0</v>
      </c>
      <c r="AE124" s="2" t="s">
        <v>104</v>
      </c>
      <c r="AG124" s="2" t="s">
        <v>102</v>
      </c>
      <c r="AJ124" s="2" t="s">
        <v>102</v>
      </c>
      <c r="AL124" s="2" t="s">
        <v>104</v>
      </c>
      <c r="AR124" s="2" t="s">
        <v>102</v>
      </c>
      <c r="AV124" s="2" t="s">
        <v>102</v>
      </c>
      <c r="AW124" s="2" t="s">
        <v>104</v>
      </c>
      <c r="AZ124" s="2" t="s">
        <v>104</v>
      </c>
      <c r="BB124" s="2" t="s">
        <v>102</v>
      </c>
      <c r="BE124" s="2" t="s">
        <v>104</v>
      </c>
      <c r="BG124" s="2" t="s">
        <v>104</v>
      </c>
      <c r="BM124" s="2" t="s">
        <v>104</v>
      </c>
      <c r="BQ124" s="2" t="s">
        <v>104</v>
      </c>
      <c r="BR124" s="2" t="s">
        <v>104</v>
      </c>
      <c r="BT124" s="2">
        <v>4.0</v>
      </c>
      <c r="BU124" s="2">
        <v>4.0</v>
      </c>
      <c r="BV124" s="2">
        <v>4.0</v>
      </c>
      <c r="BW124" s="2">
        <v>4.0</v>
      </c>
      <c r="BX124" s="2">
        <v>1.0</v>
      </c>
      <c r="BY124" s="2">
        <v>4.0</v>
      </c>
      <c r="BZ124" s="2">
        <v>4.0</v>
      </c>
      <c r="CA124" s="2">
        <v>1.0</v>
      </c>
      <c r="CB124" s="2">
        <v>4.0</v>
      </c>
      <c r="CC124" s="2">
        <v>1.0</v>
      </c>
      <c r="CD124" s="2">
        <v>4.0</v>
      </c>
      <c r="CE124" s="2">
        <v>4.0</v>
      </c>
      <c r="CF124" s="2">
        <v>4.0</v>
      </c>
      <c r="CG124" s="2">
        <v>1.0</v>
      </c>
      <c r="CH124" s="2">
        <v>4.0</v>
      </c>
      <c r="CI124" s="2">
        <v>1.0</v>
      </c>
      <c r="CJ124" s="2">
        <v>2.0</v>
      </c>
      <c r="CK124" s="2">
        <v>2.0</v>
      </c>
      <c r="CL124" s="2" t="s">
        <v>105</v>
      </c>
      <c r="CM124" s="2" t="s">
        <v>785</v>
      </c>
      <c r="CN124" s="6" t="s">
        <v>786</v>
      </c>
      <c r="CO124" s="7" t="str">
        <f>HYPERLINK("https://drive.google.com/file/d/1LEu3_O92GAKpuqt7hmKXtYq4OTmiKNIw/view?usp=drivesdk","Form Tanggapan")</f>
        <v>Form Tanggapan</v>
      </c>
      <c r="CP124" s="2" t="s">
        <v>787</v>
      </c>
    </row>
    <row r="125">
      <c r="A125" s="4">
        <v>43971.41180959491</v>
      </c>
      <c r="C125" s="2" t="s">
        <v>788</v>
      </c>
      <c r="D125" s="5" t="s">
        <v>789</v>
      </c>
      <c r="E125" s="2">
        <v>21.0</v>
      </c>
      <c r="F125" s="2" t="s">
        <v>790</v>
      </c>
      <c r="G125" s="2" t="s">
        <v>96</v>
      </c>
      <c r="H125" s="2" t="s">
        <v>123</v>
      </c>
      <c r="I125" s="2" t="s">
        <v>124</v>
      </c>
      <c r="J125" s="2" t="s">
        <v>617</v>
      </c>
      <c r="K125" s="2" t="s">
        <v>191</v>
      </c>
      <c r="L125" s="2">
        <v>5.0</v>
      </c>
      <c r="M125" s="2">
        <v>5.0</v>
      </c>
      <c r="N125" s="2">
        <v>4.0</v>
      </c>
      <c r="O125" s="2">
        <v>4.0</v>
      </c>
      <c r="P125" s="2">
        <v>4.0</v>
      </c>
      <c r="Q125" s="2">
        <v>4.0</v>
      </c>
      <c r="R125" s="2">
        <v>2.0</v>
      </c>
      <c r="S125" s="2">
        <v>5.0</v>
      </c>
      <c r="T125" s="2">
        <v>3.0</v>
      </c>
      <c r="U125" s="2">
        <v>4.0</v>
      </c>
      <c r="V125" s="2">
        <v>5.0</v>
      </c>
      <c r="W125" s="2">
        <v>5.0</v>
      </c>
      <c r="X125" s="2">
        <v>5.0</v>
      </c>
      <c r="Y125" s="2">
        <v>5.0</v>
      </c>
      <c r="Z125" s="2">
        <v>5.0</v>
      </c>
      <c r="AA125" s="2">
        <v>3.0</v>
      </c>
      <c r="AB125" s="2">
        <v>2.0</v>
      </c>
      <c r="AC125" s="2">
        <v>5.0</v>
      </c>
      <c r="AE125" s="2" t="s">
        <v>104</v>
      </c>
      <c r="AG125" s="2" t="s">
        <v>102</v>
      </c>
      <c r="AJ125" s="2" t="s">
        <v>104</v>
      </c>
      <c r="AL125" s="2" t="s">
        <v>103</v>
      </c>
      <c r="AR125" s="2" t="s">
        <v>102</v>
      </c>
      <c r="AV125" s="2" t="s">
        <v>104</v>
      </c>
      <c r="AW125" s="2" t="s">
        <v>102</v>
      </c>
      <c r="AZ125" s="2" t="s">
        <v>102</v>
      </c>
      <c r="BB125" s="2" t="s">
        <v>102</v>
      </c>
      <c r="BE125" s="2" t="s">
        <v>102</v>
      </c>
      <c r="BG125" s="2" t="s">
        <v>102</v>
      </c>
      <c r="BM125" s="2" t="s">
        <v>102</v>
      </c>
      <c r="BQ125" s="2" t="s">
        <v>104</v>
      </c>
      <c r="BR125" s="2" t="s">
        <v>104</v>
      </c>
      <c r="BT125" s="2">
        <v>3.0</v>
      </c>
      <c r="BU125" s="2">
        <v>3.0</v>
      </c>
      <c r="BV125" s="2">
        <v>4.0</v>
      </c>
      <c r="BW125" s="2">
        <v>4.0</v>
      </c>
      <c r="BX125" s="2">
        <v>2.0</v>
      </c>
      <c r="BY125" s="2">
        <v>3.0</v>
      </c>
      <c r="BZ125" s="2">
        <v>3.0</v>
      </c>
      <c r="CA125" s="2">
        <v>2.0</v>
      </c>
      <c r="CB125" s="2">
        <v>3.0</v>
      </c>
      <c r="CC125" s="2">
        <v>2.0</v>
      </c>
      <c r="CD125" s="2">
        <v>3.0</v>
      </c>
      <c r="CE125" s="2">
        <v>3.0</v>
      </c>
      <c r="CF125" s="2">
        <v>3.0</v>
      </c>
      <c r="CG125" s="2">
        <v>3.0</v>
      </c>
      <c r="CH125" s="2">
        <v>3.0</v>
      </c>
      <c r="CI125" s="2">
        <v>2.0</v>
      </c>
      <c r="CJ125" s="2">
        <v>2.0</v>
      </c>
      <c r="CK125" s="2">
        <v>3.0</v>
      </c>
      <c r="CL125" s="2" t="s">
        <v>105</v>
      </c>
      <c r="CM125" s="2" t="s">
        <v>791</v>
      </c>
      <c r="CN125" s="6" t="s">
        <v>792</v>
      </c>
      <c r="CO125" s="7" t="str">
        <f>HYPERLINK("https://drive.google.com/file/d/1mZ-_kk1zgmTDbwfNhTnr7KuIbucn76XI/view?usp=drivesdk","Form Tanggapan")</f>
        <v>Form Tanggapan</v>
      </c>
      <c r="CP125" s="2" t="s">
        <v>793</v>
      </c>
    </row>
    <row r="126">
      <c r="A126" s="4">
        <v>43971.412098263885</v>
      </c>
      <c r="C126" s="2" t="s">
        <v>794</v>
      </c>
      <c r="D126" s="5" t="s">
        <v>795</v>
      </c>
      <c r="E126" s="2">
        <v>47.0</v>
      </c>
      <c r="F126" s="2" t="s">
        <v>728</v>
      </c>
      <c r="G126" s="2" t="s">
        <v>96</v>
      </c>
      <c r="H126" s="2" t="s">
        <v>392</v>
      </c>
      <c r="I126" s="2" t="s">
        <v>98</v>
      </c>
      <c r="J126" s="2" t="s">
        <v>246</v>
      </c>
      <c r="K126" s="2" t="s">
        <v>543</v>
      </c>
      <c r="L126" s="2">
        <v>5.0</v>
      </c>
      <c r="M126" s="2">
        <v>5.0</v>
      </c>
      <c r="N126" s="2">
        <v>5.0</v>
      </c>
      <c r="O126" s="2">
        <v>5.0</v>
      </c>
      <c r="P126" s="2">
        <v>5.0</v>
      </c>
      <c r="Q126" s="2">
        <v>5.0</v>
      </c>
      <c r="R126" s="2">
        <v>5.0</v>
      </c>
      <c r="S126" s="2">
        <v>5.0</v>
      </c>
      <c r="T126" s="2">
        <v>5.0</v>
      </c>
      <c r="U126" s="2">
        <v>5.0</v>
      </c>
      <c r="V126" s="2">
        <v>5.0</v>
      </c>
      <c r="W126" s="2">
        <v>5.0</v>
      </c>
      <c r="X126" s="2">
        <v>5.0</v>
      </c>
      <c r="Y126" s="2">
        <v>5.0</v>
      </c>
      <c r="Z126" s="2">
        <v>5.0</v>
      </c>
      <c r="AA126" s="2">
        <v>1.0</v>
      </c>
      <c r="AB126" s="2">
        <v>4.0</v>
      </c>
      <c r="AC126" s="2">
        <v>4.0</v>
      </c>
      <c r="AE126" s="2" t="s">
        <v>104</v>
      </c>
      <c r="AG126" s="2" t="s">
        <v>102</v>
      </c>
      <c r="AJ126" s="2" t="s">
        <v>102</v>
      </c>
      <c r="AL126" s="2" t="s">
        <v>102</v>
      </c>
      <c r="AR126" s="2" t="s">
        <v>102</v>
      </c>
      <c r="AV126" s="2" t="s">
        <v>102</v>
      </c>
      <c r="AW126" s="2" t="s">
        <v>102</v>
      </c>
      <c r="AZ126" s="2" t="s">
        <v>102</v>
      </c>
      <c r="BB126" s="2" t="s">
        <v>102</v>
      </c>
      <c r="BE126" s="2" t="s">
        <v>102</v>
      </c>
      <c r="BG126" s="2" t="s">
        <v>104</v>
      </c>
      <c r="BM126" s="2" t="s">
        <v>102</v>
      </c>
      <c r="BQ126" s="2" t="s">
        <v>104</v>
      </c>
      <c r="BR126" s="2" t="s">
        <v>102</v>
      </c>
      <c r="BT126" s="2">
        <v>4.0</v>
      </c>
      <c r="BU126" s="2">
        <v>4.0</v>
      </c>
      <c r="BV126" s="2">
        <v>4.0</v>
      </c>
      <c r="BW126" s="2">
        <v>4.0</v>
      </c>
      <c r="BX126" s="2">
        <v>1.0</v>
      </c>
      <c r="BY126" s="2">
        <v>4.0</v>
      </c>
      <c r="BZ126" s="2">
        <v>4.0</v>
      </c>
      <c r="CA126" s="2">
        <v>1.0</v>
      </c>
      <c r="CB126" s="2">
        <v>4.0</v>
      </c>
      <c r="CC126" s="2">
        <v>1.0</v>
      </c>
      <c r="CD126" s="2">
        <v>4.0</v>
      </c>
      <c r="CE126" s="2">
        <v>4.0</v>
      </c>
      <c r="CF126" s="2">
        <v>4.0</v>
      </c>
      <c r="CG126" s="2">
        <v>4.0</v>
      </c>
      <c r="CH126" s="2">
        <v>4.0</v>
      </c>
      <c r="CI126" s="2">
        <v>1.0</v>
      </c>
      <c r="CJ126" s="2">
        <v>1.0</v>
      </c>
      <c r="CK126" s="2">
        <v>3.0</v>
      </c>
      <c r="CL126" s="2" t="s">
        <v>105</v>
      </c>
      <c r="CM126" s="2" t="s">
        <v>796</v>
      </c>
      <c r="CN126" s="6" t="s">
        <v>797</v>
      </c>
      <c r="CO126" s="7" t="str">
        <f>HYPERLINK("https://drive.google.com/file/d/17Q66ZwYHtjdENJTj0VjnUtUb4ILzYR4G/view?usp=drivesdk","Form Tanggapan")</f>
        <v>Form Tanggapan</v>
      </c>
      <c r="CP126" s="2" t="s">
        <v>793</v>
      </c>
    </row>
    <row r="127">
      <c r="A127" s="4">
        <v>43971.41263988426</v>
      </c>
      <c r="C127" s="2" t="s">
        <v>798</v>
      </c>
      <c r="D127" s="5" t="s">
        <v>799</v>
      </c>
      <c r="E127" s="2">
        <v>18.0</v>
      </c>
      <c r="F127" s="2" t="s">
        <v>240</v>
      </c>
      <c r="G127" s="2" t="s">
        <v>112</v>
      </c>
      <c r="H127" s="2" t="s">
        <v>123</v>
      </c>
      <c r="I127" s="2" t="s">
        <v>124</v>
      </c>
      <c r="J127" s="2" t="s">
        <v>558</v>
      </c>
      <c r="K127" s="2" t="s">
        <v>459</v>
      </c>
      <c r="L127" s="2">
        <v>5.0</v>
      </c>
      <c r="M127" s="2">
        <v>5.0</v>
      </c>
      <c r="N127" s="2">
        <v>5.0</v>
      </c>
      <c r="O127" s="2">
        <v>4.0</v>
      </c>
      <c r="P127" s="2">
        <v>4.0</v>
      </c>
      <c r="Q127" s="2">
        <v>4.0</v>
      </c>
      <c r="R127" s="2">
        <v>4.0</v>
      </c>
      <c r="S127" s="2">
        <v>5.0</v>
      </c>
      <c r="T127" s="2">
        <v>4.0</v>
      </c>
      <c r="U127" s="2">
        <v>4.0</v>
      </c>
      <c r="V127" s="2">
        <v>5.0</v>
      </c>
      <c r="W127" s="2">
        <v>5.0</v>
      </c>
      <c r="X127" s="2">
        <v>5.0</v>
      </c>
      <c r="Y127" s="2">
        <v>5.0</v>
      </c>
      <c r="Z127" s="2">
        <v>5.0</v>
      </c>
      <c r="AA127" s="2">
        <v>1.0</v>
      </c>
      <c r="AB127" s="2">
        <v>3.0</v>
      </c>
      <c r="AC127" s="2">
        <v>3.0</v>
      </c>
      <c r="AE127" s="2" t="s">
        <v>101</v>
      </c>
      <c r="AG127" s="2" t="s">
        <v>102</v>
      </c>
      <c r="AJ127" s="2" t="s">
        <v>102</v>
      </c>
      <c r="AL127" s="2" t="s">
        <v>102</v>
      </c>
      <c r="AR127" s="2" t="s">
        <v>102</v>
      </c>
      <c r="AV127" s="2" t="s">
        <v>102</v>
      </c>
      <c r="AW127" s="2" t="s">
        <v>102</v>
      </c>
      <c r="AZ127" s="2" t="s">
        <v>102</v>
      </c>
      <c r="BB127" s="2" t="s">
        <v>102</v>
      </c>
      <c r="BE127" s="2" t="s">
        <v>102</v>
      </c>
      <c r="BG127" s="2" t="s">
        <v>102</v>
      </c>
      <c r="BM127" s="2" t="s">
        <v>102</v>
      </c>
      <c r="BQ127" s="2" t="s">
        <v>102</v>
      </c>
      <c r="BR127" s="2" t="s">
        <v>102</v>
      </c>
      <c r="BT127" s="2">
        <v>4.0</v>
      </c>
      <c r="BU127" s="2">
        <v>4.0</v>
      </c>
      <c r="BV127" s="2">
        <v>4.0</v>
      </c>
      <c r="BW127" s="2">
        <v>4.0</v>
      </c>
      <c r="BX127" s="2">
        <v>1.0</v>
      </c>
      <c r="BY127" s="2">
        <v>4.0</v>
      </c>
      <c r="BZ127" s="2">
        <v>4.0</v>
      </c>
      <c r="CA127" s="2">
        <v>1.0</v>
      </c>
      <c r="CB127" s="2">
        <v>4.0</v>
      </c>
      <c r="CC127" s="2">
        <v>1.0</v>
      </c>
      <c r="CD127" s="2">
        <v>4.0</v>
      </c>
      <c r="CE127" s="2">
        <v>4.0</v>
      </c>
      <c r="CF127" s="2">
        <v>4.0</v>
      </c>
      <c r="CG127" s="2">
        <v>4.0</v>
      </c>
      <c r="CH127" s="2">
        <v>4.0</v>
      </c>
      <c r="CI127" s="2">
        <v>1.0</v>
      </c>
      <c r="CJ127" s="2">
        <v>1.0</v>
      </c>
      <c r="CK127" s="2">
        <v>4.0</v>
      </c>
      <c r="CL127" s="2" t="s">
        <v>105</v>
      </c>
      <c r="CM127" s="2" t="s">
        <v>800</v>
      </c>
      <c r="CN127" s="6" t="s">
        <v>801</v>
      </c>
      <c r="CO127" s="7" t="str">
        <f>HYPERLINK("https://drive.google.com/file/d/11cGVXjSB-a9zmvNfO9n8yd5u2fpb_5YH/view?usp=drivesdk","Form Tanggapan")</f>
        <v>Form Tanggapan</v>
      </c>
      <c r="CP127" s="2" t="s">
        <v>802</v>
      </c>
    </row>
    <row r="128">
      <c r="A128" s="4">
        <v>43971.41288333334</v>
      </c>
      <c r="C128" s="2" t="s">
        <v>803</v>
      </c>
      <c r="D128" s="5" t="s">
        <v>804</v>
      </c>
      <c r="E128" s="2">
        <v>20.0</v>
      </c>
      <c r="F128" s="2" t="s">
        <v>728</v>
      </c>
      <c r="G128" s="2" t="s">
        <v>96</v>
      </c>
      <c r="H128" s="2" t="s">
        <v>123</v>
      </c>
      <c r="I128" s="2" t="s">
        <v>124</v>
      </c>
      <c r="J128" s="2" t="s">
        <v>190</v>
      </c>
      <c r="K128" s="2" t="s">
        <v>453</v>
      </c>
      <c r="L128" s="2">
        <v>5.0</v>
      </c>
      <c r="M128" s="2">
        <v>5.0</v>
      </c>
      <c r="N128" s="2">
        <v>5.0</v>
      </c>
      <c r="O128" s="2">
        <v>5.0</v>
      </c>
      <c r="P128" s="2">
        <v>5.0</v>
      </c>
      <c r="Q128" s="2">
        <v>5.0</v>
      </c>
      <c r="R128" s="2">
        <v>5.0</v>
      </c>
      <c r="S128" s="2">
        <v>5.0</v>
      </c>
      <c r="T128" s="2">
        <v>4.0</v>
      </c>
      <c r="U128" s="2">
        <v>5.0</v>
      </c>
      <c r="V128" s="2">
        <v>4.0</v>
      </c>
      <c r="W128" s="2">
        <v>5.0</v>
      </c>
      <c r="X128" s="2">
        <v>5.0</v>
      </c>
      <c r="Y128" s="2">
        <v>5.0</v>
      </c>
      <c r="Z128" s="2">
        <v>5.0</v>
      </c>
      <c r="AA128" s="2">
        <v>3.0</v>
      </c>
      <c r="AB128" s="2">
        <v>1.0</v>
      </c>
      <c r="AC128" s="2">
        <v>5.0</v>
      </c>
      <c r="AE128" s="2" t="s">
        <v>104</v>
      </c>
      <c r="AG128" s="2" t="s">
        <v>102</v>
      </c>
      <c r="AJ128" s="2" t="s">
        <v>102</v>
      </c>
      <c r="AL128" s="2" t="s">
        <v>104</v>
      </c>
      <c r="AR128" s="2" t="s">
        <v>102</v>
      </c>
      <c r="AV128" s="2" t="s">
        <v>102</v>
      </c>
      <c r="AW128" s="2" t="s">
        <v>102</v>
      </c>
      <c r="AZ128" s="2" t="s">
        <v>102</v>
      </c>
      <c r="BB128" s="2" t="s">
        <v>102</v>
      </c>
      <c r="BE128" s="2" t="s">
        <v>104</v>
      </c>
      <c r="BG128" s="2" t="s">
        <v>104</v>
      </c>
      <c r="BM128" s="2" t="s">
        <v>102</v>
      </c>
      <c r="BQ128" s="2" t="s">
        <v>102</v>
      </c>
      <c r="BR128" s="2" t="s">
        <v>102</v>
      </c>
      <c r="BT128" s="2">
        <v>3.0</v>
      </c>
      <c r="BU128" s="2">
        <v>3.0</v>
      </c>
      <c r="BV128" s="2">
        <v>3.0</v>
      </c>
      <c r="BW128" s="2">
        <v>4.0</v>
      </c>
      <c r="BX128" s="2">
        <v>1.0</v>
      </c>
      <c r="BY128" s="2">
        <v>4.0</v>
      </c>
      <c r="BZ128" s="2">
        <v>3.0</v>
      </c>
      <c r="CA128" s="2">
        <v>2.0</v>
      </c>
      <c r="CB128" s="2">
        <v>3.0</v>
      </c>
      <c r="CC128" s="2">
        <v>1.0</v>
      </c>
      <c r="CD128" s="2">
        <v>4.0</v>
      </c>
      <c r="CE128" s="2">
        <v>4.0</v>
      </c>
      <c r="CF128" s="2">
        <v>3.0</v>
      </c>
      <c r="CG128" s="2">
        <v>3.0</v>
      </c>
      <c r="CH128" s="2">
        <v>3.0</v>
      </c>
      <c r="CI128" s="2">
        <v>2.0</v>
      </c>
      <c r="CJ128" s="2">
        <v>3.0</v>
      </c>
      <c r="CK128" s="2">
        <v>4.0</v>
      </c>
      <c r="CL128" s="2" t="s">
        <v>105</v>
      </c>
      <c r="CM128" s="2" t="s">
        <v>805</v>
      </c>
      <c r="CN128" s="6" t="s">
        <v>806</v>
      </c>
      <c r="CO128" s="7" t="str">
        <f>HYPERLINK("https://drive.google.com/file/d/1xH1yOW_7-KxbhVJvus5kGounvMzUQP5-/view?usp=drivesdk","Form Tanggapan")</f>
        <v>Form Tanggapan</v>
      </c>
      <c r="CP128" s="2" t="s">
        <v>802</v>
      </c>
    </row>
    <row r="129">
      <c r="A129" s="4">
        <v>43971.41304542824</v>
      </c>
      <c r="C129" s="2" t="s">
        <v>807</v>
      </c>
      <c r="D129" s="5" t="s">
        <v>808</v>
      </c>
      <c r="E129" s="2">
        <v>47.0</v>
      </c>
      <c r="F129" s="2" t="s">
        <v>809</v>
      </c>
      <c r="G129" s="2" t="s">
        <v>112</v>
      </c>
      <c r="H129" s="2" t="s">
        <v>168</v>
      </c>
      <c r="I129" s="2" t="s">
        <v>98</v>
      </c>
      <c r="J129" s="2" t="s">
        <v>301</v>
      </c>
      <c r="K129" s="2" t="s">
        <v>471</v>
      </c>
      <c r="L129" s="2">
        <v>5.0</v>
      </c>
      <c r="M129" s="2">
        <v>5.0</v>
      </c>
      <c r="N129" s="2">
        <v>5.0</v>
      </c>
      <c r="O129" s="2">
        <v>5.0</v>
      </c>
      <c r="P129" s="2">
        <v>5.0</v>
      </c>
      <c r="Q129" s="2">
        <v>5.0</v>
      </c>
      <c r="R129" s="2">
        <v>5.0</v>
      </c>
      <c r="S129" s="2">
        <v>5.0</v>
      </c>
      <c r="T129" s="2">
        <v>5.0</v>
      </c>
      <c r="U129" s="2">
        <v>5.0</v>
      </c>
      <c r="V129" s="2">
        <v>5.0</v>
      </c>
      <c r="W129" s="2">
        <v>5.0</v>
      </c>
      <c r="X129" s="2">
        <v>5.0</v>
      </c>
      <c r="Y129" s="2">
        <v>5.0</v>
      </c>
      <c r="Z129" s="2">
        <v>5.0</v>
      </c>
      <c r="AA129" s="2">
        <v>2.0</v>
      </c>
      <c r="AB129" s="2">
        <v>3.0</v>
      </c>
      <c r="AC129" s="2">
        <v>5.0</v>
      </c>
      <c r="AE129" s="2" t="s">
        <v>104</v>
      </c>
      <c r="AG129" s="2" t="s">
        <v>102</v>
      </c>
      <c r="AJ129" s="2" t="s">
        <v>102</v>
      </c>
      <c r="AL129" s="2" t="s">
        <v>102</v>
      </c>
      <c r="AR129" s="2" t="s">
        <v>102</v>
      </c>
      <c r="AV129" s="2" t="s">
        <v>102</v>
      </c>
      <c r="AW129" s="2" t="s">
        <v>102</v>
      </c>
      <c r="AZ129" s="2" t="s">
        <v>102</v>
      </c>
      <c r="BB129" s="2" t="s">
        <v>102</v>
      </c>
      <c r="BE129" s="2" t="s">
        <v>102</v>
      </c>
      <c r="BG129" s="2" t="s">
        <v>102</v>
      </c>
      <c r="BM129" s="2" t="s">
        <v>102</v>
      </c>
      <c r="BQ129" s="2" t="s">
        <v>102</v>
      </c>
      <c r="BR129" s="2" t="s">
        <v>102</v>
      </c>
      <c r="BT129" s="2">
        <v>4.0</v>
      </c>
      <c r="BU129" s="2">
        <v>4.0</v>
      </c>
      <c r="BV129" s="2">
        <v>4.0</v>
      </c>
      <c r="BW129" s="2">
        <v>4.0</v>
      </c>
      <c r="BX129" s="2">
        <v>1.0</v>
      </c>
      <c r="BY129" s="2">
        <v>4.0</v>
      </c>
      <c r="BZ129" s="2">
        <v>4.0</v>
      </c>
      <c r="CA129" s="2">
        <v>1.0</v>
      </c>
      <c r="CB129" s="2">
        <v>4.0</v>
      </c>
      <c r="CC129" s="2">
        <v>1.0</v>
      </c>
      <c r="CD129" s="2">
        <v>4.0</v>
      </c>
      <c r="CE129" s="2">
        <v>4.0</v>
      </c>
      <c r="CF129" s="2">
        <v>4.0</v>
      </c>
      <c r="CG129" s="2">
        <v>4.0</v>
      </c>
      <c r="CH129" s="2">
        <v>4.0</v>
      </c>
      <c r="CI129" s="2">
        <v>2.0</v>
      </c>
      <c r="CJ129" s="2">
        <v>3.0</v>
      </c>
      <c r="CK129" s="2">
        <v>4.0</v>
      </c>
      <c r="CL129" s="2" t="s">
        <v>105</v>
      </c>
      <c r="CM129" s="2" t="s">
        <v>810</v>
      </c>
      <c r="CN129" s="6" t="s">
        <v>811</v>
      </c>
      <c r="CO129" s="7" t="str">
        <f>HYPERLINK("https://drive.google.com/file/d/17tuUEX5IoT6qMPxBffTOPVkD2YXHpSqa/view?usp=drivesdk","Form Tanggapan")</f>
        <v>Form Tanggapan</v>
      </c>
      <c r="CP129" s="2" t="s">
        <v>812</v>
      </c>
    </row>
    <row r="130">
      <c r="A130" s="4">
        <v>43971.41311891204</v>
      </c>
      <c r="C130" s="2" t="s">
        <v>813</v>
      </c>
      <c r="D130" s="5" t="s">
        <v>814</v>
      </c>
      <c r="E130" s="2">
        <v>34.0</v>
      </c>
      <c r="F130" s="2" t="s">
        <v>815</v>
      </c>
      <c r="G130" s="2" t="s">
        <v>112</v>
      </c>
      <c r="H130" s="2" t="s">
        <v>168</v>
      </c>
      <c r="I130" s="2" t="s">
        <v>113</v>
      </c>
      <c r="J130" s="2" t="s">
        <v>246</v>
      </c>
      <c r="K130" s="2" t="s">
        <v>471</v>
      </c>
      <c r="L130" s="2">
        <v>4.0</v>
      </c>
      <c r="M130" s="2">
        <v>5.0</v>
      </c>
      <c r="N130" s="2">
        <v>5.0</v>
      </c>
      <c r="O130" s="2">
        <v>4.0</v>
      </c>
      <c r="P130" s="2">
        <v>5.0</v>
      </c>
      <c r="Q130" s="2">
        <v>4.0</v>
      </c>
      <c r="R130" s="2">
        <v>5.0</v>
      </c>
      <c r="S130" s="2">
        <v>5.0</v>
      </c>
      <c r="T130" s="2">
        <v>5.0</v>
      </c>
      <c r="U130" s="2">
        <v>5.0</v>
      </c>
      <c r="V130" s="2">
        <v>5.0</v>
      </c>
      <c r="W130" s="2">
        <v>5.0</v>
      </c>
      <c r="X130" s="2">
        <v>5.0</v>
      </c>
      <c r="Y130" s="2">
        <v>5.0</v>
      </c>
      <c r="Z130" s="2">
        <v>5.0</v>
      </c>
      <c r="AA130" s="2">
        <v>1.0</v>
      </c>
      <c r="AB130" s="2">
        <v>2.0</v>
      </c>
      <c r="AC130" s="2">
        <v>5.0</v>
      </c>
      <c r="AE130" s="2" t="s">
        <v>101</v>
      </c>
      <c r="AG130" s="2" t="s">
        <v>102</v>
      </c>
      <c r="AJ130" s="2" t="s">
        <v>102</v>
      </c>
      <c r="AL130" s="2" t="s">
        <v>127</v>
      </c>
      <c r="AR130" s="2" t="s">
        <v>102</v>
      </c>
      <c r="AV130" s="2" t="s">
        <v>102</v>
      </c>
      <c r="AW130" s="2" t="s">
        <v>104</v>
      </c>
      <c r="AZ130" s="2" t="s">
        <v>102</v>
      </c>
      <c r="BB130" s="2" t="s">
        <v>102</v>
      </c>
      <c r="BE130" s="2" t="s">
        <v>102</v>
      </c>
      <c r="BG130" s="2" t="s">
        <v>104</v>
      </c>
      <c r="BM130" s="2" t="s">
        <v>104</v>
      </c>
      <c r="BQ130" s="2" t="s">
        <v>102</v>
      </c>
      <c r="BR130" s="2" t="s">
        <v>102</v>
      </c>
      <c r="BT130" s="2">
        <v>4.0</v>
      </c>
      <c r="BU130" s="2">
        <v>4.0</v>
      </c>
      <c r="BV130" s="2">
        <v>4.0</v>
      </c>
      <c r="BW130" s="2">
        <v>4.0</v>
      </c>
      <c r="BX130" s="2">
        <v>1.0</v>
      </c>
      <c r="BY130" s="2">
        <v>4.0</v>
      </c>
      <c r="BZ130" s="2">
        <v>4.0</v>
      </c>
      <c r="CA130" s="2">
        <v>1.0</v>
      </c>
      <c r="CB130" s="2">
        <v>2.0</v>
      </c>
      <c r="CC130" s="2">
        <v>1.0</v>
      </c>
      <c r="CD130" s="2">
        <v>4.0</v>
      </c>
      <c r="CE130" s="2">
        <v>4.0</v>
      </c>
      <c r="CF130" s="2">
        <v>4.0</v>
      </c>
      <c r="CG130" s="2">
        <v>4.0</v>
      </c>
      <c r="CH130" s="2">
        <v>4.0</v>
      </c>
      <c r="CI130" s="2">
        <v>1.0</v>
      </c>
      <c r="CJ130" s="2">
        <v>1.0</v>
      </c>
      <c r="CK130" s="2">
        <v>4.0</v>
      </c>
      <c r="CL130" s="2" t="s">
        <v>105</v>
      </c>
      <c r="CM130" s="2" t="s">
        <v>816</v>
      </c>
      <c r="CN130" s="6" t="s">
        <v>817</v>
      </c>
      <c r="CO130" s="7" t="str">
        <f>HYPERLINK("https://drive.google.com/file/d/1Ye-CooaxeDsD2pF37EX1I3B82DzKp6Bo/view?usp=drivesdk","Form Tanggapan")</f>
        <v>Form Tanggapan</v>
      </c>
      <c r="CP130" s="2" t="s">
        <v>812</v>
      </c>
    </row>
    <row r="131">
      <c r="A131" s="4">
        <v>43971.41393292824</v>
      </c>
      <c r="C131" s="2" t="s">
        <v>818</v>
      </c>
      <c r="D131" s="5" t="s">
        <v>819</v>
      </c>
      <c r="E131" s="2">
        <v>52.0</v>
      </c>
      <c r="F131" s="2" t="s">
        <v>391</v>
      </c>
      <c r="G131" s="2" t="s">
        <v>96</v>
      </c>
      <c r="H131" s="2" t="s">
        <v>168</v>
      </c>
      <c r="I131" s="2" t="s">
        <v>98</v>
      </c>
      <c r="J131" s="2" t="s">
        <v>169</v>
      </c>
      <c r="K131" s="2" t="s">
        <v>543</v>
      </c>
      <c r="L131" s="2">
        <v>5.0</v>
      </c>
      <c r="M131" s="2">
        <v>5.0</v>
      </c>
      <c r="N131" s="2">
        <v>5.0</v>
      </c>
      <c r="O131" s="2">
        <v>5.0</v>
      </c>
      <c r="P131" s="2">
        <v>5.0</v>
      </c>
      <c r="Q131" s="2">
        <v>5.0</v>
      </c>
      <c r="R131" s="2">
        <v>3.0</v>
      </c>
      <c r="S131" s="2">
        <v>5.0</v>
      </c>
      <c r="T131" s="2">
        <v>4.0</v>
      </c>
      <c r="U131" s="2">
        <v>5.0</v>
      </c>
      <c r="V131" s="2">
        <v>5.0</v>
      </c>
      <c r="W131" s="2">
        <v>5.0</v>
      </c>
      <c r="X131" s="2">
        <v>5.0</v>
      </c>
      <c r="Y131" s="2">
        <v>5.0</v>
      </c>
      <c r="Z131" s="2">
        <v>5.0</v>
      </c>
      <c r="AA131" s="2">
        <v>2.0</v>
      </c>
      <c r="AB131" s="2">
        <v>2.0</v>
      </c>
      <c r="AC131" s="2">
        <v>5.0</v>
      </c>
      <c r="AE131" s="2" t="s">
        <v>104</v>
      </c>
      <c r="AG131" s="2" t="s">
        <v>102</v>
      </c>
      <c r="AJ131" s="2" t="s">
        <v>102</v>
      </c>
      <c r="AL131" s="2" t="s">
        <v>104</v>
      </c>
      <c r="AR131" s="2" t="s">
        <v>102</v>
      </c>
      <c r="AV131" s="2" t="s">
        <v>102</v>
      </c>
      <c r="AW131" s="2" t="s">
        <v>102</v>
      </c>
      <c r="AZ131" s="2" t="s">
        <v>102</v>
      </c>
      <c r="BB131" s="2" t="s">
        <v>102</v>
      </c>
      <c r="BE131" s="2" t="s">
        <v>102</v>
      </c>
      <c r="BG131" s="2" t="s">
        <v>102</v>
      </c>
      <c r="BM131" s="2" t="s">
        <v>102</v>
      </c>
      <c r="BQ131" s="2" t="s">
        <v>102</v>
      </c>
      <c r="BR131" s="2" t="s">
        <v>102</v>
      </c>
      <c r="BT131" s="2">
        <v>3.0</v>
      </c>
      <c r="BU131" s="2">
        <v>4.0</v>
      </c>
      <c r="BV131" s="2">
        <v>4.0</v>
      </c>
      <c r="BW131" s="2">
        <v>4.0</v>
      </c>
      <c r="BX131" s="2">
        <v>1.0</v>
      </c>
      <c r="BY131" s="2">
        <v>4.0</v>
      </c>
      <c r="BZ131" s="2">
        <v>4.0</v>
      </c>
      <c r="CA131" s="2">
        <v>1.0</v>
      </c>
      <c r="CB131" s="2">
        <v>4.0</v>
      </c>
      <c r="CC131" s="2">
        <v>1.0</v>
      </c>
      <c r="CD131" s="2">
        <v>2.0</v>
      </c>
      <c r="CE131" s="2">
        <v>4.0</v>
      </c>
      <c r="CF131" s="2">
        <v>4.0</v>
      </c>
      <c r="CG131" s="2">
        <v>4.0</v>
      </c>
      <c r="CH131" s="2">
        <v>4.0</v>
      </c>
      <c r="CI131" s="2">
        <v>1.0</v>
      </c>
      <c r="CJ131" s="2">
        <v>2.0</v>
      </c>
      <c r="CK131" s="2">
        <v>4.0</v>
      </c>
      <c r="CL131" s="2" t="s">
        <v>105</v>
      </c>
      <c r="CM131" s="2" t="s">
        <v>820</v>
      </c>
      <c r="CN131" s="6" t="s">
        <v>821</v>
      </c>
      <c r="CO131" s="7" t="str">
        <f>HYPERLINK("https://drive.google.com/file/d/1oZe0dJ3n4XC_-0fJ_Cts_ji1Wef-txLs/view?usp=drivesdk","Form Tanggapan")</f>
        <v>Form Tanggapan</v>
      </c>
      <c r="CP131" s="2" t="s">
        <v>822</v>
      </c>
    </row>
    <row r="132">
      <c r="A132" s="4">
        <v>43971.414222858795</v>
      </c>
      <c r="C132" s="2" t="s">
        <v>823</v>
      </c>
      <c r="D132" s="5" t="s">
        <v>824</v>
      </c>
      <c r="E132" s="2">
        <v>19.0</v>
      </c>
      <c r="F132" s="2" t="s">
        <v>488</v>
      </c>
      <c r="G132" s="2" t="s">
        <v>96</v>
      </c>
      <c r="H132" s="2" t="s">
        <v>97</v>
      </c>
      <c r="I132" s="2" t="s">
        <v>124</v>
      </c>
      <c r="J132" s="2" t="s">
        <v>125</v>
      </c>
      <c r="K132" s="2" t="s">
        <v>543</v>
      </c>
      <c r="L132" s="2">
        <v>3.0</v>
      </c>
      <c r="M132" s="2">
        <v>4.0</v>
      </c>
      <c r="N132" s="2">
        <v>4.0</v>
      </c>
      <c r="O132" s="2">
        <v>5.0</v>
      </c>
      <c r="P132" s="2">
        <v>4.0</v>
      </c>
      <c r="Q132" s="2">
        <v>4.0</v>
      </c>
      <c r="R132" s="2">
        <v>3.0</v>
      </c>
      <c r="S132" s="2">
        <v>3.0</v>
      </c>
      <c r="T132" s="2">
        <v>2.0</v>
      </c>
      <c r="U132" s="2">
        <v>2.0</v>
      </c>
      <c r="V132" s="2">
        <v>4.0</v>
      </c>
      <c r="W132" s="2">
        <v>4.0</v>
      </c>
      <c r="X132" s="2">
        <v>4.0</v>
      </c>
      <c r="Y132" s="2">
        <v>4.0</v>
      </c>
      <c r="Z132" s="2">
        <v>4.0</v>
      </c>
      <c r="AA132" s="2">
        <v>4.0</v>
      </c>
      <c r="AB132" s="2">
        <v>2.0</v>
      </c>
      <c r="AC132" s="2">
        <v>2.0</v>
      </c>
      <c r="AE132" s="2" t="s">
        <v>104</v>
      </c>
      <c r="AG132" s="2" t="s">
        <v>102</v>
      </c>
      <c r="AJ132" s="2" t="s">
        <v>102</v>
      </c>
      <c r="AL132" s="2" t="s">
        <v>104</v>
      </c>
      <c r="AR132" s="2" t="s">
        <v>104</v>
      </c>
      <c r="AV132" s="2" t="s">
        <v>102</v>
      </c>
      <c r="AW132" s="2" t="s">
        <v>104</v>
      </c>
      <c r="AZ132" s="2" t="s">
        <v>102</v>
      </c>
      <c r="BB132" s="2" t="s">
        <v>104</v>
      </c>
      <c r="BE132" s="2" t="s">
        <v>104</v>
      </c>
      <c r="BG132" s="2" t="s">
        <v>104</v>
      </c>
      <c r="BM132" s="2" t="s">
        <v>104</v>
      </c>
      <c r="BQ132" s="2" t="s">
        <v>104</v>
      </c>
      <c r="BR132" s="2" t="s">
        <v>104</v>
      </c>
      <c r="BT132" s="2">
        <v>3.0</v>
      </c>
      <c r="BU132" s="2">
        <v>3.0</v>
      </c>
      <c r="BV132" s="2">
        <v>3.0</v>
      </c>
      <c r="BW132" s="2">
        <v>3.0</v>
      </c>
      <c r="BX132" s="2">
        <v>3.0</v>
      </c>
      <c r="BY132" s="2">
        <v>3.0</v>
      </c>
      <c r="BZ132" s="2">
        <v>3.0</v>
      </c>
      <c r="CA132" s="2">
        <v>2.0</v>
      </c>
      <c r="CB132" s="2">
        <v>3.0</v>
      </c>
      <c r="CC132" s="2">
        <v>2.0</v>
      </c>
      <c r="CD132" s="2">
        <v>2.0</v>
      </c>
      <c r="CE132" s="2">
        <v>2.0</v>
      </c>
      <c r="CF132" s="2">
        <v>2.0</v>
      </c>
      <c r="CG132" s="2">
        <v>2.0</v>
      </c>
      <c r="CH132" s="2">
        <v>3.0</v>
      </c>
      <c r="CI132" s="2">
        <v>2.0</v>
      </c>
      <c r="CJ132" s="2">
        <v>2.0</v>
      </c>
      <c r="CK132" s="2">
        <v>3.0</v>
      </c>
      <c r="CL132" s="2" t="s">
        <v>105</v>
      </c>
      <c r="CM132" s="2" t="s">
        <v>825</v>
      </c>
      <c r="CN132" s="6" t="s">
        <v>826</v>
      </c>
      <c r="CO132" s="7" t="str">
        <f>HYPERLINK("https://drive.google.com/file/d/1NSI7lxPfWNnDgqKFGY4rjI3O3ER-bN8T/view?usp=drivesdk","Form Tanggapan")</f>
        <v>Form Tanggapan</v>
      </c>
      <c r="CP132" s="2" t="s">
        <v>822</v>
      </c>
    </row>
    <row r="133">
      <c r="A133" s="4">
        <v>43971.41485403935</v>
      </c>
      <c r="C133" s="2" t="s">
        <v>827</v>
      </c>
      <c r="D133" s="5" t="s">
        <v>828</v>
      </c>
      <c r="E133" s="2">
        <v>24.0</v>
      </c>
      <c r="F133" s="2" t="s">
        <v>689</v>
      </c>
      <c r="G133" s="2" t="s">
        <v>112</v>
      </c>
      <c r="H133" s="2" t="s">
        <v>97</v>
      </c>
      <c r="I133" s="2" t="s">
        <v>161</v>
      </c>
      <c r="J133" s="2" t="s">
        <v>829</v>
      </c>
      <c r="K133" s="2" t="s">
        <v>684</v>
      </c>
      <c r="L133" s="2">
        <v>5.0</v>
      </c>
      <c r="M133" s="2">
        <v>5.0</v>
      </c>
      <c r="N133" s="2">
        <v>5.0</v>
      </c>
      <c r="O133" s="2">
        <v>5.0</v>
      </c>
      <c r="P133" s="2">
        <v>5.0</v>
      </c>
      <c r="Q133" s="2">
        <v>5.0</v>
      </c>
      <c r="R133" s="2">
        <v>2.0</v>
      </c>
      <c r="S133" s="2">
        <v>5.0</v>
      </c>
      <c r="T133" s="2">
        <v>4.0</v>
      </c>
      <c r="U133" s="2">
        <v>4.0</v>
      </c>
      <c r="V133" s="2">
        <v>4.0</v>
      </c>
      <c r="W133" s="2">
        <v>5.0</v>
      </c>
      <c r="X133" s="2">
        <v>5.0</v>
      </c>
      <c r="Y133" s="2">
        <v>5.0</v>
      </c>
      <c r="Z133" s="2">
        <v>5.0</v>
      </c>
      <c r="AA133" s="2">
        <v>1.0</v>
      </c>
      <c r="AB133" s="2">
        <v>1.0</v>
      </c>
      <c r="AC133" s="2">
        <v>5.0</v>
      </c>
      <c r="AE133" s="2" t="s">
        <v>101</v>
      </c>
      <c r="AG133" s="2" t="s">
        <v>104</v>
      </c>
      <c r="AJ133" s="2" t="s">
        <v>102</v>
      </c>
      <c r="AL133" s="2" t="s">
        <v>104</v>
      </c>
      <c r="AR133" s="2" t="s">
        <v>102</v>
      </c>
      <c r="AV133" s="2" t="s">
        <v>102</v>
      </c>
      <c r="AW133" s="2" t="s">
        <v>104</v>
      </c>
      <c r="AZ133" s="2" t="s">
        <v>102</v>
      </c>
      <c r="BB133" s="2" t="s">
        <v>103</v>
      </c>
      <c r="BE133" s="2" t="s">
        <v>104</v>
      </c>
      <c r="BG133" s="2" t="s">
        <v>104</v>
      </c>
      <c r="BM133" s="2" t="s">
        <v>102</v>
      </c>
      <c r="BQ133" s="2" t="s">
        <v>104</v>
      </c>
      <c r="BR133" s="2" t="s">
        <v>102</v>
      </c>
      <c r="BT133" s="2">
        <v>4.0</v>
      </c>
      <c r="BU133" s="2">
        <v>4.0</v>
      </c>
      <c r="BV133" s="2">
        <v>4.0</v>
      </c>
      <c r="BW133" s="2">
        <v>4.0</v>
      </c>
      <c r="BX133" s="2">
        <v>1.0</v>
      </c>
      <c r="BY133" s="2">
        <v>4.0</v>
      </c>
      <c r="BZ133" s="2">
        <v>4.0</v>
      </c>
      <c r="CA133" s="2">
        <v>4.0</v>
      </c>
      <c r="CB133" s="2">
        <v>4.0</v>
      </c>
      <c r="CC133" s="2">
        <v>1.0</v>
      </c>
      <c r="CD133" s="2">
        <v>4.0</v>
      </c>
      <c r="CE133" s="2">
        <v>3.0</v>
      </c>
      <c r="CF133" s="2">
        <v>4.0</v>
      </c>
      <c r="CG133" s="2">
        <v>3.0</v>
      </c>
      <c r="CH133" s="2">
        <v>4.0</v>
      </c>
      <c r="CI133" s="2">
        <v>2.0</v>
      </c>
      <c r="CJ133" s="2">
        <v>3.0</v>
      </c>
      <c r="CK133" s="2">
        <v>4.0</v>
      </c>
      <c r="CL133" s="2" t="s">
        <v>105</v>
      </c>
      <c r="CM133" s="2" t="s">
        <v>830</v>
      </c>
      <c r="CN133" s="6" t="s">
        <v>831</v>
      </c>
      <c r="CO133" s="7" t="str">
        <f>HYPERLINK("https://drive.google.com/file/d/1ha5EqeuGWBt6arJHqyYJpxgpBZ4yVjSN/view?usp=drivesdk","Form Tanggapan")</f>
        <v>Form Tanggapan</v>
      </c>
      <c r="CP133" s="2" t="s">
        <v>832</v>
      </c>
    </row>
    <row r="134">
      <c r="A134" s="4">
        <v>43971.41513958333</v>
      </c>
      <c r="C134" s="2" t="s">
        <v>833</v>
      </c>
      <c r="D134" s="5" t="s">
        <v>834</v>
      </c>
      <c r="E134" s="2">
        <v>25.0</v>
      </c>
      <c r="F134" s="2" t="s">
        <v>294</v>
      </c>
      <c r="G134" s="2" t="s">
        <v>96</v>
      </c>
      <c r="H134" s="2" t="s">
        <v>97</v>
      </c>
      <c r="I134" s="2" t="s">
        <v>113</v>
      </c>
      <c r="J134" s="2" t="s">
        <v>260</v>
      </c>
      <c r="K134" s="2" t="s">
        <v>471</v>
      </c>
      <c r="L134" s="2">
        <v>4.0</v>
      </c>
      <c r="M134" s="2">
        <v>4.0</v>
      </c>
      <c r="N134" s="2">
        <v>4.0</v>
      </c>
      <c r="O134" s="2">
        <v>4.0</v>
      </c>
      <c r="P134" s="2">
        <v>4.0</v>
      </c>
      <c r="Q134" s="2">
        <v>4.0</v>
      </c>
      <c r="R134" s="2">
        <v>4.0</v>
      </c>
      <c r="S134" s="2">
        <v>4.0</v>
      </c>
      <c r="T134" s="2">
        <v>4.0</v>
      </c>
      <c r="U134" s="2">
        <v>3.0</v>
      </c>
      <c r="V134" s="2">
        <v>4.0</v>
      </c>
      <c r="W134" s="2">
        <v>4.0</v>
      </c>
      <c r="X134" s="2">
        <v>4.0</v>
      </c>
      <c r="Y134" s="2">
        <v>4.0</v>
      </c>
      <c r="Z134" s="2">
        <v>4.0</v>
      </c>
      <c r="AA134" s="2">
        <v>3.0</v>
      </c>
      <c r="AB134" s="2">
        <v>3.0</v>
      </c>
      <c r="AC134" s="2">
        <v>4.0</v>
      </c>
      <c r="AE134" s="2" t="s">
        <v>101</v>
      </c>
      <c r="AG134" s="2" t="s">
        <v>102</v>
      </c>
      <c r="AJ134" s="2" t="s">
        <v>102</v>
      </c>
      <c r="AL134" s="2" t="s">
        <v>104</v>
      </c>
      <c r="AR134" s="2" t="s">
        <v>102</v>
      </c>
      <c r="AV134" s="2" t="s">
        <v>102</v>
      </c>
      <c r="AW134" s="2" t="s">
        <v>104</v>
      </c>
      <c r="AZ134" s="2" t="s">
        <v>102</v>
      </c>
      <c r="BB134" s="2" t="s">
        <v>102</v>
      </c>
      <c r="BE134" s="2" t="s">
        <v>102</v>
      </c>
      <c r="BG134" s="2" t="s">
        <v>102</v>
      </c>
      <c r="BM134" s="2" t="s">
        <v>102</v>
      </c>
      <c r="BQ134" s="2" t="s">
        <v>102</v>
      </c>
      <c r="BR134" s="2" t="s">
        <v>102</v>
      </c>
      <c r="BT134" s="2">
        <v>3.0</v>
      </c>
      <c r="BU134" s="2">
        <v>3.0</v>
      </c>
      <c r="BV134" s="2">
        <v>3.0</v>
      </c>
      <c r="BW134" s="2">
        <v>3.0</v>
      </c>
      <c r="BX134" s="2">
        <v>2.0</v>
      </c>
      <c r="BY134" s="2">
        <v>3.0</v>
      </c>
      <c r="BZ134" s="2">
        <v>3.0</v>
      </c>
      <c r="CA134" s="2">
        <v>3.0</v>
      </c>
      <c r="CB134" s="2">
        <v>3.0</v>
      </c>
      <c r="CC134" s="2">
        <v>2.0</v>
      </c>
      <c r="CD134" s="2">
        <v>3.0</v>
      </c>
      <c r="CE134" s="2">
        <v>3.0</v>
      </c>
      <c r="CF134" s="2">
        <v>3.0</v>
      </c>
      <c r="CG134" s="2">
        <v>3.0</v>
      </c>
      <c r="CH134" s="2">
        <v>3.0</v>
      </c>
      <c r="CI134" s="2">
        <v>2.0</v>
      </c>
      <c r="CJ134" s="2">
        <v>2.0</v>
      </c>
      <c r="CK134" s="2">
        <v>3.0</v>
      </c>
      <c r="CL134" s="2" t="s">
        <v>105</v>
      </c>
      <c r="CM134" s="2" t="s">
        <v>835</v>
      </c>
      <c r="CN134" s="6" t="s">
        <v>836</v>
      </c>
      <c r="CO134" s="7" t="str">
        <f>HYPERLINK("https://drive.google.com/file/d/1c7b-DaTp8M3zl35lFHrKfgTt4xA15qBC/view?usp=drivesdk","Form Tanggapan")</f>
        <v>Form Tanggapan</v>
      </c>
      <c r="CP134" s="2" t="s">
        <v>837</v>
      </c>
    </row>
    <row r="135">
      <c r="A135" s="4">
        <v>43971.41627891204</v>
      </c>
      <c r="C135" s="2" t="s">
        <v>838</v>
      </c>
      <c r="D135" s="5" t="s">
        <v>839</v>
      </c>
      <c r="E135" s="2">
        <v>20.0</v>
      </c>
      <c r="F135" s="2" t="s">
        <v>728</v>
      </c>
      <c r="G135" s="2" t="s">
        <v>96</v>
      </c>
      <c r="H135" s="2" t="s">
        <v>123</v>
      </c>
      <c r="I135" s="2" t="s">
        <v>124</v>
      </c>
      <c r="J135" s="2" t="s">
        <v>125</v>
      </c>
      <c r="K135" s="2" t="s">
        <v>477</v>
      </c>
      <c r="L135" s="2">
        <v>4.0</v>
      </c>
      <c r="M135" s="2">
        <v>4.0</v>
      </c>
      <c r="N135" s="2">
        <v>5.0</v>
      </c>
      <c r="O135" s="2">
        <v>5.0</v>
      </c>
      <c r="P135" s="2">
        <v>5.0</v>
      </c>
      <c r="Q135" s="2">
        <v>5.0</v>
      </c>
      <c r="R135" s="2">
        <v>5.0</v>
      </c>
      <c r="S135" s="2">
        <v>5.0</v>
      </c>
      <c r="T135" s="2">
        <v>3.0</v>
      </c>
      <c r="U135" s="2">
        <v>5.0</v>
      </c>
      <c r="V135" s="2">
        <v>5.0</v>
      </c>
      <c r="W135" s="2">
        <v>5.0</v>
      </c>
      <c r="X135" s="2">
        <v>5.0</v>
      </c>
      <c r="Y135" s="2">
        <v>5.0</v>
      </c>
      <c r="Z135" s="2">
        <v>5.0</v>
      </c>
      <c r="AA135" s="2">
        <v>3.0</v>
      </c>
      <c r="AB135" s="2">
        <v>2.0</v>
      </c>
      <c r="AC135" s="2">
        <v>4.0</v>
      </c>
      <c r="AE135" s="2" t="s">
        <v>116</v>
      </c>
      <c r="AG135" s="2" t="s">
        <v>102</v>
      </c>
      <c r="AJ135" s="2" t="s">
        <v>102</v>
      </c>
      <c r="AL135" s="2" t="s">
        <v>103</v>
      </c>
      <c r="AR135" s="2" t="s">
        <v>104</v>
      </c>
      <c r="AV135" s="2" t="s">
        <v>104</v>
      </c>
      <c r="AW135" s="2" t="s">
        <v>104</v>
      </c>
      <c r="AZ135" s="2" t="s">
        <v>102</v>
      </c>
      <c r="BB135" s="2" t="s">
        <v>102</v>
      </c>
      <c r="BE135" s="2" t="s">
        <v>104</v>
      </c>
      <c r="BG135" s="2" t="s">
        <v>103</v>
      </c>
      <c r="BM135" s="2" t="s">
        <v>104</v>
      </c>
      <c r="BQ135" s="2" t="s">
        <v>102</v>
      </c>
      <c r="BR135" s="2" t="s">
        <v>104</v>
      </c>
      <c r="BT135" s="2">
        <v>4.0</v>
      </c>
      <c r="BU135" s="2">
        <v>4.0</v>
      </c>
      <c r="BV135" s="2">
        <v>3.0</v>
      </c>
      <c r="BW135" s="2">
        <v>3.0</v>
      </c>
      <c r="BX135" s="2">
        <v>1.0</v>
      </c>
      <c r="BY135" s="2">
        <v>4.0</v>
      </c>
      <c r="BZ135" s="2">
        <v>3.0</v>
      </c>
      <c r="CA135" s="2">
        <v>3.0</v>
      </c>
      <c r="CB135" s="2">
        <v>4.0</v>
      </c>
      <c r="CC135" s="2">
        <v>1.0</v>
      </c>
      <c r="CD135" s="2">
        <v>4.0</v>
      </c>
      <c r="CE135" s="2">
        <v>4.0</v>
      </c>
      <c r="CF135" s="2">
        <v>4.0</v>
      </c>
      <c r="CG135" s="2">
        <v>3.0</v>
      </c>
      <c r="CH135" s="2">
        <v>4.0</v>
      </c>
      <c r="CI135" s="2">
        <v>1.0</v>
      </c>
      <c r="CJ135" s="2">
        <v>3.0</v>
      </c>
      <c r="CK135" s="2">
        <v>3.0</v>
      </c>
      <c r="CL135" s="2" t="s">
        <v>105</v>
      </c>
      <c r="CM135" s="2" t="s">
        <v>840</v>
      </c>
      <c r="CN135" s="6" t="s">
        <v>841</v>
      </c>
      <c r="CO135" s="7" t="str">
        <f t="shared" ref="CO135:CO136" si="9">HYPERLINK("https://drive.google.com/file/d/1SfJGzqmOZ6oBEoVx1wLCSGDY9qzbhoD6/view?usp=drivesdk","Form Tanggapan")</f>
        <v>Form Tanggapan</v>
      </c>
      <c r="CP135" s="2" t="s">
        <v>842</v>
      </c>
    </row>
    <row r="136">
      <c r="A136" s="4">
        <v>43971.416305810184</v>
      </c>
      <c r="C136" s="2" t="s">
        <v>843</v>
      </c>
      <c r="D136" s="5" t="s">
        <v>844</v>
      </c>
      <c r="E136" s="2">
        <v>34.0</v>
      </c>
      <c r="F136" s="2" t="s">
        <v>141</v>
      </c>
      <c r="G136" s="2" t="s">
        <v>96</v>
      </c>
      <c r="H136" s="2" t="s">
        <v>97</v>
      </c>
      <c r="I136" s="2" t="s">
        <v>113</v>
      </c>
      <c r="J136" s="2" t="s">
        <v>260</v>
      </c>
      <c r="K136" s="2" t="s">
        <v>453</v>
      </c>
      <c r="L136" s="2">
        <v>5.0</v>
      </c>
      <c r="M136" s="2">
        <v>5.0</v>
      </c>
      <c r="N136" s="2">
        <v>5.0</v>
      </c>
      <c r="O136" s="2">
        <v>4.0</v>
      </c>
      <c r="P136" s="2">
        <v>4.0</v>
      </c>
      <c r="Q136" s="2">
        <v>5.0</v>
      </c>
      <c r="R136" s="2">
        <v>4.0</v>
      </c>
      <c r="S136" s="2">
        <v>4.0</v>
      </c>
      <c r="T136" s="2">
        <v>4.0</v>
      </c>
      <c r="U136" s="2">
        <v>4.0</v>
      </c>
      <c r="V136" s="2">
        <v>5.0</v>
      </c>
      <c r="W136" s="2">
        <v>5.0</v>
      </c>
      <c r="X136" s="2">
        <v>5.0</v>
      </c>
      <c r="Y136" s="2">
        <v>5.0</v>
      </c>
      <c r="Z136" s="2">
        <v>5.0</v>
      </c>
      <c r="AA136" s="2">
        <v>2.0</v>
      </c>
      <c r="AB136" s="2">
        <v>3.0</v>
      </c>
      <c r="AC136" s="2">
        <v>4.0</v>
      </c>
      <c r="AE136" s="2" t="s">
        <v>104</v>
      </c>
      <c r="AG136" s="2" t="s">
        <v>102</v>
      </c>
      <c r="AJ136" s="2" t="s">
        <v>102</v>
      </c>
      <c r="AL136" s="2" t="s">
        <v>103</v>
      </c>
      <c r="AR136" s="2" t="s">
        <v>102</v>
      </c>
      <c r="AV136" s="2" t="s">
        <v>102</v>
      </c>
      <c r="AW136" s="2" t="s">
        <v>102</v>
      </c>
      <c r="AZ136" s="2" t="s">
        <v>102</v>
      </c>
      <c r="BB136" s="2" t="s">
        <v>102</v>
      </c>
      <c r="BE136" s="2" t="s">
        <v>104</v>
      </c>
      <c r="BG136" s="2" t="s">
        <v>104</v>
      </c>
      <c r="BM136" s="2" t="s">
        <v>104</v>
      </c>
      <c r="BQ136" s="2" t="s">
        <v>102</v>
      </c>
      <c r="BR136" s="2" t="s">
        <v>102</v>
      </c>
      <c r="BT136" s="2">
        <v>4.0</v>
      </c>
      <c r="BU136" s="2">
        <v>4.0</v>
      </c>
      <c r="BV136" s="2">
        <v>4.0</v>
      </c>
      <c r="BW136" s="2">
        <v>4.0</v>
      </c>
      <c r="BX136" s="2">
        <v>2.0</v>
      </c>
      <c r="BY136" s="2">
        <v>4.0</v>
      </c>
      <c r="BZ136" s="2">
        <v>4.0</v>
      </c>
      <c r="CA136" s="2">
        <v>2.0</v>
      </c>
      <c r="CB136" s="2">
        <v>4.0</v>
      </c>
      <c r="CC136" s="2">
        <v>1.0</v>
      </c>
      <c r="CD136" s="2">
        <v>4.0</v>
      </c>
      <c r="CE136" s="2">
        <v>4.0</v>
      </c>
      <c r="CF136" s="2">
        <v>4.0</v>
      </c>
      <c r="CG136" s="2">
        <v>3.0</v>
      </c>
      <c r="CH136" s="2">
        <v>4.0</v>
      </c>
      <c r="CI136" s="2">
        <v>2.0</v>
      </c>
      <c r="CJ136" s="2">
        <v>3.0</v>
      </c>
      <c r="CK136" s="2">
        <v>4.0</v>
      </c>
      <c r="CL136" s="2" t="s">
        <v>105</v>
      </c>
      <c r="CM136" s="2" t="s">
        <v>840</v>
      </c>
      <c r="CN136" s="6" t="s">
        <v>841</v>
      </c>
      <c r="CO136" s="7" t="str">
        <f t="shared" si="9"/>
        <v>Form Tanggapan</v>
      </c>
      <c r="CP136" s="2" t="s">
        <v>842</v>
      </c>
    </row>
    <row r="137">
      <c r="A137" s="4">
        <v>43971.41754981481</v>
      </c>
      <c r="C137" s="2" t="s">
        <v>845</v>
      </c>
      <c r="D137" s="5" t="s">
        <v>846</v>
      </c>
      <c r="E137" s="2">
        <v>38.0</v>
      </c>
      <c r="F137" s="2" t="s">
        <v>203</v>
      </c>
      <c r="G137" s="2" t="s">
        <v>112</v>
      </c>
      <c r="H137" s="2" t="s">
        <v>168</v>
      </c>
      <c r="I137" s="2" t="s">
        <v>98</v>
      </c>
      <c r="J137" s="2" t="s">
        <v>246</v>
      </c>
      <c r="K137" s="2" t="s">
        <v>477</v>
      </c>
      <c r="L137" s="2">
        <v>5.0</v>
      </c>
      <c r="M137" s="2">
        <v>5.0</v>
      </c>
      <c r="N137" s="2">
        <v>5.0</v>
      </c>
      <c r="O137" s="2">
        <v>5.0</v>
      </c>
      <c r="P137" s="2">
        <v>5.0</v>
      </c>
      <c r="Q137" s="2">
        <v>5.0</v>
      </c>
      <c r="R137" s="2">
        <v>5.0</v>
      </c>
      <c r="S137" s="2">
        <v>5.0</v>
      </c>
      <c r="T137" s="2">
        <v>1.0</v>
      </c>
      <c r="U137" s="2">
        <v>5.0</v>
      </c>
      <c r="V137" s="2">
        <v>5.0</v>
      </c>
      <c r="W137" s="2">
        <v>5.0</v>
      </c>
      <c r="X137" s="2">
        <v>5.0</v>
      </c>
      <c r="Y137" s="2">
        <v>5.0</v>
      </c>
      <c r="Z137" s="2">
        <v>5.0</v>
      </c>
      <c r="AA137" s="2">
        <v>3.0</v>
      </c>
      <c r="AB137" s="2">
        <v>5.0</v>
      </c>
      <c r="AC137" s="2">
        <v>5.0</v>
      </c>
      <c r="AE137" s="2" t="s">
        <v>104</v>
      </c>
      <c r="AG137" s="2" t="s">
        <v>102</v>
      </c>
      <c r="AJ137" s="2" t="s">
        <v>102</v>
      </c>
      <c r="AL137" s="2" t="s">
        <v>102</v>
      </c>
      <c r="AR137" s="2" t="s">
        <v>102</v>
      </c>
      <c r="AV137" s="2" t="s">
        <v>102</v>
      </c>
      <c r="AW137" s="2" t="s">
        <v>102</v>
      </c>
      <c r="AZ137" s="2" t="s">
        <v>102</v>
      </c>
      <c r="BB137" s="2" t="s">
        <v>102</v>
      </c>
      <c r="BE137" s="2" t="s">
        <v>102</v>
      </c>
      <c r="BG137" s="2" t="s">
        <v>104</v>
      </c>
      <c r="BM137" s="2" t="s">
        <v>102</v>
      </c>
      <c r="BQ137" s="2" t="s">
        <v>104</v>
      </c>
      <c r="BR137" s="2" t="s">
        <v>102</v>
      </c>
      <c r="BT137" s="2">
        <v>4.0</v>
      </c>
      <c r="BU137" s="2">
        <v>4.0</v>
      </c>
      <c r="BV137" s="2">
        <v>4.0</v>
      </c>
      <c r="BW137" s="2">
        <v>4.0</v>
      </c>
      <c r="BX137" s="2">
        <v>1.0</v>
      </c>
      <c r="BY137" s="2">
        <v>4.0</v>
      </c>
      <c r="BZ137" s="2">
        <v>4.0</v>
      </c>
      <c r="CA137" s="2">
        <v>1.0</v>
      </c>
      <c r="CB137" s="2">
        <v>4.0</v>
      </c>
      <c r="CC137" s="2">
        <v>1.0</v>
      </c>
      <c r="CD137" s="2">
        <v>4.0</v>
      </c>
      <c r="CE137" s="2">
        <v>4.0</v>
      </c>
      <c r="CF137" s="2">
        <v>4.0</v>
      </c>
      <c r="CG137" s="2">
        <v>1.0</v>
      </c>
      <c r="CH137" s="2">
        <v>4.0</v>
      </c>
      <c r="CI137" s="2">
        <v>1.0</v>
      </c>
      <c r="CJ137" s="2">
        <v>4.0</v>
      </c>
      <c r="CK137" s="2">
        <v>4.0</v>
      </c>
      <c r="CL137" s="2" t="s">
        <v>105</v>
      </c>
      <c r="CM137" s="2" t="s">
        <v>847</v>
      </c>
      <c r="CN137" s="6" t="s">
        <v>848</v>
      </c>
      <c r="CO137" s="7" t="str">
        <f>HYPERLINK("https://drive.google.com/file/d/18NjIUBdGPi_yRGLDU_fDlsv576J5l5ci/view?usp=drivesdk","Form Tanggapan")</f>
        <v>Form Tanggapan</v>
      </c>
      <c r="CP137" s="2" t="s">
        <v>849</v>
      </c>
    </row>
    <row r="138">
      <c r="A138" s="4">
        <v>43971.4186981713</v>
      </c>
      <c r="C138" s="2" t="s">
        <v>850</v>
      </c>
      <c r="D138" s="5" t="s">
        <v>851</v>
      </c>
      <c r="E138" s="2">
        <v>30.0</v>
      </c>
      <c r="F138" s="2" t="s">
        <v>141</v>
      </c>
      <c r="G138" s="2" t="s">
        <v>96</v>
      </c>
      <c r="H138" s="2" t="s">
        <v>168</v>
      </c>
      <c r="I138" s="2" t="s">
        <v>113</v>
      </c>
      <c r="J138" s="2" t="s">
        <v>246</v>
      </c>
      <c r="K138" s="2" t="s">
        <v>459</v>
      </c>
      <c r="L138" s="2">
        <v>4.0</v>
      </c>
      <c r="M138" s="2">
        <v>5.0</v>
      </c>
      <c r="N138" s="2">
        <v>5.0</v>
      </c>
      <c r="O138" s="2">
        <v>5.0</v>
      </c>
      <c r="P138" s="2">
        <v>4.0</v>
      </c>
      <c r="Q138" s="2">
        <v>4.0</v>
      </c>
      <c r="R138" s="2">
        <v>4.0</v>
      </c>
      <c r="S138" s="2">
        <v>4.0</v>
      </c>
      <c r="T138" s="2">
        <v>4.0</v>
      </c>
      <c r="U138" s="2">
        <v>4.0</v>
      </c>
      <c r="V138" s="2">
        <v>5.0</v>
      </c>
      <c r="W138" s="2">
        <v>5.0</v>
      </c>
      <c r="X138" s="2">
        <v>5.0</v>
      </c>
      <c r="Y138" s="2">
        <v>5.0</v>
      </c>
      <c r="Z138" s="2">
        <v>5.0</v>
      </c>
      <c r="AA138" s="2">
        <v>3.0</v>
      </c>
      <c r="AB138" s="2">
        <v>3.0</v>
      </c>
      <c r="AC138" s="2">
        <v>4.0</v>
      </c>
      <c r="AE138" s="2" t="s">
        <v>101</v>
      </c>
      <c r="AG138" s="2" t="s">
        <v>102</v>
      </c>
      <c r="AJ138" s="2" t="s">
        <v>102</v>
      </c>
      <c r="AL138" s="2" t="s">
        <v>104</v>
      </c>
      <c r="AR138" s="2" t="s">
        <v>102</v>
      </c>
      <c r="AV138" s="2" t="s">
        <v>102</v>
      </c>
      <c r="AW138" s="2" t="s">
        <v>102</v>
      </c>
      <c r="AZ138" s="2" t="s">
        <v>102</v>
      </c>
      <c r="BB138" s="2" t="s">
        <v>102</v>
      </c>
      <c r="BE138" s="2" t="s">
        <v>102</v>
      </c>
      <c r="BG138" s="2" t="s">
        <v>102</v>
      </c>
      <c r="BM138" s="2" t="s">
        <v>102</v>
      </c>
      <c r="BQ138" s="2" t="s">
        <v>102</v>
      </c>
      <c r="BR138" s="2" t="s">
        <v>102</v>
      </c>
      <c r="BT138" s="2">
        <v>4.0</v>
      </c>
      <c r="BU138" s="2">
        <v>4.0</v>
      </c>
      <c r="BV138" s="2">
        <v>4.0</v>
      </c>
      <c r="BW138" s="2">
        <v>4.0</v>
      </c>
      <c r="BX138" s="2">
        <v>1.0</v>
      </c>
      <c r="BY138" s="2">
        <v>4.0</v>
      </c>
      <c r="BZ138" s="2">
        <v>4.0</v>
      </c>
      <c r="CA138" s="2">
        <v>1.0</v>
      </c>
      <c r="CB138" s="2">
        <v>4.0</v>
      </c>
      <c r="CC138" s="2">
        <v>1.0</v>
      </c>
      <c r="CD138" s="2">
        <v>4.0</v>
      </c>
      <c r="CE138" s="2">
        <v>4.0</v>
      </c>
      <c r="CF138" s="2">
        <v>3.0</v>
      </c>
      <c r="CG138" s="2">
        <v>4.0</v>
      </c>
      <c r="CH138" s="2">
        <v>4.0</v>
      </c>
      <c r="CI138" s="2">
        <v>1.0</v>
      </c>
      <c r="CJ138" s="2">
        <v>4.0</v>
      </c>
      <c r="CK138" s="2">
        <v>4.0</v>
      </c>
      <c r="CL138" s="2" t="s">
        <v>105</v>
      </c>
      <c r="CM138" s="2" t="s">
        <v>852</v>
      </c>
      <c r="CN138" s="6" t="s">
        <v>853</v>
      </c>
      <c r="CO138" s="7" t="str">
        <f>HYPERLINK("https://drive.google.com/file/d/1-1R01dMmzDcfmib5uFGBHrt0wZP4ajPe/view?usp=drivesdk","Form Tanggapan")</f>
        <v>Form Tanggapan</v>
      </c>
      <c r="CP138" s="2" t="s">
        <v>854</v>
      </c>
    </row>
    <row r="139">
      <c r="A139" s="4">
        <v>43971.420765613424</v>
      </c>
      <c r="C139" s="2" t="s">
        <v>855</v>
      </c>
      <c r="D139" s="5" t="s">
        <v>856</v>
      </c>
      <c r="E139" s="2">
        <v>30.0</v>
      </c>
      <c r="F139" s="2" t="s">
        <v>679</v>
      </c>
      <c r="G139" s="2" t="s">
        <v>96</v>
      </c>
      <c r="H139" s="2" t="s">
        <v>168</v>
      </c>
      <c r="I139" s="2" t="s">
        <v>113</v>
      </c>
      <c r="J139" s="2" t="s">
        <v>246</v>
      </c>
      <c r="K139" s="2" t="s">
        <v>471</v>
      </c>
      <c r="L139" s="2">
        <v>5.0</v>
      </c>
      <c r="M139" s="2">
        <v>5.0</v>
      </c>
      <c r="N139" s="2">
        <v>5.0</v>
      </c>
      <c r="O139" s="2">
        <v>5.0</v>
      </c>
      <c r="P139" s="2">
        <v>5.0</v>
      </c>
      <c r="Q139" s="2">
        <v>5.0</v>
      </c>
      <c r="R139" s="2">
        <v>5.0</v>
      </c>
      <c r="S139" s="2">
        <v>5.0</v>
      </c>
      <c r="T139" s="2">
        <v>5.0</v>
      </c>
      <c r="U139" s="2">
        <v>5.0</v>
      </c>
      <c r="V139" s="2">
        <v>5.0</v>
      </c>
      <c r="W139" s="2">
        <v>5.0</v>
      </c>
      <c r="X139" s="2">
        <v>5.0</v>
      </c>
      <c r="Y139" s="2">
        <v>5.0</v>
      </c>
      <c r="Z139" s="2">
        <v>5.0</v>
      </c>
      <c r="AA139" s="2">
        <v>2.0</v>
      </c>
      <c r="AB139" s="2">
        <v>3.0</v>
      </c>
      <c r="AC139" s="2">
        <v>5.0</v>
      </c>
      <c r="AE139" s="2" t="s">
        <v>101</v>
      </c>
      <c r="AG139" s="2" t="s">
        <v>102</v>
      </c>
      <c r="AJ139" s="2" t="s">
        <v>102</v>
      </c>
      <c r="AL139" s="2" t="s">
        <v>104</v>
      </c>
      <c r="AR139" s="2" t="s">
        <v>102</v>
      </c>
      <c r="AV139" s="2" t="s">
        <v>102</v>
      </c>
      <c r="AW139" s="2" t="s">
        <v>102</v>
      </c>
      <c r="AZ139" s="2" t="s">
        <v>102</v>
      </c>
      <c r="BB139" s="2" t="s">
        <v>102</v>
      </c>
      <c r="BE139" s="2" t="s">
        <v>102</v>
      </c>
      <c r="BG139" s="2" t="s">
        <v>102</v>
      </c>
      <c r="BM139" s="2" t="s">
        <v>102</v>
      </c>
      <c r="BQ139" s="2" t="s">
        <v>102</v>
      </c>
      <c r="BR139" s="2" t="s">
        <v>102</v>
      </c>
      <c r="BT139" s="2">
        <v>4.0</v>
      </c>
      <c r="BU139" s="2">
        <v>4.0</v>
      </c>
      <c r="BV139" s="2">
        <v>4.0</v>
      </c>
      <c r="BW139" s="2">
        <v>4.0</v>
      </c>
      <c r="BX139" s="2">
        <v>4.0</v>
      </c>
      <c r="BY139" s="2">
        <v>4.0</v>
      </c>
      <c r="BZ139" s="2">
        <v>4.0</v>
      </c>
      <c r="CA139" s="2">
        <v>3.0</v>
      </c>
      <c r="CB139" s="2">
        <v>4.0</v>
      </c>
      <c r="CC139" s="2">
        <v>1.0</v>
      </c>
      <c r="CD139" s="2">
        <v>4.0</v>
      </c>
      <c r="CE139" s="2">
        <v>4.0</v>
      </c>
      <c r="CF139" s="2">
        <v>4.0</v>
      </c>
      <c r="CG139" s="2">
        <v>3.0</v>
      </c>
      <c r="CH139" s="2">
        <v>4.0</v>
      </c>
      <c r="CI139" s="2">
        <v>2.0</v>
      </c>
      <c r="CJ139" s="2">
        <v>2.0</v>
      </c>
      <c r="CK139" s="2">
        <v>4.0</v>
      </c>
      <c r="CL139" s="2" t="s">
        <v>105</v>
      </c>
      <c r="CM139" s="2" t="s">
        <v>857</v>
      </c>
      <c r="CN139" s="6" t="s">
        <v>858</v>
      </c>
      <c r="CO139" s="7" t="str">
        <f>HYPERLINK("https://drive.google.com/file/d/1N5PlFXlIT6eElsD95vhiciIy3RBX2Bez/view?usp=drivesdk","Form Tanggapan")</f>
        <v>Form Tanggapan</v>
      </c>
      <c r="CP139" s="2" t="s">
        <v>859</v>
      </c>
    </row>
    <row r="140">
      <c r="A140" s="4">
        <v>43971.421245983795</v>
      </c>
      <c r="C140" s="2" t="s">
        <v>860</v>
      </c>
      <c r="D140" s="5" t="s">
        <v>861</v>
      </c>
      <c r="E140" s="2">
        <v>27.0</v>
      </c>
      <c r="F140" s="2" t="s">
        <v>288</v>
      </c>
      <c r="G140" s="2" t="s">
        <v>96</v>
      </c>
      <c r="H140" s="2" t="s">
        <v>168</v>
      </c>
      <c r="I140" s="2" t="s">
        <v>113</v>
      </c>
      <c r="J140" s="2" t="s">
        <v>307</v>
      </c>
      <c r="K140" s="2" t="s">
        <v>477</v>
      </c>
      <c r="L140" s="2">
        <v>4.0</v>
      </c>
      <c r="M140" s="2">
        <v>5.0</v>
      </c>
      <c r="N140" s="2">
        <v>5.0</v>
      </c>
      <c r="O140" s="2">
        <v>5.0</v>
      </c>
      <c r="P140" s="2">
        <v>5.0</v>
      </c>
      <c r="Q140" s="2">
        <v>5.0</v>
      </c>
      <c r="R140" s="2">
        <v>2.0</v>
      </c>
      <c r="S140" s="2">
        <v>4.0</v>
      </c>
      <c r="T140" s="2">
        <v>4.0</v>
      </c>
      <c r="U140" s="2">
        <v>5.0</v>
      </c>
      <c r="V140" s="2">
        <v>5.0</v>
      </c>
      <c r="W140" s="2">
        <v>4.0</v>
      </c>
      <c r="X140" s="2">
        <v>4.0</v>
      </c>
      <c r="Y140" s="2">
        <v>4.0</v>
      </c>
      <c r="Z140" s="2">
        <v>3.0</v>
      </c>
      <c r="AA140" s="2">
        <v>3.0</v>
      </c>
      <c r="AB140" s="2">
        <v>4.0</v>
      </c>
      <c r="AC140" s="2">
        <v>4.0</v>
      </c>
      <c r="AE140" s="2" t="s">
        <v>104</v>
      </c>
      <c r="AG140" s="2" t="s">
        <v>102</v>
      </c>
      <c r="AJ140" s="2" t="s">
        <v>104</v>
      </c>
      <c r="AL140" s="2" t="s">
        <v>102</v>
      </c>
      <c r="AR140" s="2" t="s">
        <v>104</v>
      </c>
      <c r="AV140" s="2" t="s">
        <v>102</v>
      </c>
      <c r="AW140" s="2" t="s">
        <v>102</v>
      </c>
      <c r="AZ140" s="2" t="s">
        <v>102</v>
      </c>
      <c r="BB140" s="2" t="s">
        <v>102</v>
      </c>
      <c r="BE140" s="2" t="s">
        <v>102</v>
      </c>
      <c r="BG140" s="2" t="s">
        <v>102</v>
      </c>
      <c r="BM140" s="2" t="s">
        <v>102</v>
      </c>
      <c r="BQ140" s="2" t="s">
        <v>104</v>
      </c>
      <c r="BR140" s="2" t="s">
        <v>102</v>
      </c>
      <c r="BT140" s="2">
        <v>2.0</v>
      </c>
      <c r="BU140" s="2">
        <v>2.0</v>
      </c>
      <c r="BV140" s="2">
        <v>2.0</v>
      </c>
      <c r="BW140" s="2">
        <v>3.0</v>
      </c>
      <c r="BX140" s="2">
        <v>2.0</v>
      </c>
      <c r="BY140" s="2">
        <v>4.0</v>
      </c>
      <c r="BZ140" s="2">
        <v>2.0</v>
      </c>
      <c r="CA140" s="2">
        <v>3.0</v>
      </c>
      <c r="CB140" s="2">
        <v>4.0</v>
      </c>
      <c r="CC140" s="2">
        <v>2.0</v>
      </c>
      <c r="CD140" s="2">
        <v>2.0</v>
      </c>
      <c r="CE140" s="2">
        <v>2.0</v>
      </c>
      <c r="CF140" s="2">
        <v>3.0</v>
      </c>
      <c r="CG140" s="2">
        <v>2.0</v>
      </c>
      <c r="CH140" s="2">
        <v>4.0</v>
      </c>
      <c r="CI140" s="2">
        <v>3.0</v>
      </c>
      <c r="CJ140" s="2">
        <v>2.0</v>
      </c>
      <c r="CK140" s="2">
        <v>3.0</v>
      </c>
      <c r="CL140" s="2" t="s">
        <v>105</v>
      </c>
      <c r="CM140" s="2" t="s">
        <v>862</v>
      </c>
      <c r="CN140" s="6" t="s">
        <v>863</v>
      </c>
      <c r="CO140" s="7" t="str">
        <f>HYPERLINK("https://drive.google.com/file/d/12VzelUlUqMZA2-w9__yKyFaUnE9Yrbtm/view?usp=drivesdk","Form Tanggapan")</f>
        <v>Form Tanggapan</v>
      </c>
      <c r="CP140" s="2" t="s">
        <v>859</v>
      </c>
    </row>
    <row r="141">
      <c r="A141" s="4">
        <v>43971.422886099535</v>
      </c>
      <c r="C141" s="2" t="s">
        <v>230</v>
      </c>
      <c r="D141" s="5" t="s">
        <v>864</v>
      </c>
      <c r="E141" s="2">
        <v>28.0</v>
      </c>
      <c r="F141" s="2" t="s">
        <v>865</v>
      </c>
      <c r="G141" s="2" t="s">
        <v>96</v>
      </c>
      <c r="H141" s="2" t="s">
        <v>168</v>
      </c>
      <c r="I141" s="2" t="s">
        <v>124</v>
      </c>
      <c r="J141" s="2" t="s">
        <v>246</v>
      </c>
      <c r="K141" s="2" t="s">
        <v>191</v>
      </c>
      <c r="L141" s="2">
        <v>4.0</v>
      </c>
      <c r="M141" s="2">
        <v>4.0</v>
      </c>
      <c r="N141" s="2">
        <v>4.0</v>
      </c>
      <c r="O141" s="2">
        <v>3.0</v>
      </c>
      <c r="P141" s="2">
        <v>3.0</v>
      </c>
      <c r="Q141" s="2">
        <v>5.0</v>
      </c>
      <c r="R141" s="2">
        <v>4.0</v>
      </c>
      <c r="S141" s="2">
        <v>2.0</v>
      </c>
      <c r="T141" s="2">
        <v>2.0</v>
      </c>
      <c r="U141" s="2">
        <v>3.0</v>
      </c>
      <c r="V141" s="2">
        <v>4.0</v>
      </c>
      <c r="W141" s="2">
        <v>5.0</v>
      </c>
      <c r="X141" s="2">
        <v>5.0</v>
      </c>
      <c r="Y141" s="2">
        <v>5.0</v>
      </c>
      <c r="Z141" s="2">
        <v>4.0</v>
      </c>
      <c r="AA141" s="2">
        <v>3.0</v>
      </c>
      <c r="AB141" s="2">
        <v>4.0</v>
      </c>
      <c r="AC141" s="2">
        <v>5.0</v>
      </c>
      <c r="AE141" s="2" t="s">
        <v>101</v>
      </c>
      <c r="AG141" s="2" t="s">
        <v>102</v>
      </c>
      <c r="AJ141" s="2" t="s">
        <v>102</v>
      </c>
      <c r="AL141" s="2" t="s">
        <v>102</v>
      </c>
      <c r="AR141" s="2" t="s">
        <v>102</v>
      </c>
      <c r="AV141" s="2" t="s">
        <v>102</v>
      </c>
      <c r="AW141" s="2" t="s">
        <v>102</v>
      </c>
      <c r="AZ141" s="2" t="s">
        <v>102</v>
      </c>
      <c r="BB141" s="2" t="s">
        <v>102</v>
      </c>
      <c r="BE141" s="2" t="s">
        <v>102</v>
      </c>
      <c r="BG141" s="2" t="s">
        <v>102</v>
      </c>
      <c r="BM141" s="2" t="s">
        <v>102</v>
      </c>
      <c r="BQ141" s="2" t="s">
        <v>102</v>
      </c>
      <c r="BR141" s="2" t="s">
        <v>102</v>
      </c>
      <c r="BT141" s="2">
        <v>3.0</v>
      </c>
      <c r="BU141" s="2">
        <v>3.0</v>
      </c>
      <c r="BV141" s="2">
        <v>3.0</v>
      </c>
      <c r="BW141" s="2">
        <v>4.0</v>
      </c>
      <c r="BX141" s="2">
        <v>1.0</v>
      </c>
      <c r="BY141" s="2">
        <v>3.0</v>
      </c>
      <c r="BZ141" s="2">
        <v>3.0</v>
      </c>
      <c r="CA141" s="2">
        <v>4.0</v>
      </c>
      <c r="CB141" s="2">
        <v>3.0</v>
      </c>
      <c r="CC141" s="2">
        <v>2.0</v>
      </c>
      <c r="CD141" s="2">
        <v>3.0</v>
      </c>
      <c r="CE141" s="2">
        <v>3.0</v>
      </c>
      <c r="CF141" s="2">
        <v>3.0</v>
      </c>
      <c r="CG141" s="2">
        <v>2.0</v>
      </c>
      <c r="CH141" s="2">
        <v>3.0</v>
      </c>
      <c r="CI141" s="2">
        <v>3.0</v>
      </c>
      <c r="CJ141" s="2">
        <v>2.0</v>
      </c>
      <c r="CK141" s="2">
        <v>1.0</v>
      </c>
      <c r="CL141" s="2" t="s">
        <v>105</v>
      </c>
      <c r="CM141" s="2" t="s">
        <v>866</v>
      </c>
      <c r="CN141" s="6" t="s">
        <v>867</v>
      </c>
      <c r="CO141" s="7" t="str">
        <f>HYPERLINK("https://drive.google.com/file/d/1y5480lZbkUCgPHv-gBGuqAvD9GW2NvX-/view?usp=drivesdk","Form Tanggapan")</f>
        <v>Form Tanggapan</v>
      </c>
      <c r="CP141" s="2" t="s">
        <v>868</v>
      </c>
    </row>
    <row r="142">
      <c r="A142" s="4">
        <v>43971.423146493056</v>
      </c>
      <c r="C142" s="2" t="s">
        <v>869</v>
      </c>
      <c r="E142" s="2">
        <v>30.0</v>
      </c>
      <c r="F142" s="2" t="s">
        <v>870</v>
      </c>
      <c r="G142" s="2" t="s">
        <v>96</v>
      </c>
      <c r="H142" s="2" t="s">
        <v>168</v>
      </c>
      <c r="I142" s="2" t="s">
        <v>113</v>
      </c>
      <c r="J142" s="2" t="s">
        <v>871</v>
      </c>
      <c r="K142" s="2" t="s">
        <v>453</v>
      </c>
      <c r="L142" s="2">
        <v>5.0</v>
      </c>
      <c r="M142" s="2">
        <v>5.0</v>
      </c>
      <c r="N142" s="2">
        <v>5.0</v>
      </c>
      <c r="O142" s="2">
        <v>5.0</v>
      </c>
      <c r="P142" s="2">
        <v>5.0</v>
      </c>
      <c r="Q142" s="2">
        <v>5.0</v>
      </c>
      <c r="R142" s="2">
        <v>2.0</v>
      </c>
      <c r="S142" s="2">
        <v>5.0</v>
      </c>
      <c r="T142" s="2">
        <v>5.0</v>
      </c>
      <c r="U142" s="2">
        <v>5.0</v>
      </c>
      <c r="V142" s="2">
        <v>5.0</v>
      </c>
      <c r="W142" s="2">
        <v>5.0</v>
      </c>
      <c r="X142" s="2">
        <v>5.0</v>
      </c>
      <c r="Y142" s="2">
        <v>5.0</v>
      </c>
      <c r="Z142" s="2">
        <v>5.0</v>
      </c>
      <c r="AA142" s="2">
        <v>2.0</v>
      </c>
      <c r="AB142" s="2">
        <v>1.0</v>
      </c>
      <c r="AC142" s="2">
        <v>5.0</v>
      </c>
      <c r="AE142" s="2" t="s">
        <v>104</v>
      </c>
      <c r="AG142" s="2" t="s">
        <v>102</v>
      </c>
      <c r="AJ142" s="2" t="s">
        <v>102</v>
      </c>
      <c r="AL142" s="2" t="s">
        <v>104</v>
      </c>
      <c r="AR142" s="2" t="s">
        <v>102</v>
      </c>
      <c r="AV142" s="2" t="s">
        <v>102</v>
      </c>
      <c r="AW142" s="2" t="s">
        <v>102</v>
      </c>
      <c r="AZ142" s="2" t="s">
        <v>102</v>
      </c>
      <c r="BB142" s="2" t="s">
        <v>102</v>
      </c>
      <c r="BE142" s="2" t="s">
        <v>104</v>
      </c>
      <c r="BG142" s="2" t="s">
        <v>102</v>
      </c>
      <c r="BM142" s="2" t="s">
        <v>102</v>
      </c>
      <c r="BQ142" s="2" t="s">
        <v>104</v>
      </c>
      <c r="BR142" s="2" t="s">
        <v>102</v>
      </c>
      <c r="BT142" s="2">
        <v>3.0</v>
      </c>
      <c r="BU142" s="2">
        <v>3.0</v>
      </c>
      <c r="BV142" s="2">
        <v>4.0</v>
      </c>
      <c r="BW142" s="2">
        <v>4.0</v>
      </c>
      <c r="BX142" s="2">
        <v>1.0</v>
      </c>
      <c r="BY142" s="2">
        <v>4.0</v>
      </c>
      <c r="BZ142" s="2">
        <v>4.0</v>
      </c>
      <c r="CA142" s="2">
        <v>1.0</v>
      </c>
      <c r="CB142" s="2">
        <v>4.0</v>
      </c>
      <c r="CC142" s="2">
        <v>2.0</v>
      </c>
      <c r="CD142" s="2">
        <v>4.0</v>
      </c>
      <c r="CE142" s="2">
        <v>4.0</v>
      </c>
      <c r="CF142" s="2">
        <v>3.0</v>
      </c>
      <c r="CG142" s="2">
        <v>3.0</v>
      </c>
      <c r="CH142" s="2">
        <v>4.0</v>
      </c>
      <c r="CI142" s="2">
        <v>1.0</v>
      </c>
      <c r="CJ142" s="2">
        <v>3.0</v>
      </c>
      <c r="CK142" s="2">
        <v>4.0</v>
      </c>
      <c r="CL142" s="2" t="s">
        <v>105</v>
      </c>
      <c r="CM142" s="2" t="s">
        <v>872</v>
      </c>
      <c r="CN142" s="6" t="s">
        <v>873</v>
      </c>
      <c r="CO142" s="7" t="str">
        <f>HYPERLINK("https://drive.google.com/file/d/1NP4iMJO1j79IdrbkULhBnUeIr7exG_2H/view?usp=drivesdk","Form Tanggapan")</f>
        <v>Form Tanggapan</v>
      </c>
      <c r="CP142" s="2" t="s">
        <v>868</v>
      </c>
    </row>
    <row r="143">
      <c r="A143" s="4">
        <v>43971.4247275</v>
      </c>
      <c r="C143" s="2" t="s">
        <v>874</v>
      </c>
      <c r="D143" s="5" t="s">
        <v>875</v>
      </c>
      <c r="E143" s="2">
        <v>24.0</v>
      </c>
      <c r="F143" s="2" t="s">
        <v>876</v>
      </c>
      <c r="G143" s="2" t="s">
        <v>96</v>
      </c>
      <c r="H143" s="2" t="s">
        <v>97</v>
      </c>
      <c r="I143" s="2" t="s">
        <v>113</v>
      </c>
      <c r="J143" s="2" t="s">
        <v>877</v>
      </c>
      <c r="K143" s="2" t="s">
        <v>471</v>
      </c>
      <c r="L143" s="2">
        <v>5.0</v>
      </c>
      <c r="M143" s="2">
        <v>5.0</v>
      </c>
      <c r="N143" s="2">
        <v>5.0</v>
      </c>
      <c r="O143" s="2">
        <v>5.0</v>
      </c>
      <c r="P143" s="2">
        <v>5.0</v>
      </c>
      <c r="Q143" s="2">
        <v>5.0</v>
      </c>
      <c r="R143" s="2">
        <v>5.0</v>
      </c>
      <c r="S143" s="2">
        <v>5.0</v>
      </c>
      <c r="T143" s="2">
        <v>5.0</v>
      </c>
      <c r="U143" s="2">
        <v>5.0</v>
      </c>
      <c r="V143" s="2">
        <v>5.0</v>
      </c>
      <c r="W143" s="2">
        <v>5.0</v>
      </c>
      <c r="X143" s="2">
        <v>5.0</v>
      </c>
      <c r="Y143" s="2">
        <v>5.0</v>
      </c>
      <c r="Z143" s="2">
        <v>4.0</v>
      </c>
      <c r="AA143" s="2">
        <v>3.0</v>
      </c>
      <c r="AB143" s="2">
        <v>3.0</v>
      </c>
      <c r="AC143" s="2">
        <v>5.0</v>
      </c>
      <c r="AE143" s="2" t="s">
        <v>101</v>
      </c>
      <c r="AG143" s="2" t="s">
        <v>102</v>
      </c>
      <c r="AJ143" s="2" t="s">
        <v>102</v>
      </c>
      <c r="AL143" s="2" t="s">
        <v>104</v>
      </c>
      <c r="AR143" s="2" t="s">
        <v>102</v>
      </c>
      <c r="AV143" s="2" t="s">
        <v>102</v>
      </c>
      <c r="AW143" s="2" t="s">
        <v>102</v>
      </c>
      <c r="AZ143" s="2" t="s">
        <v>102</v>
      </c>
      <c r="BB143" s="2" t="s">
        <v>102</v>
      </c>
      <c r="BE143" s="2" t="s">
        <v>102</v>
      </c>
      <c r="BG143" s="2" t="s">
        <v>102</v>
      </c>
      <c r="BM143" s="2" t="s">
        <v>104</v>
      </c>
      <c r="BQ143" s="2" t="s">
        <v>102</v>
      </c>
      <c r="BR143" s="2" t="s">
        <v>102</v>
      </c>
      <c r="BT143" s="2">
        <v>3.0</v>
      </c>
      <c r="BU143" s="2">
        <v>3.0</v>
      </c>
      <c r="BV143" s="2">
        <v>4.0</v>
      </c>
      <c r="BW143" s="2">
        <v>4.0</v>
      </c>
      <c r="BX143" s="2">
        <v>2.0</v>
      </c>
      <c r="BY143" s="2">
        <v>4.0</v>
      </c>
      <c r="BZ143" s="2">
        <v>4.0</v>
      </c>
      <c r="CA143" s="2">
        <v>2.0</v>
      </c>
      <c r="CB143" s="2">
        <v>4.0</v>
      </c>
      <c r="CC143" s="2">
        <v>1.0</v>
      </c>
      <c r="CD143" s="2">
        <v>3.0</v>
      </c>
      <c r="CE143" s="2">
        <v>2.0</v>
      </c>
      <c r="CF143" s="2">
        <v>3.0</v>
      </c>
      <c r="CG143" s="2">
        <v>3.0</v>
      </c>
      <c r="CH143" s="2">
        <v>4.0</v>
      </c>
      <c r="CI143" s="2">
        <v>2.0</v>
      </c>
      <c r="CJ143" s="2">
        <v>4.0</v>
      </c>
      <c r="CK143" s="2">
        <v>3.0</v>
      </c>
      <c r="CL143" s="2" t="s">
        <v>105</v>
      </c>
      <c r="CM143" s="2" t="s">
        <v>878</v>
      </c>
      <c r="CN143" s="6" t="s">
        <v>879</v>
      </c>
      <c r="CO143" s="7" t="str">
        <f>HYPERLINK("https://drive.google.com/file/d/1sVGI320frT34iduEHt-FrDxmYDekngT6/view?usp=drivesdk","Form Tanggapan")</f>
        <v>Form Tanggapan</v>
      </c>
      <c r="CP143" s="2" t="s">
        <v>880</v>
      </c>
    </row>
    <row r="144">
      <c r="A144" s="4">
        <v>43971.42584314814</v>
      </c>
      <c r="C144" s="2" t="s">
        <v>881</v>
      </c>
      <c r="D144" s="5" t="s">
        <v>882</v>
      </c>
      <c r="E144" s="2">
        <v>56.0</v>
      </c>
      <c r="F144" s="2" t="s">
        <v>733</v>
      </c>
      <c r="G144" s="2" t="s">
        <v>96</v>
      </c>
      <c r="H144" s="2" t="s">
        <v>392</v>
      </c>
      <c r="I144" s="2" t="s">
        <v>98</v>
      </c>
      <c r="J144" s="2" t="s">
        <v>246</v>
      </c>
      <c r="K144" s="2" t="s">
        <v>191</v>
      </c>
      <c r="L144" s="2">
        <v>5.0</v>
      </c>
      <c r="M144" s="2">
        <v>5.0</v>
      </c>
      <c r="N144" s="2">
        <v>5.0</v>
      </c>
      <c r="O144" s="2">
        <v>5.0</v>
      </c>
      <c r="P144" s="2">
        <v>5.0</v>
      </c>
      <c r="Q144" s="2">
        <v>5.0</v>
      </c>
      <c r="R144" s="2">
        <v>3.0</v>
      </c>
      <c r="S144" s="2">
        <v>5.0</v>
      </c>
      <c r="T144" s="2">
        <v>4.0</v>
      </c>
      <c r="U144" s="2">
        <v>3.0</v>
      </c>
      <c r="V144" s="2">
        <v>5.0</v>
      </c>
      <c r="W144" s="2">
        <v>5.0</v>
      </c>
      <c r="X144" s="2">
        <v>5.0</v>
      </c>
      <c r="Y144" s="2">
        <v>5.0</v>
      </c>
      <c r="Z144" s="2">
        <v>5.0</v>
      </c>
      <c r="AA144" s="2">
        <v>3.0</v>
      </c>
      <c r="AB144" s="2">
        <v>3.0</v>
      </c>
      <c r="AC144" s="2">
        <v>5.0</v>
      </c>
      <c r="AE144" s="2" t="s">
        <v>104</v>
      </c>
      <c r="AG144" s="2" t="s">
        <v>102</v>
      </c>
      <c r="AJ144" s="2" t="s">
        <v>102</v>
      </c>
      <c r="AL144" s="2" t="s">
        <v>102</v>
      </c>
      <c r="AR144" s="2" t="s">
        <v>102</v>
      </c>
      <c r="AV144" s="2" t="s">
        <v>102</v>
      </c>
      <c r="AW144" s="2" t="s">
        <v>102</v>
      </c>
      <c r="AZ144" s="2" t="s">
        <v>102</v>
      </c>
      <c r="BB144" s="2" t="s">
        <v>102</v>
      </c>
      <c r="BE144" s="2" t="s">
        <v>104</v>
      </c>
      <c r="BG144" s="2" t="s">
        <v>102</v>
      </c>
      <c r="BM144" s="2" t="s">
        <v>102</v>
      </c>
      <c r="BQ144" s="2" t="s">
        <v>102</v>
      </c>
      <c r="BR144" s="2" t="s">
        <v>102</v>
      </c>
      <c r="BT144" s="2">
        <v>4.0</v>
      </c>
      <c r="BU144" s="2">
        <v>4.0</v>
      </c>
      <c r="BV144" s="2">
        <v>4.0</v>
      </c>
      <c r="BW144" s="2">
        <v>4.0</v>
      </c>
      <c r="BX144" s="2">
        <v>1.0</v>
      </c>
      <c r="BY144" s="2">
        <v>4.0</v>
      </c>
      <c r="BZ144" s="2">
        <v>4.0</v>
      </c>
      <c r="CA144" s="2">
        <v>1.0</v>
      </c>
      <c r="CB144" s="2">
        <v>4.0</v>
      </c>
      <c r="CC144" s="2">
        <v>1.0</v>
      </c>
      <c r="CD144" s="2">
        <v>4.0</v>
      </c>
      <c r="CE144" s="2">
        <v>4.0</v>
      </c>
      <c r="CF144" s="2">
        <v>4.0</v>
      </c>
      <c r="CG144" s="2">
        <v>4.0</v>
      </c>
      <c r="CH144" s="2">
        <v>4.0</v>
      </c>
      <c r="CI144" s="2">
        <v>1.0</v>
      </c>
      <c r="CJ144" s="2">
        <v>1.0</v>
      </c>
      <c r="CK144" s="2">
        <v>4.0</v>
      </c>
      <c r="CL144" s="2" t="s">
        <v>105</v>
      </c>
      <c r="CM144" s="2" t="s">
        <v>883</v>
      </c>
      <c r="CN144" s="6" t="s">
        <v>884</v>
      </c>
      <c r="CO144" s="7" t="str">
        <f>HYPERLINK("https://drive.google.com/file/d/1Fst4EiGOfgLCaHxZcnghL4q9RCse4W02/view?usp=drivesdk","Form Tanggapan")</f>
        <v>Form Tanggapan</v>
      </c>
      <c r="CP144" s="2" t="s">
        <v>885</v>
      </c>
    </row>
    <row r="145">
      <c r="A145" s="4">
        <v>43971.42591366898</v>
      </c>
      <c r="C145" s="2" t="s">
        <v>886</v>
      </c>
      <c r="D145" s="5" t="s">
        <v>887</v>
      </c>
      <c r="E145" s="2">
        <v>23.0</v>
      </c>
      <c r="F145" s="2" t="s">
        <v>728</v>
      </c>
      <c r="G145" s="2" t="s">
        <v>96</v>
      </c>
      <c r="H145" s="2" t="s">
        <v>123</v>
      </c>
      <c r="I145" s="2" t="s">
        <v>124</v>
      </c>
      <c r="J145" s="2" t="s">
        <v>125</v>
      </c>
      <c r="K145" s="2" t="s">
        <v>477</v>
      </c>
      <c r="L145" s="2">
        <v>5.0</v>
      </c>
      <c r="M145" s="2">
        <v>5.0</v>
      </c>
      <c r="N145" s="2">
        <v>5.0</v>
      </c>
      <c r="O145" s="2">
        <v>5.0</v>
      </c>
      <c r="P145" s="2">
        <v>5.0</v>
      </c>
      <c r="Q145" s="2">
        <v>5.0</v>
      </c>
      <c r="R145" s="2">
        <v>4.0</v>
      </c>
      <c r="S145" s="2">
        <v>5.0</v>
      </c>
      <c r="T145" s="2">
        <v>5.0</v>
      </c>
      <c r="U145" s="2">
        <v>5.0</v>
      </c>
      <c r="V145" s="2">
        <v>5.0</v>
      </c>
      <c r="W145" s="2">
        <v>5.0</v>
      </c>
      <c r="X145" s="2">
        <v>5.0</v>
      </c>
      <c r="Y145" s="2">
        <v>5.0</v>
      </c>
      <c r="Z145" s="2">
        <v>5.0</v>
      </c>
      <c r="AA145" s="2">
        <v>3.0</v>
      </c>
      <c r="AB145" s="2">
        <v>3.0</v>
      </c>
      <c r="AC145" s="2">
        <v>5.0</v>
      </c>
      <c r="AE145" s="2" t="s">
        <v>104</v>
      </c>
      <c r="AG145" s="2" t="s">
        <v>102</v>
      </c>
      <c r="AJ145" s="2" t="s">
        <v>102</v>
      </c>
      <c r="AL145" s="2" t="s">
        <v>104</v>
      </c>
      <c r="AR145" s="2" t="s">
        <v>102</v>
      </c>
      <c r="AV145" s="2" t="s">
        <v>102</v>
      </c>
      <c r="AW145" s="2" t="s">
        <v>102</v>
      </c>
      <c r="AZ145" s="2" t="s">
        <v>104</v>
      </c>
      <c r="BB145" s="2" t="s">
        <v>102</v>
      </c>
      <c r="BE145" s="2" t="s">
        <v>102</v>
      </c>
      <c r="BG145" s="2" t="s">
        <v>104</v>
      </c>
      <c r="BM145" s="2" t="s">
        <v>102</v>
      </c>
      <c r="BQ145" s="2" t="s">
        <v>102</v>
      </c>
      <c r="BR145" s="2" t="s">
        <v>102</v>
      </c>
      <c r="BT145" s="2">
        <v>4.0</v>
      </c>
      <c r="BU145" s="2">
        <v>4.0</v>
      </c>
      <c r="BV145" s="2">
        <v>4.0</v>
      </c>
      <c r="BW145" s="2">
        <v>4.0</v>
      </c>
      <c r="BX145" s="2">
        <v>1.0</v>
      </c>
      <c r="BY145" s="2">
        <v>4.0</v>
      </c>
      <c r="BZ145" s="2">
        <v>4.0</v>
      </c>
      <c r="CA145" s="2">
        <v>3.0</v>
      </c>
      <c r="CB145" s="2">
        <v>4.0</v>
      </c>
      <c r="CC145" s="2">
        <v>1.0</v>
      </c>
      <c r="CD145" s="2">
        <v>4.0</v>
      </c>
      <c r="CE145" s="2">
        <v>4.0</v>
      </c>
      <c r="CF145" s="2">
        <v>4.0</v>
      </c>
      <c r="CG145" s="2">
        <v>4.0</v>
      </c>
      <c r="CH145" s="2">
        <v>4.0</v>
      </c>
      <c r="CI145" s="2">
        <v>2.0</v>
      </c>
      <c r="CJ145" s="2">
        <v>4.0</v>
      </c>
      <c r="CK145" s="2">
        <v>3.0</v>
      </c>
      <c r="CL145" s="2" t="s">
        <v>105</v>
      </c>
      <c r="CM145" s="2" t="s">
        <v>888</v>
      </c>
      <c r="CN145" s="6" t="s">
        <v>889</v>
      </c>
      <c r="CO145" s="7" t="str">
        <f>HYPERLINK("https://drive.google.com/file/d/1w5X-89HI7ZcJBAsEfwI4cXx60hz3oq8R/view?usp=drivesdk","Form Tanggapan")</f>
        <v>Form Tanggapan</v>
      </c>
      <c r="CP145" s="2" t="s">
        <v>885</v>
      </c>
    </row>
    <row r="146">
      <c r="A146" s="4">
        <v>43971.42874351852</v>
      </c>
      <c r="C146" s="2" t="s">
        <v>737</v>
      </c>
      <c r="D146" s="5" t="s">
        <v>890</v>
      </c>
      <c r="E146" s="2">
        <v>34.0</v>
      </c>
      <c r="F146" s="2" t="s">
        <v>203</v>
      </c>
      <c r="G146" s="2" t="s">
        <v>96</v>
      </c>
      <c r="H146" s="2" t="s">
        <v>168</v>
      </c>
      <c r="I146" s="2" t="s">
        <v>113</v>
      </c>
      <c r="J146" s="2" t="s">
        <v>891</v>
      </c>
      <c r="K146" s="2" t="s">
        <v>477</v>
      </c>
      <c r="L146" s="2">
        <v>5.0</v>
      </c>
      <c r="M146" s="2">
        <v>5.0</v>
      </c>
      <c r="N146" s="2">
        <v>5.0</v>
      </c>
      <c r="O146" s="2">
        <v>5.0</v>
      </c>
      <c r="P146" s="2">
        <v>5.0</v>
      </c>
      <c r="Q146" s="2">
        <v>5.0</v>
      </c>
      <c r="R146" s="2">
        <v>4.0</v>
      </c>
      <c r="S146" s="2">
        <v>5.0</v>
      </c>
      <c r="T146" s="2">
        <v>5.0</v>
      </c>
      <c r="U146" s="2">
        <v>5.0</v>
      </c>
      <c r="V146" s="2">
        <v>5.0</v>
      </c>
      <c r="W146" s="2">
        <v>5.0</v>
      </c>
      <c r="X146" s="2">
        <v>5.0</v>
      </c>
      <c r="Y146" s="2">
        <v>5.0</v>
      </c>
      <c r="Z146" s="2">
        <v>5.0</v>
      </c>
      <c r="AA146" s="2">
        <v>2.0</v>
      </c>
      <c r="AB146" s="2">
        <v>2.0</v>
      </c>
      <c r="AC146" s="2">
        <v>5.0</v>
      </c>
      <c r="AE146" s="2" t="s">
        <v>104</v>
      </c>
      <c r="AG146" s="2" t="s">
        <v>102</v>
      </c>
      <c r="AJ146" s="2" t="s">
        <v>102</v>
      </c>
      <c r="AL146" s="2" t="s">
        <v>104</v>
      </c>
      <c r="AR146" s="2" t="s">
        <v>102</v>
      </c>
      <c r="AV146" s="2" t="s">
        <v>102</v>
      </c>
      <c r="AW146" s="2" t="s">
        <v>104</v>
      </c>
      <c r="AZ146" s="2" t="s">
        <v>102</v>
      </c>
      <c r="BB146" s="2" t="s">
        <v>104</v>
      </c>
      <c r="BE146" s="2" t="s">
        <v>104</v>
      </c>
      <c r="BG146" s="2" t="s">
        <v>102</v>
      </c>
      <c r="BM146" s="2" t="s">
        <v>102</v>
      </c>
      <c r="BQ146" s="2" t="s">
        <v>104</v>
      </c>
      <c r="BR146" s="2" t="s">
        <v>102</v>
      </c>
      <c r="BT146" s="2">
        <v>3.0</v>
      </c>
      <c r="BU146" s="2">
        <v>4.0</v>
      </c>
      <c r="BV146" s="2">
        <v>4.0</v>
      </c>
      <c r="BW146" s="2">
        <v>3.0</v>
      </c>
      <c r="BX146" s="2">
        <v>1.0</v>
      </c>
      <c r="BY146" s="2">
        <v>4.0</v>
      </c>
      <c r="BZ146" s="2">
        <v>3.0</v>
      </c>
      <c r="CA146" s="2">
        <v>1.0</v>
      </c>
      <c r="CB146" s="2">
        <v>4.0</v>
      </c>
      <c r="CC146" s="2">
        <v>1.0</v>
      </c>
      <c r="CD146" s="2">
        <v>4.0</v>
      </c>
      <c r="CE146" s="2">
        <v>4.0</v>
      </c>
      <c r="CF146" s="2">
        <v>4.0</v>
      </c>
      <c r="CG146" s="2">
        <v>4.0</v>
      </c>
      <c r="CH146" s="2">
        <v>3.0</v>
      </c>
      <c r="CI146" s="2">
        <v>2.0</v>
      </c>
      <c r="CJ146" s="2">
        <v>2.0</v>
      </c>
      <c r="CK146" s="2">
        <v>3.0</v>
      </c>
      <c r="CL146" s="2" t="s">
        <v>105</v>
      </c>
      <c r="CM146" s="2" t="s">
        <v>892</v>
      </c>
      <c r="CN146" s="6" t="s">
        <v>893</v>
      </c>
      <c r="CO146" s="7" t="str">
        <f>HYPERLINK("https://drive.google.com/file/d/1e3el-hIuYTWTm0oOc1_Ak2Ptak_-dK68/view?usp=drivesdk","Form Tanggapan")</f>
        <v>Form Tanggapan</v>
      </c>
      <c r="CP146" s="2" t="s">
        <v>894</v>
      </c>
    </row>
    <row r="147">
      <c r="A147" s="4">
        <v>43971.43217890046</v>
      </c>
      <c r="C147" s="2" t="s">
        <v>895</v>
      </c>
      <c r="E147" s="2">
        <v>18.0</v>
      </c>
      <c r="F147" s="2" t="s">
        <v>141</v>
      </c>
      <c r="G147" s="2" t="s">
        <v>96</v>
      </c>
      <c r="H147" s="2" t="s">
        <v>97</v>
      </c>
      <c r="I147" s="2" t="s">
        <v>124</v>
      </c>
      <c r="J147" s="2" t="s">
        <v>125</v>
      </c>
      <c r="K147" s="2" t="s">
        <v>191</v>
      </c>
      <c r="L147" s="2">
        <v>5.0</v>
      </c>
      <c r="M147" s="2">
        <v>5.0</v>
      </c>
      <c r="N147" s="2">
        <v>5.0</v>
      </c>
      <c r="O147" s="2">
        <v>5.0</v>
      </c>
      <c r="P147" s="2">
        <v>5.0</v>
      </c>
      <c r="Q147" s="2">
        <v>5.0</v>
      </c>
      <c r="R147" s="2">
        <v>5.0</v>
      </c>
      <c r="S147" s="2">
        <v>5.0</v>
      </c>
      <c r="T147" s="2">
        <v>4.0</v>
      </c>
      <c r="U147" s="2">
        <v>4.0</v>
      </c>
      <c r="V147" s="2">
        <v>5.0</v>
      </c>
      <c r="W147" s="2">
        <v>5.0</v>
      </c>
      <c r="X147" s="2">
        <v>5.0</v>
      </c>
      <c r="Y147" s="2">
        <v>5.0</v>
      </c>
      <c r="Z147" s="2">
        <v>5.0</v>
      </c>
      <c r="AA147" s="2">
        <v>1.0</v>
      </c>
      <c r="AB147" s="2">
        <v>2.0</v>
      </c>
      <c r="AC147" s="2">
        <v>4.0</v>
      </c>
      <c r="AE147" s="2" t="s">
        <v>104</v>
      </c>
      <c r="AG147" s="2" t="s">
        <v>102</v>
      </c>
      <c r="AJ147" s="2" t="s">
        <v>102</v>
      </c>
      <c r="AL147" s="2" t="s">
        <v>104</v>
      </c>
      <c r="AR147" s="2" t="s">
        <v>102</v>
      </c>
      <c r="AV147" s="2" t="s">
        <v>102</v>
      </c>
      <c r="AW147" s="2" t="s">
        <v>102</v>
      </c>
      <c r="AZ147" s="2" t="s">
        <v>102</v>
      </c>
      <c r="BB147" s="2" t="s">
        <v>102</v>
      </c>
      <c r="BE147" s="2" t="s">
        <v>102</v>
      </c>
      <c r="BG147" s="2" t="s">
        <v>102</v>
      </c>
      <c r="BM147" s="2" t="s">
        <v>102</v>
      </c>
      <c r="BQ147" s="2" t="s">
        <v>104</v>
      </c>
      <c r="BR147" s="2" t="s">
        <v>102</v>
      </c>
      <c r="BT147" s="2">
        <v>4.0</v>
      </c>
      <c r="BU147" s="2">
        <v>4.0</v>
      </c>
      <c r="BV147" s="2">
        <v>4.0</v>
      </c>
      <c r="BW147" s="2">
        <v>4.0</v>
      </c>
      <c r="BX147" s="2">
        <v>1.0</v>
      </c>
      <c r="BY147" s="2">
        <v>4.0</v>
      </c>
      <c r="BZ147" s="2">
        <v>4.0</v>
      </c>
      <c r="CA147" s="2">
        <v>1.0</v>
      </c>
      <c r="CB147" s="2">
        <v>4.0</v>
      </c>
      <c r="CC147" s="2">
        <v>1.0</v>
      </c>
      <c r="CD147" s="2">
        <v>4.0</v>
      </c>
      <c r="CE147" s="2">
        <v>4.0</v>
      </c>
      <c r="CF147" s="2">
        <v>4.0</v>
      </c>
      <c r="CG147" s="2">
        <v>4.0</v>
      </c>
      <c r="CH147" s="2">
        <v>4.0</v>
      </c>
      <c r="CI147" s="2">
        <v>2.0</v>
      </c>
      <c r="CJ147" s="2">
        <v>4.0</v>
      </c>
      <c r="CK147" s="2">
        <v>4.0</v>
      </c>
      <c r="CL147" s="2" t="s">
        <v>105</v>
      </c>
      <c r="CM147" s="2" t="s">
        <v>896</v>
      </c>
      <c r="CN147" s="6" t="s">
        <v>897</v>
      </c>
      <c r="CO147" s="7" t="str">
        <f>HYPERLINK("https://drive.google.com/file/d/1deLspqPGfMBGgpAgoHL0rkVQ7qfqai74/view?usp=drivesdk","Form Tanggapan")</f>
        <v>Form Tanggapan</v>
      </c>
      <c r="CP147" s="2" t="s">
        <v>898</v>
      </c>
    </row>
    <row r="148">
      <c r="A148" s="4">
        <v>43971.43355642361</v>
      </c>
      <c r="C148" s="2" t="s">
        <v>899</v>
      </c>
      <c r="D148" s="5" t="s">
        <v>900</v>
      </c>
      <c r="E148" s="2">
        <v>22.0</v>
      </c>
      <c r="F148" s="2" t="s">
        <v>689</v>
      </c>
      <c r="G148" s="2" t="s">
        <v>96</v>
      </c>
      <c r="H148" s="2" t="s">
        <v>97</v>
      </c>
      <c r="I148" s="2" t="s">
        <v>161</v>
      </c>
      <c r="J148" s="2" t="s">
        <v>901</v>
      </c>
      <c r="K148" s="2" t="s">
        <v>471</v>
      </c>
      <c r="L148" s="2">
        <v>4.0</v>
      </c>
      <c r="M148" s="2">
        <v>5.0</v>
      </c>
      <c r="N148" s="2">
        <v>5.0</v>
      </c>
      <c r="O148" s="2">
        <v>5.0</v>
      </c>
      <c r="P148" s="2">
        <v>5.0</v>
      </c>
      <c r="Q148" s="2">
        <v>3.0</v>
      </c>
      <c r="R148" s="2">
        <v>2.0</v>
      </c>
      <c r="S148" s="2">
        <v>4.0</v>
      </c>
      <c r="T148" s="2">
        <v>2.0</v>
      </c>
      <c r="U148" s="2">
        <v>2.0</v>
      </c>
      <c r="V148" s="2">
        <v>5.0</v>
      </c>
      <c r="W148" s="2">
        <v>4.0</v>
      </c>
      <c r="X148" s="2">
        <v>4.0</v>
      </c>
      <c r="Y148" s="2">
        <v>4.0</v>
      </c>
      <c r="Z148" s="2">
        <v>4.0</v>
      </c>
      <c r="AA148" s="2">
        <v>3.0</v>
      </c>
      <c r="AB148" s="2">
        <v>2.0</v>
      </c>
      <c r="AC148" s="2">
        <v>4.0</v>
      </c>
      <c r="AE148" s="2" t="s">
        <v>116</v>
      </c>
      <c r="AG148" s="2" t="s">
        <v>102</v>
      </c>
      <c r="AJ148" s="2" t="s">
        <v>104</v>
      </c>
      <c r="AL148" s="2" t="s">
        <v>103</v>
      </c>
      <c r="AR148" s="2" t="s">
        <v>104</v>
      </c>
      <c r="AV148" s="2" t="s">
        <v>103</v>
      </c>
      <c r="AW148" s="2" t="s">
        <v>104</v>
      </c>
      <c r="AZ148" s="2" t="s">
        <v>102</v>
      </c>
      <c r="BB148" s="2" t="s">
        <v>104</v>
      </c>
      <c r="BE148" s="2" t="s">
        <v>103</v>
      </c>
      <c r="BG148" s="2" t="s">
        <v>104</v>
      </c>
      <c r="BM148" s="2" t="s">
        <v>104</v>
      </c>
      <c r="BQ148" s="2" t="s">
        <v>104</v>
      </c>
      <c r="BR148" s="2" t="s">
        <v>103</v>
      </c>
      <c r="BT148" s="2">
        <v>3.0</v>
      </c>
      <c r="BU148" s="2">
        <v>3.0</v>
      </c>
      <c r="BV148" s="2">
        <v>3.0</v>
      </c>
      <c r="BW148" s="2">
        <v>3.0</v>
      </c>
      <c r="BX148" s="2">
        <v>1.0</v>
      </c>
      <c r="BY148" s="2">
        <v>4.0</v>
      </c>
      <c r="BZ148" s="2">
        <v>3.0</v>
      </c>
      <c r="CA148" s="2">
        <v>1.0</v>
      </c>
      <c r="CB148" s="2">
        <v>3.0</v>
      </c>
      <c r="CC148" s="2">
        <v>1.0</v>
      </c>
      <c r="CD148" s="2">
        <v>3.0</v>
      </c>
      <c r="CE148" s="2">
        <v>1.0</v>
      </c>
      <c r="CF148" s="2">
        <v>3.0</v>
      </c>
      <c r="CG148" s="2">
        <v>2.0</v>
      </c>
      <c r="CH148" s="2">
        <v>4.0</v>
      </c>
      <c r="CI148" s="2">
        <v>1.0</v>
      </c>
      <c r="CJ148" s="2">
        <v>2.0</v>
      </c>
      <c r="CK148" s="2">
        <v>2.0</v>
      </c>
      <c r="CL148" s="2" t="s">
        <v>105</v>
      </c>
      <c r="CM148" s="2" t="s">
        <v>902</v>
      </c>
      <c r="CN148" s="6" t="s">
        <v>903</v>
      </c>
      <c r="CO148" s="7" t="str">
        <f>HYPERLINK("https://drive.google.com/file/d/1drgJFVispR9iRT3fOg_sByYPx55PnoeU/view?usp=drivesdk","Form Tanggapan")</f>
        <v>Form Tanggapan</v>
      </c>
      <c r="CP148" s="2" t="s">
        <v>904</v>
      </c>
    </row>
    <row r="149">
      <c r="A149" s="4">
        <v>43971.43490070602</v>
      </c>
      <c r="C149" s="2" t="s">
        <v>905</v>
      </c>
      <c r="D149" s="5" t="s">
        <v>906</v>
      </c>
      <c r="E149" s="2">
        <v>19.0</v>
      </c>
      <c r="F149" s="2" t="s">
        <v>689</v>
      </c>
      <c r="G149" s="2" t="s">
        <v>96</v>
      </c>
      <c r="H149" s="2" t="s">
        <v>97</v>
      </c>
      <c r="I149" s="2" t="s">
        <v>124</v>
      </c>
      <c r="J149" s="2" t="s">
        <v>125</v>
      </c>
      <c r="K149" s="2" t="s">
        <v>471</v>
      </c>
      <c r="L149" s="2">
        <v>4.0</v>
      </c>
      <c r="M149" s="2">
        <v>5.0</v>
      </c>
      <c r="N149" s="2">
        <v>5.0</v>
      </c>
      <c r="O149" s="2">
        <v>5.0</v>
      </c>
      <c r="P149" s="2">
        <v>5.0</v>
      </c>
      <c r="Q149" s="2">
        <v>5.0</v>
      </c>
      <c r="R149" s="2">
        <v>3.0</v>
      </c>
      <c r="S149" s="2">
        <v>5.0</v>
      </c>
      <c r="T149" s="2">
        <v>4.0</v>
      </c>
      <c r="U149" s="2">
        <v>2.0</v>
      </c>
      <c r="V149" s="2">
        <v>5.0</v>
      </c>
      <c r="W149" s="2">
        <v>5.0</v>
      </c>
      <c r="X149" s="2">
        <v>4.0</v>
      </c>
      <c r="Y149" s="2">
        <v>5.0</v>
      </c>
      <c r="Z149" s="2">
        <v>5.0</v>
      </c>
      <c r="AA149" s="2">
        <v>1.0</v>
      </c>
      <c r="AB149" s="2">
        <v>1.0</v>
      </c>
      <c r="AC149" s="2">
        <v>5.0</v>
      </c>
      <c r="AE149" s="2" t="s">
        <v>104</v>
      </c>
      <c r="AG149" s="2" t="s">
        <v>102</v>
      </c>
      <c r="AJ149" s="2" t="s">
        <v>102</v>
      </c>
      <c r="AL149" s="2" t="s">
        <v>127</v>
      </c>
      <c r="AR149" s="2" t="s">
        <v>102</v>
      </c>
      <c r="AV149" s="2" t="s">
        <v>102</v>
      </c>
      <c r="AW149" s="2" t="s">
        <v>104</v>
      </c>
      <c r="AZ149" s="2" t="s">
        <v>102</v>
      </c>
      <c r="BB149" s="2" t="s">
        <v>102</v>
      </c>
      <c r="BE149" s="2" t="s">
        <v>127</v>
      </c>
      <c r="BG149" s="2" t="s">
        <v>104</v>
      </c>
      <c r="BM149" s="2" t="s">
        <v>104</v>
      </c>
      <c r="BQ149" s="2" t="s">
        <v>102</v>
      </c>
      <c r="BR149" s="2" t="s">
        <v>102</v>
      </c>
      <c r="BT149" s="2">
        <v>4.0</v>
      </c>
      <c r="BU149" s="2">
        <v>4.0</v>
      </c>
      <c r="BV149" s="2">
        <v>4.0</v>
      </c>
      <c r="BW149" s="2">
        <v>4.0</v>
      </c>
      <c r="BX149" s="2">
        <v>1.0</v>
      </c>
      <c r="BY149" s="2">
        <v>4.0</v>
      </c>
      <c r="BZ149" s="2">
        <v>4.0</v>
      </c>
      <c r="CA149" s="2">
        <v>4.0</v>
      </c>
      <c r="CB149" s="2">
        <v>4.0</v>
      </c>
      <c r="CC149" s="2">
        <v>1.0</v>
      </c>
      <c r="CD149" s="2">
        <v>4.0</v>
      </c>
      <c r="CE149" s="2">
        <v>4.0</v>
      </c>
      <c r="CF149" s="2">
        <v>4.0</v>
      </c>
      <c r="CG149" s="2">
        <v>4.0</v>
      </c>
      <c r="CH149" s="2">
        <v>4.0</v>
      </c>
      <c r="CI149" s="2">
        <v>1.0</v>
      </c>
      <c r="CJ149" s="2">
        <v>4.0</v>
      </c>
      <c r="CK149" s="2">
        <v>4.0</v>
      </c>
      <c r="CL149" s="2" t="s">
        <v>105</v>
      </c>
      <c r="CM149" s="2" t="s">
        <v>907</v>
      </c>
      <c r="CN149" s="6" t="s">
        <v>908</v>
      </c>
      <c r="CO149" s="7" t="str">
        <f>HYPERLINK("https://drive.google.com/file/d/1GMU5jO5zRDkDrKWlArM8Pk0ATKZHD2Ox/view?usp=drivesdk","Form Tanggapan")</f>
        <v>Form Tanggapan</v>
      </c>
      <c r="CP149" s="2" t="s">
        <v>909</v>
      </c>
    </row>
    <row r="150">
      <c r="A150" s="4">
        <v>43971.43639923611</v>
      </c>
      <c r="C150" s="2" t="s">
        <v>910</v>
      </c>
      <c r="D150" s="5" t="s">
        <v>911</v>
      </c>
      <c r="E150" s="2">
        <v>24.0</v>
      </c>
      <c r="F150" s="2" t="s">
        <v>728</v>
      </c>
      <c r="G150" s="2" t="s">
        <v>112</v>
      </c>
      <c r="H150" s="2" t="s">
        <v>123</v>
      </c>
      <c r="I150" s="2" t="s">
        <v>161</v>
      </c>
      <c r="J150" s="2" t="s">
        <v>125</v>
      </c>
      <c r="K150" s="2" t="s">
        <v>191</v>
      </c>
      <c r="L150" s="2">
        <v>4.0</v>
      </c>
      <c r="M150" s="2">
        <v>5.0</v>
      </c>
      <c r="N150" s="2">
        <v>5.0</v>
      </c>
      <c r="O150" s="2">
        <v>5.0</v>
      </c>
      <c r="P150" s="2">
        <v>5.0</v>
      </c>
      <c r="Q150" s="2">
        <v>1.0</v>
      </c>
      <c r="R150" s="2">
        <v>5.0</v>
      </c>
      <c r="S150" s="2">
        <v>5.0</v>
      </c>
      <c r="T150" s="2">
        <v>3.0</v>
      </c>
      <c r="U150" s="2">
        <v>5.0</v>
      </c>
      <c r="V150" s="2">
        <v>5.0</v>
      </c>
      <c r="W150" s="2">
        <v>5.0</v>
      </c>
      <c r="X150" s="2">
        <v>5.0</v>
      </c>
      <c r="Y150" s="2">
        <v>5.0</v>
      </c>
      <c r="Z150" s="2">
        <v>5.0</v>
      </c>
      <c r="AA150" s="2">
        <v>1.0</v>
      </c>
      <c r="AB150" s="2">
        <v>4.0</v>
      </c>
      <c r="AC150" s="2">
        <v>5.0</v>
      </c>
      <c r="AE150" s="2" t="s">
        <v>101</v>
      </c>
      <c r="AG150" s="2" t="s">
        <v>102</v>
      </c>
      <c r="AJ150" s="2" t="s">
        <v>102</v>
      </c>
      <c r="AL150" s="2" t="s">
        <v>104</v>
      </c>
      <c r="AR150" s="2" t="s">
        <v>102</v>
      </c>
      <c r="AV150" s="2" t="s">
        <v>102</v>
      </c>
      <c r="AW150" s="2" t="s">
        <v>102</v>
      </c>
      <c r="AZ150" s="2" t="s">
        <v>102</v>
      </c>
      <c r="BB150" s="2" t="s">
        <v>102</v>
      </c>
      <c r="BE150" s="2" t="s">
        <v>102</v>
      </c>
      <c r="BG150" s="2" t="s">
        <v>127</v>
      </c>
      <c r="BM150" s="2" t="s">
        <v>102</v>
      </c>
      <c r="BQ150" s="2" t="s">
        <v>102</v>
      </c>
      <c r="BR150" s="2" t="s">
        <v>102</v>
      </c>
      <c r="BT150" s="2">
        <v>4.0</v>
      </c>
      <c r="BU150" s="2">
        <v>4.0</v>
      </c>
      <c r="BV150" s="2">
        <v>4.0</v>
      </c>
      <c r="BW150" s="2">
        <v>4.0</v>
      </c>
      <c r="BX150" s="2">
        <v>4.0</v>
      </c>
      <c r="BY150" s="2">
        <v>4.0</v>
      </c>
      <c r="BZ150" s="2">
        <v>4.0</v>
      </c>
      <c r="CA150" s="2">
        <v>4.0</v>
      </c>
      <c r="CB150" s="2">
        <v>4.0</v>
      </c>
      <c r="CC150" s="2">
        <v>4.0</v>
      </c>
      <c r="CD150" s="2">
        <v>4.0</v>
      </c>
      <c r="CE150" s="2">
        <v>3.0</v>
      </c>
      <c r="CF150" s="2">
        <v>4.0</v>
      </c>
      <c r="CG150" s="2">
        <v>3.0</v>
      </c>
      <c r="CH150" s="2">
        <v>4.0</v>
      </c>
      <c r="CI150" s="2">
        <v>1.0</v>
      </c>
      <c r="CJ150" s="2">
        <v>4.0</v>
      </c>
      <c r="CK150" s="2">
        <v>1.0</v>
      </c>
      <c r="CL150" s="2" t="s">
        <v>105</v>
      </c>
      <c r="CM150" s="2" t="s">
        <v>912</v>
      </c>
      <c r="CN150" s="6" t="s">
        <v>913</v>
      </c>
      <c r="CO150" s="7" t="str">
        <f>HYPERLINK("https://drive.google.com/file/d/1die8LlA_Q_0UTCLS6EGWAqNsmgAYOn0D/view?usp=drivesdk","Form Tanggapan")</f>
        <v>Form Tanggapan</v>
      </c>
      <c r="CP150" s="2" t="s">
        <v>914</v>
      </c>
    </row>
    <row r="151">
      <c r="A151" s="4">
        <v>43971.43721181713</v>
      </c>
      <c r="C151" s="2" t="s">
        <v>915</v>
      </c>
      <c r="E151" s="2">
        <v>18.0</v>
      </c>
      <c r="F151" s="2" t="s">
        <v>245</v>
      </c>
      <c r="G151" s="2" t="s">
        <v>96</v>
      </c>
      <c r="H151" s="2" t="s">
        <v>97</v>
      </c>
      <c r="I151" s="2" t="s">
        <v>124</v>
      </c>
      <c r="J151" s="2" t="s">
        <v>198</v>
      </c>
      <c r="K151" s="2" t="s">
        <v>459</v>
      </c>
      <c r="L151" s="2">
        <v>4.0</v>
      </c>
      <c r="M151" s="2">
        <v>5.0</v>
      </c>
      <c r="N151" s="2">
        <v>5.0</v>
      </c>
      <c r="O151" s="2">
        <v>5.0</v>
      </c>
      <c r="P151" s="2">
        <v>5.0</v>
      </c>
      <c r="Q151" s="2">
        <v>5.0</v>
      </c>
      <c r="R151" s="2">
        <v>5.0</v>
      </c>
      <c r="S151" s="2">
        <v>5.0</v>
      </c>
      <c r="T151" s="2">
        <v>3.0</v>
      </c>
      <c r="U151" s="2">
        <v>4.0</v>
      </c>
      <c r="V151" s="2">
        <v>5.0</v>
      </c>
      <c r="W151" s="2">
        <v>5.0</v>
      </c>
      <c r="X151" s="2">
        <v>5.0</v>
      </c>
      <c r="Y151" s="2">
        <v>5.0</v>
      </c>
      <c r="Z151" s="2">
        <v>5.0</v>
      </c>
      <c r="AA151" s="2">
        <v>1.0</v>
      </c>
      <c r="AB151" s="2">
        <v>1.0</v>
      </c>
      <c r="AC151" s="2">
        <v>5.0</v>
      </c>
      <c r="AE151" s="2" t="s">
        <v>101</v>
      </c>
      <c r="AG151" s="2" t="s">
        <v>102</v>
      </c>
      <c r="AJ151" s="2" t="s">
        <v>104</v>
      </c>
      <c r="AL151" s="2" t="s">
        <v>103</v>
      </c>
      <c r="AR151" s="2" t="s">
        <v>102</v>
      </c>
      <c r="AV151" s="2" t="s">
        <v>127</v>
      </c>
      <c r="AW151" s="2" t="s">
        <v>104</v>
      </c>
      <c r="AZ151" s="2" t="s">
        <v>102</v>
      </c>
      <c r="BB151" s="2" t="s">
        <v>102</v>
      </c>
      <c r="BE151" s="2" t="s">
        <v>104</v>
      </c>
      <c r="BG151" s="2" t="s">
        <v>104</v>
      </c>
      <c r="BM151" s="2" t="s">
        <v>104</v>
      </c>
      <c r="BQ151" s="2" t="s">
        <v>104</v>
      </c>
      <c r="BR151" s="2" t="s">
        <v>104</v>
      </c>
      <c r="BT151" s="2">
        <v>4.0</v>
      </c>
      <c r="BU151" s="2">
        <v>4.0</v>
      </c>
      <c r="BV151" s="2">
        <v>4.0</v>
      </c>
      <c r="BW151" s="2">
        <v>4.0</v>
      </c>
      <c r="BX151" s="2">
        <v>1.0</v>
      </c>
      <c r="BY151" s="2">
        <v>4.0</v>
      </c>
      <c r="BZ151" s="2">
        <v>4.0</v>
      </c>
      <c r="CA151" s="2">
        <v>3.0</v>
      </c>
      <c r="CB151" s="2">
        <v>4.0</v>
      </c>
      <c r="CC151" s="2">
        <v>1.0</v>
      </c>
      <c r="CD151" s="2">
        <v>3.0</v>
      </c>
      <c r="CE151" s="2">
        <v>3.0</v>
      </c>
      <c r="CF151" s="2">
        <v>4.0</v>
      </c>
      <c r="CG151" s="2">
        <v>1.0</v>
      </c>
      <c r="CH151" s="2">
        <v>4.0</v>
      </c>
      <c r="CI151" s="2">
        <v>2.0</v>
      </c>
      <c r="CJ151" s="2">
        <v>1.0</v>
      </c>
      <c r="CK151" s="2">
        <v>3.0</v>
      </c>
      <c r="CL151" s="2" t="s">
        <v>105</v>
      </c>
      <c r="CM151" s="2" t="s">
        <v>916</v>
      </c>
      <c r="CN151" s="6" t="s">
        <v>917</v>
      </c>
      <c r="CO151" s="7" t="str">
        <f>HYPERLINK("https://drive.google.com/file/d/1bs82gzNDy1MlFUSsxsatL8cuaz7J2mbL/view?usp=drivesdk","Form Tanggapan")</f>
        <v>Form Tanggapan</v>
      </c>
      <c r="CP151" s="2" t="s">
        <v>918</v>
      </c>
    </row>
    <row r="152">
      <c r="A152" s="4">
        <v>43971.437543935186</v>
      </c>
      <c r="C152" s="2" t="s">
        <v>919</v>
      </c>
      <c r="E152" s="2">
        <v>48.0</v>
      </c>
      <c r="F152" s="2" t="s">
        <v>920</v>
      </c>
      <c r="G152" s="2" t="s">
        <v>112</v>
      </c>
      <c r="H152" s="2" t="s">
        <v>97</v>
      </c>
      <c r="I152" s="2" t="s">
        <v>98</v>
      </c>
      <c r="J152" s="2" t="s">
        <v>921</v>
      </c>
      <c r="K152" s="2" t="s">
        <v>191</v>
      </c>
      <c r="L152" s="2">
        <v>5.0</v>
      </c>
      <c r="M152" s="2">
        <v>5.0</v>
      </c>
      <c r="N152" s="2">
        <v>5.0</v>
      </c>
      <c r="O152" s="2">
        <v>5.0</v>
      </c>
      <c r="P152" s="2">
        <v>5.0</v>
      </c>
      <c r="Q152" s="2">
        <v>5.0</v>
      </c>
      <c r="R152" s="2">
        <v>5.0</v>
      </c>
      <c r="S152" s="2">
        <v>5.0</v>
      </c>
      <c r="T152" s="2">
        <v>3.0</v>
      </c>
      <c r="U152" s="2">
        <v>4.0</v>
      </c>
      <c r="V152" s="2">
        <v>5.0</v>
      </c>
      <c r="W152" s="2">
        <v>5.0</v>
      </c>
      <c r="X152" s="2">
        <v>5.0</v>
      </c>
      <c r="Y152" s="2">
        <v>5.0</v>
      </c>
      <c r="Z152" s="2">
        <v>4.0</v>
      </c>
      <c r="AA152" s="2">
        <v>3.0</v>
      </c>
      <c r="AB152" s="2">
        <v>3.0</v>
      </c>
      <c r="AC152" s="2">
        <v>4.0</v>
      </c>
      <c r="AE152" s="2" t="s">
        <v>104</v>
      </c>
      <c r="AG152" s="2" t="s">
        <v>102</v>
      </c>
      <c r="AJ152" s="2" t="s">
        <v>102</v>
      </c>
      <c r="AL152" s="2" t="s">
        <v>104</v>
      </c>
      <c r="AR152" s="2" t="s">
        <v>102</v>
      </c>
      <c r="AV152" s="2" t="s">
        <v>102</v>
      </c>
      <c r="AW152" s="2" t="s">
        <v>102</v>
      </c>
      <c r="AZ152" s="2" t="s">
        <v>102</v>
      </c>
      <c r="BB152" s="2" t="s">
        <v>104</v>
      </c>
      <c r="BE152" s="2" t="s">
        <v>104</v>
      </c>
      <c r="BG152" s="2" t="s">
        <v>104</v>
      </c>
      <c r="BM152" s="2" t="s">
        <v>102</v>
      </c>
      <c r="BQ152" s="2" t="s">
        <v>102</v>
      </c>
      <c r="BR152" s="2" t="s">
        <v>102</v>
      </c>
      <c r="BT152" s="2">
        <v>4.0</v>
      </c>
      <c r="BU152" s="2">
        <v>3.0</v>
      </c>
      <c r="BV152" s="2">
        <v>3.0</v>
      </c>
      <c r="BW152" s="2">
        <v>4.0</v>
      </c>
      <c r="BX152" s="2">
        <v>2.0</v>
      </c>
      <c r="BY152" s="2">
        <v>3.0</v>
      </c>
      <c r="BZ152" s="2">
        <v>4.0</v>
      </c>
      <c r="CA152" s="2">
        <v>3.0</v>
      </c>
      <c r="CB152" s="2">
        <v>4.0</v>
      </c>
      <c r="CC152" s="2">
        <v>1.0</v>
      </c>
      <c r="CD152" s="2">
        <v>3.0</v>
      </c>
      <c r="CE152" s="2">
        <v>3.0</v>
      </c>
      <c r="CF152" s="2">
        <v>4.0</v>
      </c>
      <c r="CG152" s="2">
        <v>3.0</v>
      </c>
      <c r="CH152" s="2">
        <v>4.0</v>
      </c>
      <c r="CI152" s="2">
        <v>2.0</v>
      </c>
      <c r="CJ152" s="2">
        <v>4.0</v>
      </c>
      <c r="CK152" s="2">
        <v>4.0</v>
      </c>
      <c r="CL152" s="2" t="s">
        <v>105</v>
      </c>
      <c r="CM152" s="2" t="s">
        <v>922</v>
      </c>
      <c r="CN152" s="6" t="s">
        <v>923</v>
      </c>
      <c r="CO152" s="7" t="str">
        <f>HYPERLINK("https://drive.google.com/file/d/1ieT9JFyScj8GqeRFqSQBioAawIQ4JGAl/view?usp=drivesdk","Form Tanggapan")</f>
        <v>Form Tanggapan</v>
      </c>
      <c r="CP152" s="2" t="s">
        <v>924</v>
      </c>
    </row>
    <row r="153">
      <c r="A153" s="4">
        <v>43971.4381259838</v>
      </c>
      <c r="C153" s="2" t="s">
        <v>925</v>
      </c>
      <c r="D153" s="5" t="s">
        <v>926</v>
      </c>
      <c r="E153" s="2">
        <v>27.0</v>
      </c>
      <c r="F153" s="2" t="s">
        <v>927</v>
      </c>
      <c r="G153" s="2" t="s">
        <v>112</v>
      </c>
      <c r="H153" s="2" t="s">
        <v>97</v>
      </c>
      <c r="I153" s="2" t="s">
        <v>113</v>
      </c>
      <c r="J153" s="2" t="s">
        <v>928</v>
      </c>
      <c r="K153" s="2" t="s">
        <v>191</v>
      </c>
      <c r="L153" s="2">
        <v>4.0</v>
      </c>
      <c r="M153" s="2">
        <v>5.0</v>
      </c>
      <c r="N153" s="2">
        <v>5.0</v>
      </c>
      <c r="O153" s="2">
        <v>4.0</v>
      </c>
      <c r="P153" s="2">
        <v>4.0</v>
      </c>
      <c r="Q153" s="2">
        <v>4.0</v>
      </c>
      <c r="R153" s="2">
        <v>4.0</v>
      </c>
      <c r="S153" s="2">
        <v>4.0</v>
      </c>
      <c r="T153" s="2">
        <v>4.0</v>
      </c>
      <c r="U153" s="2">
        <v>4.0</v>
      </c>
      <c r="V153" s="2">
        <v>4.0</v>
      </c>
      <c r="W153" s="2">
        <v>5.0</v>
      </c>
      <c r="X153" s="2">
        <v>3.0</v>
      </c>
      <c r="Y153" s="2">
        <v>4.0</v>
      </c>
      <c r="Z153" s="2">
        <v>3.0</v>
      </c>
      <c r="AA153" s="2">
        <v>3.0</v>
      </c>
      <c r="AB153" s="2">
        <v>3.0</v>
      </c>
      <c r="AC153" s="2">
        <v>4.0</v>
      </c>
      <c r="AE153" s="2" t="s">
        <v>104</v>
      </c>
      <c r="AG153" s="2" t="s">
        <v>102</v>
      </c>
      <c r="AJ153" s="2" t="s">
        <v>102</v>
      </c>
      <c r="AL153" s="2" t="s">
        <v>102</v>
      </c>
      <c r="AR153" s="2" t="s">
        <v>102</v>
      </c>
      <c r="AV153" s="2" t="s">
        <v>102</v>
      </c>
      <c r="AW153" s="2" t="s">
        <v>102</v>
      </c>
      <c r="AZ153" s="2" t="s">
        <v>102</v>
      </c>
      <c r="BB153" s="2" t="s">
        <v>102</v>
      </c>
      <c r="BE153" s="2" t="s">
        <v>102</v>
      </c>
      <c r="BG153" s="2" t="s">
        <v>104</v>
      </c>
      <c r="BM153" s="2" t="s">
        <v>102</v>
      </c>
      <c r="BQ153" s="2" t="s">
        <v>102</v>
      </c>
      <c r="BR153" s="2" t="s">
        <v>102</v>
      </c>
      <c r="BT153" s="2">
        <v>3.0</v>
      </c>
      <c r="BU153" s="2">
        <v>2.0</v>
      </c>
      <c r="BV153" s="2">
        <v>4.0</v>
      </c>
      <c r="BW153" s="2">
        <v>3.0</v>
      </c>
      <c r="BX153" s="2">
        <v>2.0</v>
      </c>
      <c r="BY153" s="2">
        <v>3.0</v>
      </c>
      <c r="BZ153" s="2">
        <v>3.0</v>
      </c>
      <c r="CA153" s="2">
        <v>4.0</v>
      </c>
      <c r="CB153" s="2">
        <v>4.0</v>
      </c>
      <c r="CC153" s="2">
        <v>1.0</v>
      </c>
      <c r="CD153" s="2">
        <v>1.0</v>
      </c>
      <c r="CE153" s="2">
        <v>3.0</v>
      </c>
      <c r="CF153" s="2">
        <v>3.0</v>
      </c>
      <c r="CG153" s="2">
        <v>1.0</v>
      </c>
      <c r="CH153" s="2">
        <v>4.0</v>
      </c>
      <c r="CI153" s="2">
        <v>4.0</v>
      </c>
      <c r="CJ153" s="2">
        <v>3.0</v>
      </c>
      <c r="CK153" s="2">
        <v>3.0</v>
      </c>
      <c r="CL153" s="2" t="s">
        <v>105</v>
      </c>
      <c r="CM153" s="2" t="s">
        <v>929</v>
      </c>
      <c r="CN153" s="6" t="s">
        <v>930</v>
      </c>
      <c r="CO153" s="7" t="str">
        <f>HYPERLINK("https://drive.google.com/file/d/1EC8my8xs2NS8jhO95uTZL6L4yFBNbdN-/view?usp=drivesdk","Form Tanggapan")</f>
        <v>Form Tanggapan</v>
      </c>
      <c r="CP153" s="2" t="s">
        <v>931</v>
      </c>
    </row>
    <row r="154">
      <c r="A154" s="4">
        <v>43971.43854516203</v>
      </c>
      <c r="C154" s="2" t="s">
        <v>932</v>
      </c>
      <c r="D154" s="5" t="s">
        <v>933</v>
      </c>
      <c r="E154" s="2">
        <v>54.0</v>
      </c>
      <c r="F154" s="2" t="s">
        <v>934</v>
      </c>
      <c r="G154" s="2" t="s">
        <v>96</v>
      </c>
      <c r="H154" s="2" t="s">
        <v>392</v>
      </c>
      <c r="I154" s="2" t="s">
        <v>161</v>
      </c>
      <c r="J154" s="2" t="s">
        <v>169</v>
      </c>
      <c r="K154" s="2" t="s">
        <v>447</v>
      </c>
      <c r="L154" s="2">
        <v>5.0</v>
      </c>
      <c r="M154" s="2">
        <v>5.0</v>
      </c>
      <c r="N154" s="2">
        <v>5.0</v>
      </c>
      <c r="O154" s="2">
        <v>5.0</v>
      </c>
      <c r="P154" s="2">
        <v>5.0</v>
      </c>
      <c r="Q154" s="2">
        <v>5.0</v>
      </c>
      <c r="R154" s="2">
        <v>5.0</v>
      </c>
      <c r="S154" s="2">
        <v>5.0</v>
      </c>
      <c r="T154" s="2">
        <v>5.0</v>
      </c>
      <c r="U154" s="2">
        <v>5.0</v>
      </c>
      <c r="V154" s="2">
        <v>5.0</v>
      </c>
      <c r="W154" s="2">
        <v>5.0</v>
      </c>
      <c r="X154" s="2">
        <v>5.0</v>
      </c>
      <c r="Y154" s="2">
        <v>5.0</v>
      </c>
      <c r="Z154" s="2">
        <v>5.0</v>
      </c>
      <c r="AA154" s="2">
        <v>3.0</v>
      </c>
      <c r="AB154" s="2">
        <v>4.0</v>
      </c>
      <c r="AC154" s="2">
        <v>5.0</v>
      </c>
      <c r="AE154" s="2" t="s">
        <v>104</v>
      </c>
      <c r="AG154" s="2" t="s">
        <v>102</v>
      </c>
      <c r="AJ154" s="2" t="s">
        <v>104</v>
      </c>
      <c r="AL154" s="2" t="s">
        <v>104</v>
      </c>
      <c r="AR154" s="2" t="s">
        <v>104</v>
      </c>
      <c r="AV154" s="2" t="s">
        <v>103</v>
      </c>
      <c r="AW154" s="2" t="s">
        <v>104</v>
      </c>
      <c r="AZ154" s="2" t="s">
        <v>102</v>
      </c>
      <c r="BB154" s="2" t="s">
        <v>104</v>
      </c>
      <c r="BE154" s="2" t="s">
        <v>104</v>
      </c>
      <c r="BG154" s="2" t="s">
        <v>104</v>
      </c>
      <c r="BM154" s="2" t="s">
        <v>102</v>
      </c>
      <c r="BQ154" s="2" t="s">
        <v>104</v>
      </c>
      <c r="BR154" s="2" t="s">
        <v>102</v>
      </c>
      <c r="BT154" s="2">
        <v>4.0</v>
      </c>
      <c r="BU154" s="2">
        <v>4.0</v>
      </c>
      <c r="BV154" s="2">
        <v>4.0</v>
      </c>
      <c r="BW154" s="2">
        <v>4.0</v>
      </c>
      <c r="BX154" s="2">
        <v>1.0</v>
      </c>
      <c r="BY154" s="2">
        <v>4.0</v>
      </c>
      <c r="BZ154" s="2">
        <v>4.0</v>
      </c>
      <c r="CA154" s="2">
        <v>3.0</v>
      </c>
      <c r="CB154" s="2">
        <v>4.0</v>
      </c>
      <c r="CC154" s="2">
        <v>1.0</v>
      </c>
      <c r="CD154" s="2">
        <v>2.0</v>
      </c>
      <c r="CE154" s="2">
        <v>4.0</v>
      </c>
      <c r="CF154" s="2">
        <v>3.0</v>
      </c>
      <c r="CG154" s="2">
        <v>4.0</v>
      </c>
      <c r="CH154" s="2">
        <v>4.0</v>
      </c>
      <c r="CI154" s="2">
        <v>3.0</v>
      </c>
      <c r="CJ154" s="2">
        <v>4.0</v>
      </c>
      <c r="CK154" s="2">
        <v>4.0</v>
      </c>
      <c r="CL154" s="2" t="s">
        <v>105</v>
      </c>
      <c r="CM154" s="2" t="s">
        <v>935</v>
      </c>
      <c r="CN154" s="6" t="s">
        <v>936</v>
      </c>
      <c r="CO154" s="7" t="str">
        <f>HYPERLINK("https://drive.google.com/file/d/1ruMhA8hqlvB0gY9U4oXhIJhUgBcLdwfO/view?usp=drivesdk","Form Tanggapan")</f>
        <v>Form Tanggapan</v>
      </c>
      <c r="CP154" s="2" t="s">
        <v>931</v>
      </c>
    </row>
    <row r="155">
      <c r="A155" s="4">
        <v>43971.44087822917</v>
      </c>
      <c r="C155" s="2" t="s">
        <v>937</v>
      </c>
      <c r="D155" s="5" t="s">
        <v>938</v>
      </c>
      <c r="E155" s="2">
        <v>41.0</v>
      </c>
      <c r="F155" s="2" t="s">
        <v>939</v>
      </c>
      <c r="G155" s="2" t="s">
        <v>112</v>
      </c>
      <c r="H155" s="2" t="s">
        <v>97</v>
      </c>
      <c r="I155" s="2" t="s">
        <v>113</v>
      </c>
      <c r="J155" s="2" t="s">
        <v>307</v>
      </c>
      <c r="K155" s="2" t="s">
        <v>477</v>
      </c>
      <c r="L155" s="2">
        <v>5.0</v>
      </c>
      <c r="M155" s="2">
        <v>5.0</v>
      </c>
      <c r="N155" s="2">
        <v>5.0</v>
      </c>
      <c r="O155" s="2">
        <v>5.0</v>
      </c>
      <c r="P155" s="2">
        <v>5.0</v>
      </c>
      <c r="Q155" s="2">
        <v>5.0</v>
      </c>
      <c r="R155" s="2">
        <v>3.0</v>
      </c>
      <c r="S155" s="2">
        <v>5.0</v>
      </c>
      <c r="T155" s="2">
        <v>5.0</v>
      </c>
      <c r="U155" s="2">
        <v>4.0</v>
      </c>
      <c r="V155" s="2">
        <v>5.0</v>
      </c>
      <c r="W155" s="2">
        <v>5.0</v>
      </c>
      <c r="X155" s="2">
        <v>5.0</v>
      </c>
      <c r="Y155" s="2">
        <v>5.0</v>
      </c>
      <c r="Z155" s="2">
        <v>5.0</v>
      </c>
      <c r="AA155" s="2">
        <v>2.0</v>
      </c>
      <c r="AB155" s="2">
        <v>2.0</v>
      </c>
      <c r="AC155" s="2">
        <v>4.0</v>
      </c>
      <c r="AE155" s="2" t="s">
        <v>101</v>
      </c>
      <c r="AG155" s="2" t="s">
        <v>102</v>
      </c>
      <c r="AJ155" s="2" t="s">
        <v>102</v>
      </c>
      <c r="AL155" s="2" t="s">
        <v>104</v>
      </c>
      <c r="AR155" s="2" t="s">
        <v>102</v>
      </c>
      <c r="AV155" s="2" t="s">
        <v>102</v>
      </c>
      <c r="AW155" s="2" t="s">
        <v>104</v>
      </c>
      <c r="AZ155" s="2" t="s">
        <v>102</v>
      </c>
      <c r="BB155" s="2" t="s">
        <v>102</v>
      </c>
      <c r="BE155" s="2" t="s">
        <v>102</v>
      </c>
      <c r="BG155" s="2" t="s">
        <v>102</v>
      </c>
      <c r="BM155" s="2" t="s">
        <v>102</v>
      </c>
      <c r="BQ155" s="2" t="s">
        <v>102</v>
      </c>
      <c r="BR155" s="2" t="s">
        <v>102</v>
      </c>
      <c r="BT155" s="2">
        <v>4.0</v>
      </c>
      <c r="BU155" s="2">
        <v>4.0</v>
      </c>
      <c r="BV155" s="2">
        <v>4.0</v>
      </c>
      <c r="BW155" s="2">
        <v>4.0</v>
      </c>
      <c r="BX155" s="2">
        <v>1.0</v>
      </c>
      <c r="BY155" s="2">
        <v>4.0</v>
      </c>
      <c r="BZ155" s="2">
        <v>4.0</v>
      </c>
      <c r="CA155" s="2">
        <v>1.0</v>
      </c>
      <c r="CB155" s="2">
        <v>4.0</v>
      </c>
      <c r="CC155" s="2">
        <v>1.0</v>
      </c>
      <c r="CD155" s="2">
        <v>2.0</v>
      </c>
      <c r="CE155" s="2">
        <v>4.0</v>
      </c>
      <c r="CF155" s="2">
        <v>4.0</v>
      </c>
      <c r="CG155" s="2">
        <v>4.0</v>
      </c>
      <c r="CH155" s="2">
        <v>4.0</v>
      </c>
      <c r="CI155" s="2">
        <v>1.0</v>
      </c>
      <c r="CJ155" s="2">
        <v>1.0</v>
      </c>
      <c r="CK155" s="2">
        <v>4.0</v>
      </c>
      <c r="CL155" s="2" t="s">
        <v>105</v>
      </c>
      <c r="CM155" s="2" t="s">
        <v>940</v>
      </c>
      <c r="CN155" s="6" t="s">
        <v>941</v>
      </c>
      <c r="CO155" s="7" t="str">
        <f>HYPERLINK("https://drive.google.com/file/d/1PWaD2DwFVCyEgggWKq04JxpcSdWGxftW/view?usp=drivesdk","Form Tanggapan")</f>
        <v>Form Tanggapan</v>
      </c>
      <c r="CP155" s="2" t="s">
        <v>942</v>
      </c>
    </row>
    <row r="156">
      <c r="A156" s="4">
        <v>43971.44255341435</v>
      </c>
      <c r="C156" s="2" t="s">
        <v>943</v>
      </c>
      <c r="D156" s="5" t="s">
        <v>944</v>
      </c>
      <c r="E156" s="2">
        <v>24.0</v>
      </c>
      <c r="F156" s="2" t="s">
        <v>945</v>
      </c>
      <c r="G156" s="2" t="s">
        <v>96</v>
      </c>
      <c r="H156" s="2" t="s">
        <v>168</v>
      </c>
      <c r="I156" s="2" t="s">
        <v>124</v>
      </c>
      <c r="J156" s="2" t="s">
        <v>764</v>
      </c>
      <c r="K156" s="2" t="s">
        <v>477</v>
      </c>
      <c r="L156" s="2">
        <v>5.0</v>
      </c>
      <c r="M156" s="2">
        <v>5.0</v>
      </c>
      <c r="N156" s="2">
        <v>5.0</v>
      </c>
      <c r="O156" s="2">
        <v>5.0</v>
      </c>
      <c r="P156" s="2">
        <v>5.0</v>
      </c>
      <c r="Q156" s="2">
        <v>5.0</v>
      </c>
      <c r="R156" s="2">
        <v>4.0</v>
      </c>
      <c r="S156" s="2">
        <v>5.0</v>
      </c>
      <c r="T156" s="2">
        <v>5.0</v>
      </c>
      <c r="U156" s="2">
        <v>5.0</v>
      </c>
      <c r="V156" s="2">
        <v>5.0</v>
      </c>
      <c r="W156" s="2">
        <v>5.0</v>
      </c>
      <c r="X156" s="2">
        <v>5.0</v>
      </c>
      <c r="Y156" s="2">
        <v>5.0</v>
      </c>
      <c r="Z156" s="2">
        <v>5.0</v>
      </c>
      <c r="AA156" s="2">
        <v>2.0</v>
      </c>
      <c r="AB156" s="2">
        <v>2.0</v>
      </c>
      <c r="AC156" s="2">
        <v>5.0</v>
      </c>
      <c r="AE156" s="2" t="s">
        <v>104</v>
      </c>
      <c r="AG156" s="2" t="s">
        <v>102</v>
      </c>
      <c r="AJ156" s="2" t="s">
        <v>102</v>
      </c>
      <c r="AL156" s="2" t="s">
        <v>103</v>
      </c>
      <c r="AR156" s="2" t="s">
        <v>102</v>
      </c>
      <c r="AV156" s="2" t="s">
        <v>102</v>
      </c>
      <c r="AW156" s="2" t="s">
        <v>104</v>
      </c>
      <c r="AZ156" s="2" t="s">
        <v>102</v>
      </c>
      <c r="BB156" s="2" t="s">
        <v>104</v>
      </c>
      <c r="BE156" s="2" t="s">
        <v>104</v>
      </c>
      <c r="BG156" s="2" t="s">
        <v>104</v>
      </c>
      <c r="BM156" s="2" t="s">
        <v>102</v>
      </c>
      <c r="BQ156" s="2" t="s">
        <v>104</v>
      </c>
      <c r="BR156" s="2" t="s">
        <v>102</v>
      </c>
      <c r="BT156" s="2">
        <v>4.0</v>
      </c>
      <c r="BU156" s="2">
        <v>4.0</v>
      </c>
      <c r="BV156" s="2">
        <v>4.0</v>
      </c>
      <c r="BW156" s="2">
        <v>4.0</v>
      </c>
      <c r="BX156" s="2">
        <v>1.0</v>
      </c>
      <c r="BY156" s="2">
        <v>4.0</v>
      </c>
      <c r="BZ156" s="2">
        <v>3.0</v>
      </c>
      <c r="CA156" s="2">
        <v>3.0</v>
      </c>
      <c r="CB156" s="2">
        <v>4.0</v>
      </c>
      <c r="CC156" s="2">
        <v>1.0</v>
      </c>
      <c r="CD156" s="2">
        <v>4.0</v>
      </c>
      <c r="CE156" s="2">
        <v>4.0</v>
      </c>
      <c r="CF156" s="2">
        <v>4.0</v>
      </c>
      <c r="CG156" s="2">
        <v>4.0</v>
      </c>
      <c r="CH156" s="2">
        <v>4.0</v>
      </c>
      <c r="CI156" s="2">
        <v>2.0</v>
      </c>
      <c r="CJ156" s="2">
        <v>3.0</v>
      </c>
      <c r="CK156" s="2">
        <v>4.0</v>
      </c>
      <c r="CL156" s="2" t="s">
        <v>105</v>
      </c>
      <c r="CM156" s="2" t="s">
        <v>946</v>
      </c>
      <c r="CN156" s="6" t="s">
        <v>947</v>
      </c>
      <c r="CO156" s="7" t="str">
        <f>HYPERLINK("https://drive.google.com/file/d/1trh-3Jlu2MK-COxIM5LAYnvwPi7xqL-M/view?usp=drivesdk","Form Tanggapan")</f>
        <v>Form Tanggapan</v>
      </c>
      <c r="CP156" s="2" t="s">
        <v>948</v>
      </c>
    </row>
    <row r="157">
      <c r="A157" s="4">
        <v>43971.443092118054</v>
      </c>
      <c r="C157" s="2" t="s">
        <v>949</v>
      </c>
      <c r="D157" s="5" t="s">
        <v>950</v>
      </c>
      <c r="E157" s="2">
        <v>26.0</v>
      </c>
      <c r="F157" s="2" t="s">
        <v>689</v>
      </c>
      <c r="G157" s="2" t="s">
        <v>96</v>
      </c>
      <c r="H157" s="2" t="s">
        <v>97</v>
      </c>
      <c r="I157" s="2" t="s">
        <v>161</v>
      </c>
      <c r="J157" s="2" t="s">
        <v>260</v>
      </c>
      <c r="K157" s="2" t="s">
        <v>191</v>
      </c>
      <c r="L157" s="2">
        <v>4.0</v>
      </c>
      <c r="M157" s="2">
        <v>5.0</v>
      </c>
      <c r="N157" s="2">
        <v>5.0</v>
      </c>
      <c r="O157" s="2">
        <v>5.0</v>
      </c>
      <c r="P157" s="2">
        <v>4.0</v>
      </c>
      <c r="Q157" s="2">
        <v>4.0</v>
      </c>
      <c r="R157" s="2">
        <v>3.0</v>
      </c>
      <c r="S157" s="2">
        <v>4.0</v>
      </c>
      <c r="T157" s="2">
        <v>2.0</v>
      </c>
      <c r="U157" s="2">
        <v>3.0</v>
      </c>
      <c r="V157" s="2">
        <v>4.0</v>
      </c>
      <c r="W157" s="2">
        <v>4.0</v>
      </c>
      <c r="X157" s="2">
        <v>4.0</v>
      </c>
      <c r="Y157" s="2">
        <v>5.0</v>
      </c>
      <c r="Z157" s="2">
        <v>4.0</v>
      </c>
      <c r="AA157" s="2">
        <v>2.0</v>
      </c>
      <c r="AB157" s="2">
        <v>2.0</v>
      </c>
      <c r="AC157" s="2">
        <v>3.0</v>
      </c>
      <c r="AE157" s="2" t="s">
        <v>104</v>
      </c>
      <c r="AG157" s="2" t="s">
        <v>102</v>
      </c>
      <c r="AJ157" s="2" t="s">
        <v>104</v>
      </c>
      <c r="AL157" s="2" t="s">
        <v>102</v>
      </c>
      <c r="AR157" s="2" t="s">
        <v>102</v>
      </c>
      <c r="AV157" s="2" t="s">
        <v>102</v>
      </c>
      <c r="AW157" s="2" t="s">
        <v>102</v>
      </c>
      <c r="AZ157" s="2" t="s">
        <v>102</v>
      </c>
      <c r="BB157" s="2" t="s">
        <v>102</v>
      </c>
      <c r="BE157" s="2" t="s">
        <v>102</v>
      </c>
      <c r="BG157" s="2" t="s">
        <v>102</v>
      </c>
      <c r="BM157" s="2" t="s">
        <v>102</v>
      </c>
      <c r="BQ157" s="2" t="s">
        <v>102</v>
      </c>
      <c r="BR157" s="2" t="s">
        <v>102</v>
      </c>
      <c r="BT157" s="2">
        <v>4.0</v>
      </c>
      <c r="BU157" s="2">
        <v>3.0</v>
      </c>
      <c r="BV157" s="2">
        <v>4.0</v>
      </c>
      <c r="BW157" s="2">
        <v>4.0</v>
      </c>
      <c r="BX157" s="2">
        <v>1.0</v>
      </c>
      <c r="BY157" s="2">
        <v>4.0</v>
      </c>
      <c r="BZ157" s="2">
        <v>3.0</v>
      </c>
      <c r="CA157" s="2">
        <v>2.0</v>
      </c>
      <c r="CB157" s="2">
        <v>4.0</v>
      </c>
      <c r="CC157" s="2">
        <v>1.0</v>
      </c>
      <c r="CD157" s="2">
        <v>2.0</v>
      </c>
      <c r="CE157" s="2">
        <v>2.0</v>
      </c>
      <c r="CF157" s="2">
        <v>3.0</v>
      </c>
      <c r="CG157" s="2">
        <v>2.0</v>
      </c>
      <c r="CH157" s="2">
        <v>4.0</v>
      </c>
      <c r="CI157" s="2">
        <v>1.0</v>
      </c>
      <c r="CJ157" s="2">
        <v>2.0</v>
      </c>
      <c r="CK157" s="2">
        <v>3.0</v>
      </c>
      <c r="CL157" s="2" t="s">
        <v>105</v>
      </c>
      <c r="CM157" s="2" t="s">
        <v>951</v>
      </c>
      <c r="CN157" s="6" t="s">
        <v>952</v>
      </c>
      <c r="CO157" s="7" t="str">
        <f>HYPERLINK("https://drive.google.com/file/d/1PWRs4fgMdcIlLtj9A2zb1iIk32RFEa1L/view?usp=drivesdk","Form Tanggapan")</f>
        <v>Form Tanggapan</v>
      </c>
      <c r="CP157" s="2" t="s">
        <v>953</v>
      </c>
    </row>
    <row r="158">
      <c r="A158" s="4">
        <v>43971.444737592596</v>
      </c>
      <c r="C158" s="2" t="s">
        <v>954</v>
      </c>
      <c r="E158" s="2">
        <v>31.0</v>
      </c>
      <c r="F158" s="2" t="s">
        <v>245</v>
      </c>
      <c r="G158" s="2" t="s">
        <v>112</v>
      </c>
      <c r="H158" s="2" t="s">
        <v>168</v>
      </c>
      <c r="I158" s="2" t="s">
        <v>113</v>
      </c>
      <c r="J158" s="2" t="s">
        <v>176</v>
      </c>
      <c r="K158" s="2" t="s">
        <v>191</v>
      </c>
      <c r="L158" s="2">
        <v>5.0</v>
      </c>
      <c r="M158" s="2">
        <v>5.0</v>
      </c>
      <c r="N158" s="2">
        <v>5.0</v>
      </c>
      <c r="O158" s="2">
        <v>5.0</v>
      </c>
      <c r="P158" s="2">
        <v>5.0</v>
      </c>
      <c r="Q158" s="2">
        <v>5.0</v>
      </c>
      <c r="R158" s="2">
        <v>4.0</v>
      </c>
      <c r="S158" s="2">
        <v>5.0</v>
      </c>
      <c r="T158" s="2">
        <v>5.0</v>
      </c>
      <c r="U158" s="2">
        <v>5.0</v>
      </c>
      <c r="V158" s="2">
        <v>5.0</v>
      </c>
      <c r="W158" s="2">
        <v>5.0</v>
      </c>
      <c r="X158" s="2">
        <v>5.0</v>
      </c>
      <c r="Y158" s="2">
        <v>5.0</v>
      </c>
      <c r="Z158" s="2">
        <v>5.0</v>
      </c>
      <c r="AA158" s="2">
        <v>3.0</v>
      </c>
      <c r="AB158" s="2">
        <v>3.0</v>
      </c>
      <c r="AC158" s="2">
        <v>5.0</v>
      </c>
      <c r="AE158" s="2" t="s">
        <v>104</v>
      </c>
      <c r="AG158" s="2" t="s">
        <v>102</v>
      </c>
      <c r="AJ158" s="2" t="s">
        <v>102</v>
      </c>
      <c r="AL158" s="2" t="s">
        <v>104</v>
      </c>
      <c r="AR158" s="2" t="s">
        <v>102</v>
      </c>
      <c r="AV158" s="2" t="s">
        <v>102</v>
      </c>
      <c r="AW158" s="2" t="s">
        <v>104</v>
      </c>
      <c r="AZ158" s="2" t="s">
        <v>102</v>
      </c>
      <c r="BB158" s="2" t="s">
        <v>102</v>
      </c>
      <c r="BE158" s="2" t="s">
        <v>102</v>
      </c>
      <c r="BG158" s="2" t="s">
        <v>104</v>
      </c>
      <c r="BM158" s="2" t="s">
        <v>104</v>
      </c>
      <c r="BQ158" s="2" t="s">
        <v>104</v>
      </c>
      <c r="BR158" s="2" t="s">
        <v>102</v>
      </c>
      <c r="BT158" s="2">
        <v>4.0</v>
      </c>
      <c r="BU158" s="2">
        <v>4.0</v>
      </c>
      <c r="BV158" s="2">
        <v>4.0</v>
      </c>
      <c r="BW158" s="2">
        <v>4.0</v>
      </c>
      <c r="BX158" s="2">
        <v>3.0</v>
      </c>
      <c r="BY158" s="2">
        <v>4.0</v>
      </c>
      <c r="BZ158" s="2">
        <v>3.0</v>
      </c>
      <c r="CA158" s="2">
        <v>3.0</v>
      </c>
      <c r="CB158" s="2">
        <v>4.0</v>
      </c>
      <c r="CC158" s="2">
        <v>2.0</v>
      </c>
      <c r="CD158" s="2">
        <v>3.0</v>
      </c>
      <c r="CE158" s="2">
        <v>4.0</v>
      </c>
      <c r="CF158" s="2">
        <v>4.0</v>
      </c>
      <c r="CG158" s="2">
        <v>3.0</v>
      </c>
      <c r="CH158" s="2">
        <v>4.0</v>
      </c>
      <c r="CI158" s="2">
        <v>3.0</v>
      </c>
      <c r="CJ158" s="2">
        <v>3.0</v>
      </c>
      <c r="CK158" s="2">
        <v>4.0</v>
      </c>
      <c r="CL158" s="2" t="s">
        <v>105</v>
      </c>
      <c r="CM158" s="2" t="s">
        <v>955</v>
      </c>
      <c r="CN158" s="6" t="s">
        <v>956</v>
      </c>
      <c r="CO158" s="7" t="str">
        <f>HYPERLINK("https://drive.google.com/file/d/19JYgb6FPHUplzvtq5oYgqhDSYA0llB_L/view?usp=drivesdk","Form Tanggapan")</f>
        <v>Form Tanggapan</v>
      </c>
      <c r="CP158" s="2" t="s">
        <v>957</v>
      </c>
    </row>
    <row r="159">
      <c r="A159" s="4">
        <v>43971.45205712963</v>
      </c>
      <c r="C159" s="2" t="s">
        <v>958</v>
      </c>
      <c r="D159" s="5" t="s">
        <v>959</v>
      </c>
      <c r="E159" s="2">
        <v>35.0</v>
      </c>
      <c r="F159" s="2" t="s">
        <v>495</v>
      </c>
      <c r="G159" s="2" t="s">
        <v>96</v>
      </c>
      <c r="H159" s="2" t="s">
        <v>168</v>
      </c>
      <c r="I159" s="2" t="s">
        <v>124</v>
      </c>
      <c r="J159" s="2" t="s">
        <v>960</v>
      </c>
      <c r="K159" s="2" t="s">
        <v>477</v>
      </c>
      <c r="L159" s="2">
        <v>5.0</v>
      </c>
      <c r="M159" s="2">
        <v>5.0</v>
      </c>
      <c r="N159" s="2">
        <v>5.0</v>
      </c>
      <c r="O159" s="2">
        <v>5.0</v>
      </c>
      <c r="P159" s="2">
        <v>5.0</v>
      </c>
      <c r="Q159" s="2">
        <v>4.0</v>
      </c>
      <c r="R159" s="2">
        <v>5.0</v>
      </c>
      <c r="S159" s="2">
        <v>4.0</v>
      </c>
      <c r="T159" s="2">
        <v>2.0</v>
      </c>
      <c r="U159" s="2">
        <v>2.0</v>
      </c>
      <c r="V159" s="2">
        <v>5.0</v>
      </c>
      <c r="W159" s="2">
        <v>5.0</v>
      </c>
      <c r="X159" s="2">
        <v>5.0</v>
      </c>
      <c r="Y159" s="2">
        <v>5.0</v>
      </c>
      <c r="Z159" s="2">
        <v>5.0</v>
      </c>
      <c r="AA159" s="2">
        <v>1.0</v>
      </c>
      <c r="AB159" s="2">
        <v>1.0</v>
      </c>
      <c r="AC159" s="2">
        <v>5.0</v>
      </c>
      <c r="AE159" s="2" t="s">
        <v>104</v>
      </c>
      <c r="AG159" s="2" t="s">
        <v>102</v>
      </c>
      <c r="AJ159" s="2" t="s">
        <v>102</v>
      </c>
      <c r="AL159" s="2" t="s">
        <v>104</v>
      </c>
      <c r="AR159" s="2" t="s">
        <v>102</v>
      </c>
      <c r="AV159" s="2" t="s">
        <v>102</v>
      </c>
      <c r="AW159" s="2" t="s">
        <v>102</v>
      </c>
      <c r="AZ159" s="2" t="s">
        <v>102</v>
      </c>
      <c r="BB159" s="2" t="s">
        <v>104</v>
      </c>
      <c r="BE159" s="2" t="s">
        <v>102</v>
      </c>
      <c r="BG159" s="2" t="s">
        <v>102</v>
      </c>
      <c r="BM159" s="2" t="s">
        <v>102</v>
      </c>
      <c r="BQ159" s="2" t="s">
        <v>102</v>
      </c>
      <c r="BR159" s="2" t="s">
        <v>102</v>
      </c>
      <c r="BT159" s="2">
        <v>3.0</v>
      </c>
      <c r="BU159" s="2">
        <v>4.0</v>
      </c>
      <c r="BV159" s="2">
        <v>4.0</v>
      </c>
      <c r="BW159" s="2">
        <v>4.0</v>
      </c>
      <c r="BX159" s="2">
        <v>1.0</v>
      </c>
      <c r="BY159" s="2">
        <v>4.0</v>
      </c>
      <c r="BZ159" s="2">
        <v>3.0</v>
      </c>
      <c r="CA159" s="2">
        <v>2.0</v>
      </c>
      <c r="CB159" s="2">
        <v>4.0</v>
      </c>
      <c r="CC159" s="2">
        <v>1.0</v>
      </c>
      <c r="CD159" s="2">
        <v>4.0</v>
      </c>
      <c r="CE159" s="2">
        <v>4.0</v>
      </c>
      <c r="CF159" s="2">
        <v>3.0</v>
      </c>
      <c r="CG159" s="2">
        <v>3.0</v>
      </c>
      <c r="CH159" s="2">
        <v>4.0</v>
      </c>
      <c r="CI159" s="2">
        <v>2.0</v>
      </c>
      <c r="CJ159" s="2">
        <v>3.0</v>
      </c>
      <c r="CK159" s="2">
        <v>3.0</v>
      </c>
      <c r="CL159" s="2" t="s">
        <v>105</v>
      </c>
      <c r="CM159" s="2" t="s">
        <v>961</v>
      </c>
      <c r="CN159" s="6" t="s">
        <v>962</v>
      </c>
      <c r="CO159" s="7" t="str">
        <f>HYPERLINK("https://drive.google.com/file/d/1BmGd29hrM8uGqguUgFKNJ-WvV_ngZZyt/view?usp=drivesdk","Form Tanggapan")</f>
        <v>Form Tanggapan</v>
      </c>
      <c r="CP159" s="2" t="s">
        <v>963</v>
      </c>
    </row>
    <row r="160">
      <c r="A160" s="4">
        <v>43971.45244196759</v>
      </c>
      <c r="C160" s="2" t="s">
        <v>964</v>
      </c>
      <c r="D160" s="5" t="s">
        <v>965</v>
      </c>
      <c r="E160" s="2">
        <v>28.0</v>
      </c>
      <c r="F160" s="2" t="s">
        <v>966</v>
      </c>
      <c r="G160" s="2" t="s">
        <v>96</v>
      </c>
      <c r="H160" s="2" t="s">
        <v>97</v>
      </c>
      <c r="I160" s="2" t="s">
        <v>98</v>
      </c>
      <c r="J160" s="2" t="s">
        <v>169</v>
      </c>
      <c r="K160" s="2" t="s">
        <v>967</v>
      </c>
      <c r="L160" s="2">
        <v>5.0</v>
      </c>
      <c r="M160" s="2">
        <v>5.0</v>
      </c>
      <c r="N160" s="2">
        <v>5.0</v>
      </c>
      <c r="O160" s="2">
        <v>5.0</v>
      </c>
      <c r="P160" s="2">
        <v>5.0</v>
      </c>
      <c r="Q160" s="2">
        <v>5.0</v>
      </c>
      <c r="R160" s="2">
        <v>3.0</v>
      </c>
      <c r="S160" s="2">
        <v>5.0</v>
      </c>
      <c r="T160" s="2">
        <v>4.0</v>
      </c>
      <c r="U160" s="2">
        <v>4.0</v>
      </c>
      <c r="V160" s="2">
        <v>5.0</v>
      </c>
      <c r="W160" s="2">
        <v>5.0</v>
      </c>
      <c r="X160" s="2">
        <v>4.0</v>
      </c>
      <c r="Y160" s="2">
        <v>4.0</v>
      </c>
      <c r="Z160" s="2">
        <v>4.0</v>
      </c>
      <c r="AA160" s="2">
        <v>4.0</v>
      </c>
      <c r="AB160" s="2">
        <v>3.0</v>
      </c>
      <c r="AC160" s="2">
        <v>4.0</v>
      </c>
      <c r="AE160" s="2" t="s">
        <v>104</v>
      </c>
      <c r="AG160" s="2" t="s">
        <v>102</v>
      </c>
      <c r="AJ160" s="2" t="s">
        <v>103</v>
      </c>
      <c r="AL160" s="2" t="s">
        <v>102</v>
      </c>
      <c r="AR160" s="2" t="s">
        <v>102</v>
      </c>
      <c r="AV160" s="2" t="s">
        <v>102</v>
      </c>
      <c r="AW160" s="2" t="s">
        <v>103</v>
      </c>
      <c r="AZ160" s="2" t="s">
        <v>102</v>
      </c>
      <c r="BB160" s="2" t="s">
        <v>102</v>
      </c>
      <c r="BE160" s="2" t="s">
        <v>102</v>
      </c>
      <c r="BG160" s="2" t="s">
        <v>103</v>
      </c>
      <c r="BM160" s="2" t="s">
        <v>104</v>
      </c>
      <c r="BQ160" s="2" t="s">
        <v>103</v>
      </c>
      <c r="BR160" s="2" t="s">
        <v>103</v>
      </c>
      <c r="BT160" s="2">
        <v>3.0</v>
      </c>
      <c r="BU160" s="2">
        <v>3.0</v>
      </c>
      <c r="BV160" s="2">
        <v>3.0</v>
      </c>
      <c r="BW160" s="2">
        <v>3.0</v>
      </c>
      <c r="BX160" s="2">
        <v>2.0</v>
      </c>
      <c r="BY160" s="2">
        <v>2.0</v>
      </c>
      <c r="BZ160" s="2">
        <v>3.0</v>
      </c>
      <c r="CA160" s="2">
        <v>3.0</v>
      </c>
      <c r="CB160" s="2">
        <v>3.0</v>
      </c>
      <c r="CC160" s="2">
        <v>1.0</v>
      </c>
      <c r="CD160" s="2">
        <v>3.0</v>
      </c>
      <c r="CE160" s="2">
        <v>3.0</v>
      </c>
      <c r="CF160" s="2">
        <v>3.0</v>
      </c>
      <c r="CG160" s="2">
        <v>2.0</v>
      </c>
      <c r="CH160" s="2">
        <v>4.0</v>
      </c>
      <c r="CI160" s="2">
        <v>1.0</v>
      </c>
      <c r="CJ160" s="2">
        <v>3.0</v>
      </c>
      <c r="CK160" s="2">
        <v>3.0</v>
      </c>
      <c r="CL160" s="2" t="s">
        <v>105</v>
      </c>
      <c r="CM160" s="2" t="s">
        <v>968</v>
      </c>
      <c r="CN160" s="6" t="s">
        <v>969</v>
      </c>
      <c r="CO160" s="7" t="str">
        <f>HYPERLINK("https://drive.google.com/file/d/1VGcwl2wqdEVDio5bpgLOvMyezqhlE63c/view?usp=drivesdk","Form Tanggapan")</f>
        <v>Form Tanggapan</v>
      </c>
      <c r="CP160" s="2" t="s">
        <v>963</v>
      </c>
    </row>
    <row r="161">
      <c r="A161" s="4">
        <v>43971.45427965278</v>
      </c>
      <c r="C161" s="2" t="s">
        <v>737</v>
      </c>
      <c r="D161" s="5" t="s">
        <v>970</v>
      </c>
      <c r="E161" s="2">
        <v>25.0</v>
      </c>
      <c r="F161" s="2" t="s">
        <v>971</v>
      </c>
      <c r="G161" s="2" t="s">
        <v>96</v>
      </c>
      <c r="H161" s="2" t="s">
        <v>123</v>
      </c>
      <c r="I161" s="2" t="s">
        <v>124</v>
      </c>
      <c r="J161" s="2" t="s">
        <v>125</v>
      </c>
      <c r="K161" s="2" t="s">
        <v>471</v>
      </c>
      <c r="L161" s="2">
        <v>5.0</v>
      </c>
      <c r="M161" s="2">
        <v>5.0</v>
      </c>
      <c r="N161" s="2">
        <v>4.0</v>
      </c>
      <c r="O161" s="2">
        <v>4.0</v>
      </c>
      <c r="P161" s="2">
        <v>5.0</v>
      </c>
      <c r="Q161" s="2">
        <v>5.0</v>
      </c>
      <c r="R161" s="2">
        <v>5.0</v>
      </c>
      <c r="S161" s="2">
        <v>5.0</v>
      </c>
      <c r="T161" s="2">
        <v>5.0</v>
      </c>
      <c r="U161" s="2">
        <v>5.0</v>
      </c>
      <c r="V161" s="2">
        <v>5.0</v>
      </c>
      <c r="W161" s="2">
        <v>5.0</v>
      </c>
      <c r="X161" s="2">
        <v>5.0</v>
      </c>
      <c r="Y161" s="2">
        <v>5.0</v>
      </c>
      <c r="Z161" s="2">
        <v>5.0</v>
      </c>
      <c r="AA161" s="2">
        <v>2.0</v>
      </c>
      <c r="AB161" s="2">
        <v>1.0</v>
      </c>
      <c r="AC161" s="2">
        <v>5.0</v>
      </c>
      <c r="AE161" s="2" t="s">
        <v>101</v>
      </c>
      <c r="AG161" s="2" t="s">
        <v>102</v>
      </c>
      <c r="AJ161" s="2" t="s">
        <v>102</v>
      </c>
      <c r="AL161" s="2" t="s">
        <v>104</v>
      </c>
      <c r="AR161" s="2" t="s">
        <v>102</v>
      </c>
      <c r="AV161" s="2" t="s">
        <v>102</v>
      </c>
      <c r="AW161" s="2" t="s">
        <v>104</v>
      </c>
      <c r="AZ161" s="2" t="s">
        <v>102</v>
      </c>
      <c r="BB161" s="2" t="s">
        <v>102</v>
      </c>
      <c r="BE161" s="2" t="s">
        <v>104</v>
      </c>
      <c r="BG161" s="2" t="s">
        <v>104</v>
      </c>
      <c r="BM161" s="2" t="s">
        <v>102</v>
      </c>
      <c r="BQ161" s="2" t="s">
        <v>104</v>
      </c>
      <c r="BR161" s="2" t="s">
        <v>102</v>
      </c>
      <c r="BT161" s="2">
        <v>4.0</v>
      </c>
      <c r="BU161" s="2">
        <v>4.0</v>
      </c>
      <c r="BV161" s="2">
        <v>4.0</v>
      </c>
      <c r="BW161" s="2">
        <v>4.0</v>
      </c>
      <c r="BX161" s="2">
        <v>1.0</v>
      </c>
      <c r="BY161" s="2">
        <v>4.0</v>
      </c>
      <c r="BZ161" s="2">
        <v>3.0</v>
      </c>
      <c r="CA161" s="2">
        <v>3.0</v>
      </c>
      <c r="CB161" s="2">
        <v>3.0</v>
      </c>
      <c r="CC161" s="2">
        <v>1.0</v>
      </c>
      <c r="CD161" s="2">
        <v>3.0</v>
      </c>
      <c r="CE161" s="2">
        <v>4.0</v>
      </c>
      <c r="CF161" s="2">
        <v>4.0</v>
      </c>
      <c r="CG161" s="2">
        <v>4.0</v>
      </c>
      <c r="CH161" s="2">
        <v>4.0</v>
      </c>
      <c r="CI161" s="2">
        <v>2.0</v>
      </c>
      <c r="CJ161" s="2">
        <v>3.0</v>
      </c>
      <c r="CK161" s="2">
        <v>3.0</v>
      </c>
      <c r="CL161" s="2" t="s">
        <v>105</v>
      </c>
      <c r="CM161" s="2" t="s">
        <v>972</v>
      </c>
      <c r="CN161" s="6" t="s">
        <v>973</v>
      </c>
      <c r="CO161" s="7" t="str">
        <f>HYPERLINK("https://drive.google.com/file/d/1_L-CpCae3Cgt_bpqBIRh8b-yZNNsnM29/view?usp=drivesdk","Form Tanggapan")</f>
        <v>Form Tanggapan</v>
      </c>
      <c r="CP161" s="2" t="s">
        <v>974</v>
      </c>
    </row>
    <row r="162">
      <c r="A162" s="4">
        <v>43971.454425752316</v>
      </c>
      <c r="C162" s="2" t="s">
        <v>975</v>
      </c>
      <c r="D162" s="2">
        <v>8.535590996E10</v>
      </c>
      <c r="E162" s="2">
        <v>31.0</v>
      </c>
      <c r="F162" s="2" t="s">
        <v>976</v>
      </c>
      <c r="G162" s="2" t="s">
        <v>112</v>
      </c>
      <c r="H162" s="2" t="s">
        <v>168</v>
      </c>
      <c r="I162" s="2" t="s">
        <v>113</v>
      </c>
      <c r="J162" s="2" t="s">
        <v>114</v>
      </c>
      <c r="K162" s="2" t="s">
        <v>477</v>
      </c>
      <c r="L162" s="2">
        <v>5.0</v>
      </c>
      <c r="M162" s="2">
        <v>5.0</v>
      </c>
      <c r="N162" s="2">
        <v>5.0</v>
      </c>
      <c r="O162" s="2">
        <v>5.0</v>
      </c>
      <c r="P162" s="2">
        <v>5.0</v>
      </c>
      <c r="Q162" s="2">
        <v>5.0</v>
      </c>
      <c r="R162" s="2">
        <v>5.0</v>
      </c>
      <c r="S162" s="2">
        <v>5.0</v>
      </c>
      <c r="T162" s="2">
        <v>5.0</v>
      </c>
      <c r="U162" s="2">
        <v>5.0</v>
      </c>
      <c r="V162" s="2">
        <v>5.0</v>
      </c>
      <c r="W162" s="2">
        <v>5.0</v>
      </c>
      <c r="X162" s="2">
        <v>5.0</v>
      </c>
      <c r="Y162" s="2">
        <v>5.0</v>
      </c>
      <c r="Z162" s="2">
        <v>5.0</v>
      </c>
      <c r="AA162" s="2">
        <v>5.0</v>
      </c>
      <c r="AB162" s="2">
        <v>2.0</v>
      </c>
      <c r="AC162" s="2">
        <v>5.0</v>
      </c>
      <c r="AE162" s="2" t="s">
        <v>104</v>
      </c>
      <c r="AG162" s="2" t="s">
        <v>102</v>
      </c>
      <c r="AJ162" s="2" t="s">
        <v>102</v>
      </c>
      <c r="AL162" s="2" t="s">
        <v>103</v>
      </c>
      <c r="AR162" s="2" t="s">
        <v>102</v>
      </c>
      <c r="AV162" s="2" t="s">
        <v>102</v>
      </c>
      <c r="AW162" s="2" t="s">
        <v>102</v>
      </c>
      <c r="AZ162" s="2" t="s">
        <v>102</v>
      </c>
      <c r="BB162" s="2" t="s">
        <v>104</v>
      </c>
      <c r="BE162" s="2" t="s">
        <v>102</v>
      </c>
      <c r="BG162" s="2" t="s">
        <v>102</v>
      </c>
      <c r="BM162" s="2" t="s">
        <v>102</v>
      </c>
      <c r="BQ162" s="2" t="s">
        <v>102</v>
      </c>
      <c r="BR162" s="2" t="s">
        <v>102</v>
      </c>
      <c r="BT162" s="2">
        <v>4.0</v>
      </c>
      <c r="BU162" s="2">
        <v>4.0</v>
      </c>
      <c r="BV162" s="2">
        <v>4.0</v>
      </c>
      <c r="BW162" s="2">
        <v>4.0</v>
      </c>
      <c r="BX162" s="2">
        <v>4.0</v>
      </c>
      <c r="BY162" s="2">
        <v>4.0</v>
      </c>
      <c r="BZ162" s="2">
        <v>4.0</v>
      </c>
      <c r="CA162" s="2">
        <v>3.0</v>
      </c>
      <c r="CB162" s="2">
        <v>4.0</v>
      </c>
      <c r="CC162" s="2">
        <v>1.0</v>
      </c>
      <c r="CD162" s="2">
        <v>4.0</v>
      </c>
      <c r="CE162" s="2">
        <v>4.0</v>
      </c>
      <c r="CF162" s="2">
        <v>4.0</v>
      </c>
      <c r="CG162" s="2">
        <v>3.0</v>
      </c>
      <c r="CH162" s="2">
        <v>4.0</v>
      </c>
      <c r="CI162" s="2">
        <v>3.0</v>
      </c>
      <c r="CJ162" s="2">
        <v>4.0</v>
      </c>
      <c r="CK162" s="2">
        <v>4.0</v>
      </c>
      <c r="CL162" s="2" t="s">
        <v>105</v>
      </c>
      <c r="CM162" s="2" t="s">
        <v>977</v>
      </c>
      <c r="CN162" s="6" t="s">
        <v>978</v>
      </c>
      <c r="CO162" s="7" t="str">
        <f>HYPERLINK("https://drive.google.com/file/d/1w_gcas5DxHcrIjKxlzYSGJdHY40MZsHj/view?usp=drivesdk","Form Tanggapan")</f>
        <v>Form Tanggapan</v>
      </c>
      <c r="CP162" s="2" t="s">
        <v>974</v>
      </c>
    </row>
    <row r="163">
      <c r="A163" s="4">
        <v>43971.45657325232</v>
      </c>
      <c r="C163" s="2" t="s">
        <v>979</v>
      </c>
      <c r="D163" s="2">
        <v>8.2293100138E10</v>
      </c>
      <c r="E163" s="2">
        <v>23.0</v>
      </c>
      <c r="F163" s="2" t="s">
        <v>980</v>
      </c>
      <c r="G163" s="2" t="s">
        <v>96</v>
      </c>
      <c r="H163" s="2" t="s">
        <v>97</v>
      </c>
      <c r="I163" s="2" t="s">
        <v>124</v>
      </c>
      <c r="J163" s="2" t="s">
        <v>198</v>
      </c>
      <c r="K163" s="2" t="s">
        <v>477</v>
      </c>
      <c r="L163" s="2">
        <v>5.0</v>
      </c>
      <c r="M163" s="2">
        <v>5.0</v>
      </c>
      <c r="N163" s="2">
        <v>5.0</v>
      </c>
      <c r="O163" s="2">
        <v>5.0</v>
      </c>
      <c r="P163" s="2">
        <v>5.0</v>
      </c>
      <c r="Q163" s="2">
        <v>4.0</v>
      </c>
      <c r="R163" s="2">
        <v>3.0</v>
      </c>
      <c r="S163" s="2">
        <v>5.0</v>
      </c>
      <c r="T163" s="2">
        <v>4.0</v>
      </c>
      <c r="U163" s="2">
        <v>5.0</v>
      </c>
      <c r="V163" s="2">
        <v>5.0</v>
      </c>
      <c r="W163" s="2">
        <v>5.0</v>
      </c>
      <c r="X163" s="2">
        <v>5.0</v>
      </c>
      <c r="Y163" s="2">
        <v>5.0</v>
      </c>
      <c r="Z163" s="2">
        <v>4.0</v>
      </c>
      <c r="AA163" s="2">
        <v>2.0</v>
      </c>
      <c r="AB163" s="2">
        <v>2.0</v>
      </c>
      <c r="AC163" s="2">
        <v>1.0</v>
      </c>
      <c r="AE163" s="2" t="s">
        <v>116</v>
      </c>
      <c r="AG163" s="2" t="s">
        <v>104</v>
      </c>
      <c r="AJ163" s="2" t="s">
        <v>102</v>
      </c>
      <c r="AL163" s="2" t="s">
        <v>127</v>
      </c>
      <c r="AR163" s="2" t="s">
        <v>104</v>
      </c>
      <c r="AV163" s="2" t="s">
        <v>104</v>
      </c>
      <c r="AW163" s="2" t="s">
        <v>104</v>
      </c>
      <c r="AZ163" s="2" t="s">
        <v>102</v>
      </c>
      <c r="BB163" s="2" t="s">
        <v>102</v>
      </c>
      <c r="BE163" s="2" t="s">
        <v>102</v>
      </c>
      <c r="BG163" s="2" t="s">
        <v>102</v>
      </c>
      <c r="BM163" s="2" t="s">
        <v>104</v>
      </c>
      <c r="BQ163" s="2" t="s">
        <v>102</v>
      </c>
      <c r="BR163" s="2" t="s">
        <v>104</v>
      </c>
      <c r="BT163" s="2">
        <v>3.0</v>
      </c>
      <c r="BU163" s="2">
        <v>3.0</v>
      </c>
      <c r="BV163" s="2">
        <v>4.0</v>
      </c>
      <c r="BW163" s="2">
        <v>3.0</v>
      </c>
      <c r="BX163" s="2">
        <v>1.0</v>
      </c>
      <c r="BY163" s="2">
        <v>3.0</v>
      </c>
      <c r="BZ163" s="2">
        <v>3.0</v>
      </c>
      <c r="CA163" s="2">
        <v>2.0</v>
      </c>
      <c r="CB163" s="2">
        <v>3.0</v>
      </c>
      <c r="CC163" s="2">
        <v>1.0</v>
      </c>
      <c r="CD163" s="2">
        <v>4.0</v>
      </c>
      <c r="CE163" s="2">
        <v>3.0</v>
      </c>
      <c r="CF163" s="2">
        <v>3.0</v>
      </c>
      <c r="CG163" s="2">
        <v>2.0</v>
      </c>
      <c r="CH163" s="2">
        <v>4.0</v>
      </c>
      <c r="CI163" s="2">
        <v>1.0</v>
      </c>
      <c r="CJ163" s="2">
        <v>1.0</v>
      </c>
      <c r="CK163" s="2">
        <v>3.0</v>
      </c>
      <c r="CL163" s="2" t="s">
        <v>105</v>
      </c>
      <c r="CM163" s="2" t="s">
        <v>981</v>
      </c>
      <c r="CN163" s="6" t="s">
        <v>982</v>
      </c>
      <c r="CO163" s="7" t="str">
        <f>HYPERLINK("https://drive.google.com/file/d/1aiLDtxDA2Zn-prnS-nnqkAZdZgozjtoh/view?usp=drivesdk","Form Tanggapan")</f>
        <v>Form Tanggapan</v>
      </c>
      <c r="CP163" s="2" t="s">
        <v>983</v>
      </c>
    </row>
    <row r="164">
      <c r="A164" s="4">
        <v>43971.456891828704</v>
      </c>
      <c r="C164" s="2" t="s">
        <v>984</v>
      </c>
      <c r="D164" s="5" t="s">
        <v>985</v>
      </c>
      <c r="E164" s="2">
        <v>30.0</v>
      </c>
      <c r="F164" s="2" t="s">
        <v>141</v>
      </c>
      <c r="G164" s="2" t="s">
        <v>96</v>
      </c>
      <c r="H164" s="2" t="s">
        <v>97</v>
      </c>
      <c r="I164" s="2" t="s">
        <v>113</v>
      </c>
      <c r="J164" s="2" t="s">
        <v>986</v>
      </c>
      <c r="K164" s="2" t="s">
        <v>191</v>
      </c>
      <c r="L164" s="2">
        <v>4.0</v>
      </c>
      <c r="M164" s="2">
        <v>5.0</v>
      </c>
      <c r="N164" s="2">
        <v>5.0</v>
      </c>
      <c r="O164" s="2">
        <v>5.0</v>
      </c>
      <c r="P164" s="2">
        <v>3.0</v>
      </c>
      <c r="Q164" s="2">
        <v>5.0</v>
      </c>
      <c r="R164" s="2">
        <v>5.0</v>
      </c>
      <c r="S164" s="2">
        <v>5.0</v>
      </c>
      <c r="T164" s="2">
        <v>3.0</v>
      </c>
      <c r="U164" s="2">
        <v>2.0</v>
      </c>
      <c r="V164" s="2">
        <v>3.0</v>
      </c>
      <c r="W164" s="2">
        <v>5.0</v>
      </c>
      <c r="X164" s="2">
        <v>5.0</v>
      </c>
      <c r="Y164" s="2">
        <v>5.0</v>
      </c>
      <c r="Z164" s="2">
        <v>5.0</v>
      </c>
      <c r="AA164" s="2">
        <v>3.0</v>
      </c>
      <c r="AB164" s="2">
        <v>3.0</v>
      </c>
      <c r="AC164" s="2">
        <v>5.0</v>
      </c>
      <c r="AE164" s="2" t="s">
        <v>116</v>
      </c>
      <c r="AG164" s="2" t="s">
        <v>102</v>
      </c>
      <c r="AJ164" s="2" t="s">
        <v>102</v>
      </c>
      <c r="AL164" s="2" t="s">
        <v>103</v>
      </c>
      <c r="AR164" s="2" t="s">
        <v>102</v>
      </c>
      <c r="AV164" s="2" t="s">
        <v>102</v>
      </c>
      <c r="AW164" s="2" t="s">
        <v>102</v>
      </c>
      <c r="AZ164" s="2" t="s">
        <v>102</v>
      </c>
      <c r="BB164" s="2" t="s">
        <v>102</v>
      </c>
      <c r="BE164" s="2" t="s">
        <v>102</v>
      </c>
      <c r="BG164" s="2" t="s">
        <v>104</v>
      </c>
      <c r="BM164" s="2" t="s">
        <v>102</v>
      </c>
      <c r="BQ164" s="2" t="s">
        <v>102</v>
      </c>
      <c r="BR164" s="2" t="s">
        <v>102</v>
      </c>
      <c r="BT164" s="2">
        <v>3.0</v>
      </c>
      <c r="BU164" s="2">
        <v>1.0</v>
      </c>
      <c r="BV164" s="2">
        <v>4.0</v>
      </c>
      <c r="BW164" s="2">
        <v>3.0</v>
      </c>
      <c r="BX164" s="2">
        <v>1.0</v>
      </c>
      <c r="BY164" s="2">
        <v>2.0</v>
      </c>
      <c r="BZ164" s="2">
        <v>4.0</v>
      </c>
      <c r="CA164" s="2">
        <v>1.0</v>
      </c>
      <c r="CB164" s="2">
        <v>3.0</v>
      </c>
      <c r="CC164" s="2">
        <v>1.0</v>
      </c>
      <c r="CD164" s="2">
        <v>3.0</v>
      </c>
      <c r="CE164" s="2">
        <v>1.0</v>
      </c>
      <c r="CF164" s="2">
        <v>3.0</v>
      </c>
      <c r="CG164" s="2">
        <v>1.0</v>
      </c>
      <c r="CH164" s="2">
        <v>4.0</v>
      </c>
      <c r="CI164" s="2">
        <v>3.0</v>
      </c>
      <c r="CJ164" s="2">
        <v>1.0</v>
      </c>
      <c r="CK164" s="2">
        <v>3.0</v>
      </c>
      <c r="CL164" s="2" t="s">
        <v>105</v>
      </c>
      <c r="CM164" s="2" t="s">
        <v>987</v>
      </c>
      <c r="CN164" s="6" t="s">
        <v>988</v>
      </c>
      <c r="CO164" s="7" t="str">
        <f>HYPERLINK("https://drive.google.com/file/d/13hFb9QsmRg4rivesVaoGHv-f5WuFpZmS/view?usp=drivesdk","Form Tanggapan")</f>
        <v>Form Tanggapan</v>
      </c>
      <c r="CP164" s="2" t="s">
        <v>989</v>
      </c>
    </row>
    <row r="165">
      <c r="A165" s="4">
        <v>43971.458344513885</v>
      </c>
      <c r="C165" s="2" t="s">
        <v>990</v>
      </c>
      <c r="D165" s="5" t="s">
        <v>991</v>
      </c>
      <c r="E165" s="2">
        <v>20.0</v>
      </c>
      <c r="F165" s="2" t="s">
        <v>992</v>
      </c>
      <c r="G165" s="2" t="s">
        <v>96</v>
      </c>
      <c r="H165" s="2" t="s">
        <v>123</v>
      </c>
      <c r="I165" s="2" t="s">
        <v>113</v>
      </c>
      <c r="J165" s="2" t="s">
        <v>125</v>
      </c>
      <c r="K165" s="2" t="s">
        <v>459</v>
      </c>
      <c r="L165" s="2">
        <v>5.0</v>
      </c>
      <c r="M165" s="2">
        <v>5.0</v>
      </c>
      <c r="N165" s="2">
        <v>4.0</v>
      </c>
      <c r="O165" s="2">
        <v>5.0</v>
      </c>
      <c r="P165" s="2">
        <v>5.0</v>
      </c>
      <c r="Q165" s="2">
        <v>5.0</v>
      </c>
      <c r="R165" s="2">
        <v>2.0</v>
      </c>
      <c r="S165" s="2">
        <v>4.0</v>
      </c>
      <c r="T165" s="2">
        <v>4.0</v>
      </c>
      <c r="U165" s="2">
        <v>4.0</v>
      </c>
      <c r="V165" s="2">
        <v>5.0</v>
      </c>
      <c r="W165" s="2">
        <v>5.0</v>
      </c>
      <c r="X165" s="2">
        <v>5.0</v>
      </c>
      <c r="Y165" s="2">
        <v>5.0</v>
      </c>
      <c r="Z165" s="2">
        <v>5.0</v>
      </c>
      <c r="AA165" s="2">
        <v>2.0</v>
      </c>
      <c r="AB165" s="2">
        <v>1.0</v>
      </c>
      <c r="AC165" s="2">
        <v>5.0</v>
      </c>
      <c r="AE165" s="2" t="s">
        <v>116</v>
      </c>
      <c r="AG165" s="2" t="s">
        <v>102</v>
      </c>
      <c r="AJ165" s="2" t="s">
        <v>102</v>
      </c>
      <c r="AL165" s="2" t="s">
        <v>104</v>
      </c>
      <c r="AR165" s="2" t="s">
        <v>102</v>
      </c>
      <c r="AV165" s="2" t="s">
        <v>102</v>
      </c>
      <c r="AW165" s="2" t="s">
        <v>102</v>
      </c>
      <c r="AZ165" s="2" t="s">
        <v>102</v>
      </c>
      <c r="BB165" s="2" t="s">
        <v>102</v>
      </c>
      <c r="BE165" s="2" t="s">
        <v>104</v>
      </c>
      <c r="BG165" s="2" t="s">
        <v>104</v>
      </c>
      <c r="BM165" s="2" t="s">
        <v>102</v>
      </c>
      <c r="BQ165" s="2" t="s">
        <v>104</v>
      </c>
      <c r="BR165" s="2" t="s">
        <v>102</v>
      </c>
      <c r="BT165" s="2">
        <v>4.0</v>
      </c>
      <c r="BU165" s="2">
        <v>4.0</v>
      </c>
      <c r="BV165" s="2">
        <v>4.0</v>
      </c>
      <c r="BW165" s="2">
        <v>4.0</v>
      </c>
      <c r="BX165" s="2">
        <v>1.0</v>
      </c>
      <c r="BY165" s="2">
        <v>4.0</v>
      </c>
      <c r="BZ165" s="2">
        <v>4.0</v>
      </c>
      <c r="CA165" s="2">
        <v>1.0</v>
      </c>
      <c r="CB165" s="2">
        <v>4.0</v>
      </c>
      <c r="CC165" s="2">
        <v>1.0</v>
      </c>
      <c r="CD165" s="2">
        <v>4.0</v>
      </c>
      <c r="CE165" s="2">
        <v>4.0</v>
      </c>
      <c r="CF165" s="2">
        <v>3.0</v>
      </c>
      <c r="CG165" s="2">
        <v>3.0</v>
      </c>
      <c r="CH165" s="2">
        <v>4.0</v>
      </c>
      <c r="CI165" s="2">
        <v>1.0</v>
      </c>
      <c r="CJ165" s="2">
        <v>1.0</v>
      </c>
      <c r="CK165" s="2">
        <v>4.0</v>
      </c>
      <c r="CL165" s="2" t="s">
        <v>105</v>
      </c>
      <c r="CM165" s="2" t="s">
        <v>993</v>
      </c>
      <c r="CN165" s="6" t="s">
        <v>994</v>
      </c>
      <c r="CO165" s="7" t="str">
        <f>HYPERLINK("https://drive.google.com/file/d/1aKdy0G8uF0QBHLrUnAxJ-4g0t1PHKbZL/view?usp=drivesdk","Form Tanggapan")</f>
        <v>Form Tanggapan</v>
      </c>
      <c r="CP165" s="2" t="s">
        <v>995</v>
      </c>
    </row>
    <row r="166">
      <c r="A166" s="4">
        <v>43971.46594199074</v>
      </c>
      <c r="C166" s="2" t="s">
        <v>996</v>
      </c>
      <c r="D166" s="5" t="s">
        <v>997</v>
      </c>
      <c r="E166" s="2">
        <v>27.0</v>
      </c>
      <c r="F166" s="2" t="s">
        <v>998</v>
      </c>
      <c r="G166" s="2" t="s">
        <v>96</v>
      </c>
      <c r="H166" s="2" t="s">
        <v>97</v>
      </c>
      <c r="I166" s="2" t="s">
        <v>113</v>
      </c>
      <c r="J166" s="2" t="s">
        <v>307</v>
      </c>
      <c r="K166" s="2" t="s">
        <v>453</v>
      </c>
      <c r="L166" s="2">
        <v>5.0</v>
      </c>
      <c r="M166" s="2">
        <v>5.0</v>
      </c>
      <c r="N166" s="2">
        <v>4.0</v>
      </c>
      <c r="O166" s="2">
        <v>5.0</v>
      </c>
      <c r="P166" s="2">
        <v>5.0</v>
      </c>
      <c r="Q166" s="2">
        <v>5.0</v>
      </c>
      <c r="R166" s="2">
        <v>4.0</v>
      </c>
      <c r="S166" s="2">
        <v>5.0</v>
      </c>
      <c r="T166" s="2">
        <v>3.0</v>
      </c>
      <c r="U166" s="2">
        <v>4.0</v>
      </c>
      <c r="V166" s="2">
        <v>4.0</v>
      </c>
      <c r="W166" s="2">
        <v>5.0</v>
      </c>
      <c r="X166" s="2">
        <v>5.0</v>
      </c>
      <c r="Y166" s="2">
        <v>5.0</v>
      </c>
      <c r="Z166" s="2">
        <v>4.0</v>
      </c>
      <c r="AA166" s="2">
        <v>1.0</v>
      </c>
      <c r="AB166" s="2">
        <v>1.0</v>
      </c>
      <c r="AC166" s="2">
        <v>3.0</v>
      </c>
      <c r="AE166" s="2" t="s">
        <v>104</v>
      </c>
      <c r="AG166" s="2" t="s">
        <v>102</v>
      </c>
      <c r="AJ166" s="2" t="s">
        <v>102</v>
      </c>
      <c r="AL166" s="2" t="s">
        <v>127</v>
      </c>
      <c r="AR166" s="2" t="s">
        <v>102</v>
      </c>
      <c r="AV166" s="2" t="s">
        <v>102</v>
      </c>
      <c r="AW166" s="2" t="s">
        <v>102</v>
      </c>
      <c r="AZ166" s="2" t="s">
        <v>104</v>
      </c>
      <c r="BB166" s="2" t="s">
        <v>102</v>
      </c>
      <c r="BE166" s="2" t="s">
        <v>104</v>
      </c>
      <c r="BG166" s="2" t="s">
        <v>102</v>
      </c>
      <c r="BM166" s="2" t="s">
        <v>104</v>
      </c>
      <c r="BQ166" s="2" t="s">
        <v>102</v>
      </c>
      <c r="BR166" s="2" t="s">
        <v>104</v>
      </c>
      <c r="BT166" s="2">
        <v>3.0</v>
      </c>
      <c r="BU166" s="2">
        <v>3.0</v>
      </c>
      <c r="BV166" s="2">
        <v>4.0</v>
      </c>
      <c r="BW166" s="2">
        <v>3.0</v>
      </c>
      <c r="BX166" s="2">
        <v>1.0</v>
      </c>
      <c r="BY166" s="2">
        <v>4.0</v>
      </c>
      <c r="BZ166" s="2">
        <v>3.0</v>
      </c>
      <c r="CA166" s="2">
        <v>3.0</v>
      </c>
      <c r="CB166" s="2">
        <v>4.0</v>
      </c>
      <c r="CC166" s="2">
        <v>1.0</v>
      </c>
      <c r="CD166" s="2">
        <v>2.0</v>
      </c>
      <c r="CE166" s="2">
        <v>3.0</v>
      </c>
      <c r="CF166" s="2">
        <v>3.0</v>
      </c>
      <c r="CG166" s="2">
        <v>3.0</v>
      </c>
      <c r="CH166" s="2">
        <v>4.0</v>
      </c>
      <c r="CI166" s="2">
        <v>2.0</v>
      </c>
      <c r="CJ166" s="2">
        <v>2.0</v>
      </c>
      <c r="CK166" s="2">
        <v>4.0</v>
      </c>
      <c r="CL166" s="2" t="s">
        <v>105</v>
      </c>
      <c r="CM166" s="2" t="s">
        <v>999</v>
      </c>
      <c r="CN166" s="6" t="s">
        <v>1000</v>
      </c>
      <c r="CO166" s="7" t="str">
        <f t="shared" ref="CO166:CO167" si="10">HYPERLINK("https://drive.google.com/file/d/1u3nY0yJ5YwbCtpIjZ8NJRl7ymbcAPE3v/view?usp=drivesdk","Form Tanggapan")</f>
        <v>Form Tanggapan</v>
      </c>
      <c r="CP166" s="2" t="s">
        <v>1001</v>
      </c>
    </row>
    <row r="167">
      <c r="A167" s="4">
        <v>43971.46566217593</v>
      </c>
      <c r="C167" s="2" t="s">
        <v>1002</v>
      </c>
      <c r="D167" s="5" t="s">
        <v>1003</v>
      </c>
      <c r="E167" s="2">
        <v>32.0</v>
      </c>
      <c r="F167" s="2" t="s">
        <v>141</v>
      </c>
      <c r="G167" s="2" t="s">
        <v>96</v>
      </c>
      <c r="H167" s="2" t="s">
        <v>168</v>
      </c>
      <c r="I167" s="2" t="s">
        <v>161</v>
      </c>
      <c r="J167" s="2" t="s">
        <v>246</v>
      </c>
      <c r="K167" s="2" t="s">
        <v>471</v>
      </c>
      <c r="L167" s="2">
        <v>5.0</v>
      </c>
      <c r="M167" s="2">
        <v>5.0</v>
      </c>
      <c r="N167" s="2">
        <v>4.0</v>
      </c>
      <c r="O167" s="2">
        <v>5.0</v>
      </c>
      <c r="P167" s="2">
        <v>5.0</v>
      </c>
      <c r="Q167" s="2">
        <v>4.0</v>
      </c>
      <c r="R167" s="2">
        <v>5.0</v>
      </c>
      <c r="S167" s="2">
        <v>4.0</v>
      </c>
      <c r="T167" s="2">
        <v>4.0</v>
      </c>
      <c r="U167" s="2">
        <v>2.0</v>
      </c>
      <c r="V167" s="2">
        <v>5.0</v>
      </c>
      <c r="W167" s="2">
        <v>5.0</v>
      </c>
      <c r="X167" s="2">
        <v>5.0</v>
      </c>
      <c r="Y167" s="2">
        <v>5.0</v>
      </c>
      <c r="Z167" s="2">
        <v>5.0</v>
      </c>
      <c r="AA167" s="2">
        <v>3.0</v>
      </c>
      <c r="AB167" s="2">
        <v>3.0</v>
      </c>
      <c r="AC167" s="2">
        <v>5.0</v>
      </c>
      <c r="AE167" s="2" t="s">
        <v>104</v>
      </c>
      <c r="AG167" s="2" t="s">
        <v>102</v>
      </c>
      <c r="AJ167" s="2" t="s">
        <v>102</v>
      </c>
      <c r="AL167" s="2" t="s">
        <v>103</v>
      </c>
      <c r="AR167" s="2" t="s">
        <v>104</v>
      </c>
      <c r="AV167" s="2" t="s">
        <v>104</v>
      </c>
      <c r="AW167" s="2" t="s">
        <v>102</v>
      </c>
      <c r="AZ167" s="2" t="s">
        <v>102</v>
      </c>
      <c r="BB167" s="2" t="s">
        <v>102</v>
      </c>
      <c r="BE167" s="2" t="s">
        <v>104</v>
      </c>
      <c r="BG167" s="2" t="s">
        <v>104</v>
      </c>
      <c r="BM167" s="2" t="s">
        <v>104</v>
      </c>
      <c r="BQ167" s="2" t="s">
        <v>103</v>
      </c>
      <c r="BR167" s="2" t="s">
        <v>104</v>
      </c>
      <c r="BT167" s="2">
        <v>4.0</v>
      </c>
      <c r="BU167" s="2">
        <v>3.0</v>
      </c>
      <c r="BV167" s="2">
        <v>4.0</v>
      </c>
      <c r="BW167" s="2">
        <v>4.0</v>
      </c>
      <c r="BX167" s="2">
        <v>3.0</v>
      </c>
      <c r="BY167" s="2">
        <v>4.0</v>
      </c>
      <c r="BZ167" s="2">
        <v>4.0</v>
      </c>
      <c r="CA167" s="2">
        <v>2.0</v>
      </c>
      <c r="CB167" s="2">
        <v>4.0</v>
      </c>
      <c r="CC167" s="2">
        <v>2.0</v>
      </c>
      <c r="CD167" s="2">
        <v>3.0</v>
      </c>
      <c r="CE167" s="2">
        <v>4.0</v>
      </c>
      <c r="CF167" s="2">
        <v>4.0</v>
      </c>
      <c r="CG167" s="2">
        <v>4.0</v>
      </c>
      <c r="CH167" s="2">
        <v>4.0</v>
      </c>
      <c r="CI167" s="2">
        <v>1.0</v>
      </c>
      <c r="CJ167" s="2">
        <v>3.0</v>
      </c>
      <c r="CK167" s="2">
        <v>4.0</v>
      </c>
      <c r="CL167" s="2" t="s">
        <v>105</v>
      </c>
      <c r="CM167" s="2" t="s">
        <v>999</v>
      </c>
      <c r="CN167" s="6" t="s">
        <v>1000</v>
      </c>
      <c r="CO167" s="7" t="str">
        <f t="shared" si="10"/>
        <v>Form Tanggapan</v>
      </c>
      <c r="CP167" s="2" t="s">
        <v>1001</v>
      </c>
    </row>
    <row r="168">
      <c r="A168" s="4">
        <v>43971.46739319444</v>
      </c>
      <c r="C168" s="2" t="s">
        <v>469</v>
      </c>
      <c r="D168" s="5" t="s">
        <v>1004</v>
      </c>
      <c r="E168" s="2">
        <v>44.0</v>
      </c>
      <c r="F168" s="2" t="s">
        <v>1005</v>
      </c>
      <c r="G168" s="2" t="s">
        <v>96</v>
      </c>
      <c r="H168" s="2" t="s">
        <v>168</v>
      </c>
      <c r="I168" s="2" t="s">
        <v>124</v>
      </c>
      <c r="J168" s="2" t="s">
        <v>1006</v>
      </c>
      <c r="K168" s="2" t="s">
        <v>477</v>
      </c>
      <c r="L168" s="2">
        <v>5.0</v>
      </c>
      <c r="M168" s="2">
        <v>5.0</v>
      </c>
      <c r="N168" s="2">
        <v>5.0</v>
      </c>
      <c r="O168" s="2">
        <v>5.0</v>
      </c>
      <c r="P168" s="2">
        <v>5.0</v>
      </c>
      <c r="Q168" s="2">
        <v>5.0</v>
      </c>
      <c r="R168" s="2">
        <v>5.0</v>
      </c>
      <c r="S168" s="2">
        <v>5.0</v>
      </c>
      <c r="T168" s="2">
        <v>5.0</v>
      </c>
      <c r="U168" s="2">
        <v>5.0</v>
      </c>
      <c r="V168" s="2">
        <v>5.0</v>
      </c>
      <c r="W168" s="2">
        <v>5.0</v>
      </c>
      <c r="X168" s="2">
        <v>5.0</v>
      </c>
      <c r="Y168" s="2">
        <v>5.0</v>
      </c>
      <c r="Z168" s="2">
        <v>5.0</v>
      </c>
      <c r="AA168" s="2">
        <v>3.0</v>
      </c>
      <c r="AB168" s="2">
        <v>5.0</v>
      </c>
      <c r="AC168" s="2">
        <v>5.0</v>
      </c>
      <c r="AE168" s="2" t="s">
        <v>104</v>
      </c>
      <c r="AG168" s="2" t="s">
        <v>104</v>
      </c>
      <c r="AJ168" s="2" t="s">
        <v>102</v>
      </c>
      <c r="AL168" s="2" t="s">
        <v>127</v>
      </c>
      <c r="AR168" s="2" t="s">
        <v>104</v>
      </c>
      <c r="AV168" s="2" t="s">
        <v>102</v>
      </c>
      <c r="AW168" s="2" t="s">
        <v>102</v>
      </c>
      <c r="AZ168" s="2" t="s">
        <v>102</v>
      </c>
      <c r="BB168" s="2" t="s">
        <v>102</v>
      </c>
      <c r="BE168" s="2" t="s">
        <v>102</v>
      </c>
      <c r="BG168" s="2" t="s">
        <v>102</v>
      </c>
      <c r="BM168" s="2" t="s">
        <v>102</v>
      </c>
      <c r="BQ168" s="2" t="s">
        <v>102</v>
      </c>
      <c r="BR168" s="2" t="s">
        <v>102</v>
      </c>
      <c r="BT168" s="2">
        <v>4.0</v>
      </c>
      <c r="BU168" s="2">
        <v>4.0</v>
      </c>
      <c r="BV168" s="2">
        <v>4.0</v>
      </c>
      <c r="BW168" s="2">
        <v>4.0</v>
      </c>
      <c r="BX168" s="2">
        <v>3.0</v>
      </c>
      <c r="BY168" s="2">
        <v>4.0</v>
      </c>
      <c r="BZ168" s="2">
        <v>4.0</v>
      </c>
      <c r="CA168" s="2">
        <v>1.0</v>
      </c>
      <c r="CB168" s="2">
        <v>4.0</v>
      </c>
      <c r="CC168" s="2">
        <v>1.0</v>
      </c>
      <c r="CD168" s="2">
        <v>2.0</v>
      </c>
      <c r="CE168" s="2">
        <v>4.0</v>
      </c>
      <c r="CF168" s="2">
        <v>4.0</v>
      </c>
      <c r="CG168" s="2">
        <v>4.0</v>
      </c>
      <c r="CH168" s="2">
        <v>4.0</v>
      </c>
      <c r="CI168" s="2">
        <v>3.0</v>
      </c>
      <c r="CJ168" s="2">
        <v>1.0</v>
      </c>
      <c r="CK168" s="2">
        <v>4.0</v>
      </c>
      <c r="CL168" s="2" t="s">
        <v>105</v>
      </c>
      <c r="CM168" s="2" t="s">
        <v>1007</v>
      </c>
      <c r="CN168" s="6" t="s">
        <v>1008</v>
      </c>
      <c r="CO168" s="7" t="str">
        <f>HYPERLINK("https://drive.google.com/file/d/1biV3P75jHLxs9ejCmY7x0PiafK1a8Rv3/view?usp=drivesdk","Form Tanggapan")</f>
        <v>Form Tanggapan</v>
      </c>
      <c r="CP168" s="2" t="s">
        <v>1009</v>
      </c>
    </row>
    <row r="169">
      <c r="A169" s="4">
        <v>43971.46822229167</v>
      </c>
      <c r="C169" s="2" t="s">
        <v>1010</v>
      </c>
      <c r="D169" s="5" t="s">
        <v>1011</v>
      </c>
      <c r="E169" s="2">
        <v>27.0</v>
      </c>
      <c r="F169" s="2" t="s">
        <v>122</v>
      </c>
      <c r="G169" s="2" t="s">
        <v>112</v>
      </c>
      <c r="H169" s="2" t="s">
        <v>97</v>
      </c>
      <c r="I169" s="2" t="s">
        <v>161</v>
      </c>
      <c r="J169" s="2" t="s">
        <v>307</v>
      </c>
      <c r="K169" s="2" t="s">
        <v>967</v>
      </c>
      <c r="L169" s="2">
        <v>3.0</v>
      </c>
      <c r="M169" s="2">
        <v>5.0</v>
      </c>
      <c r="N169" s="2">
        <v>5.0</v>
      </c>
      <c r="O169" s="2">
        <v>5.0</v>
      </c>
      <c r="P169" s="2">
        <v>3.0</v>
      </c>
      <c r="Q169" s="2">
        <v>5.0</v>
      </c>
      <c r="R169" s="2">
        <v>3.0</v>
      </c>
      <c r="S169" s="2">
        <v>5.0</v>
      </c>
      <c r="T169" s="2">
        <v>5.0</v>
      </c>
      <c r="U169" s="2">
        <v>5.0</v>
      </c>
      <c r="V169" s="2">
        <v>5.0</v>
      </c>
      <c r="W169" s="2">
        <v>5.0</v>
      </c>
      <c r="X169" s="2">
        <v>4.0</v>
      </c>
      <c r="Y169" s="2">
        <v>5.0</v>
      </c>
      <c r="Z169" s="2">
        <v>4.0</v>
      </c>
      <c r="AA169" s="2">
        <v>2.0</v>
      </c>
      <c r="AB169" s="2">
        <v>1.0</v>
      </c>
      <c r="AC169" s="2">
        <v>5.0</v>
      </c>
      <c r="AE169" s="2" t="s">
        <v>101</v>
      </c>
      <c r="AG169" s="2" t="s">
        <v>102</v>
      </c>
      <c r="AJ169" s="2" t="s">
        <v>104</v>
      </c>
      <c r="AL169" s="2" t="s">
        <v>102</v>
      </c>
      <c r="AR169" s="2" t="s">
        <v>102</v>
      </c>
      <c r="AV169" s="2" t="s">
        <v>102</v>
      </c>
      <c r="AW169" s="2" t="s">
        <v>102</v>
      </c>
      <c r="AZ169" s="2" t="s">
        <v>102</v>
      </c>
      <c r="BB169" s="2" t="s">
        <v>102</v>
      </c>
      <c r="BE169" s="2" t="s">
        <v>102</v>
      </c>
      <c r="BG169" s="2" t="s">
        <v>102</v>
      </c>
      <c r="BM169" s="2" t="s">
        <v>102</v>
      </c>
      <c r="BQ169" s="2" t="s">
        <v>102</v>
      </c>
      <c r="BR169" s="2" t="s">
        <v>102</v>
      </c>
      <c r="BT169" s="2">
        <v>3.0</v>
      </c>
      <c r="BU169" s="2">
        <v>4.0</v>
      </c>
      <c r="BV169" s="2">
        <v>4.0</v>
      </c>
      <c r="BW169" s="2">
        <v>4.0</v>
      </c>
      <c r="BX169" s="2">
        <v>1.0</v>
      </c>
      <c r="BY169" s="2">
        <v>4.0</v>
      </c>
      <c r="BZ169" s="2">
        <v>4.0</v>
      </c>
      <c r="CA169" s="2">
        <v>1.0</v>
      </c>
      <c r="CB169" s="2">
        <v>4.0</v>
      </c>
      <c r="CC169" s="2">
        <v>1.0</v>
      </c>
      <c r="CD169" s="2">
        <v>4.0</v>
      </c>
      <c r="CE169" s="2">
        <v>4.0</v>
      </c>
      <c r="CF169" s="2">
        <v>2.0</v>
      </c>
      <c r="CG169" s="2">
        <v>1.0</v>
      </c>
      <c r="CH169" s="2">
        <v>4.0</v>
      </c>
      <c r="CI169" s="2">
        <v>1.0</v>
      </c>
      <c r="CJ169" s="2">
        <v>2.0</v>
      </c>
      <c r="CK169" s="2">
        <v>2.0</v>
      </c>
      <c r="CL169" s="2" t="s">
        <v>105</v>
      </c>
      <c r="CM169" s="2" t="s">
        <v>1012</v>
      </c>
      <c r="CN169" s="6" t="s">
        <v>1013</v>
      </c>
      <c r="CO169" s="7" t="str">
        <f>HYPERLINK("https://drive.google.com/file/d/18cuQqluLTNce2m3ZmQ-a18troRpd_yw0/view?usp=drivesdk","Form Tanggapan")</f>
        <v>Form Tanggapan</v>
      </c>
      <c r="CP169" s="2" t="s">
        <v>1014</v>
      </c>
    </row>
    <row r="170">
      <c r="A170" s="4">
        <v>43971.46982790509</v>
      </c>
      <c r="C170" s="2" t="s">
        <v>1015</v>
      </c>
      <c r="D170" s="5" t="s">
        <v>1016</v>
      </c>
      <c r="E170" s="2">
        <v>36.0</v>
      </c>
      <c r="F170" s="2" t="s">
        <v>495</v>
      </c>
      <c r="G170" s="2" t="s">
        <v>112</v>
      </c>
      <c r="H170" s="2" t="s">
        <v>97</v>
      </c>
      <c r="I170" s="2" t="s">
        <v>161</v>
      </c>
      <c r="J170" s="2" t="s">
        <v>372</v>
      </c>
      <c r="K170" s="2" t="s">
        <v>453</v>
      </c>
      <c r="L170" s="2">
        <v>5.0</v>
      </c>
      <c r="M170" s="2">
        <v>5.0</v>
      </c>
      <c r="N170" s="2">
        <v>5.0</v>
      </c>
      <c r="O170" s="2">
        <v>5.0</v>
      </c>
      <c r="P170" s="2">
        <v>5.0</v>
      </c>
      <c r="Q170" s="2">
        <v>4.0</v>
      </c>
      <c r="R170" s="2">
        <v>4.0</v>
      </c>
      <c r="S170" s="2">
        <v>4.0</v>
      </c>
      <c r="T170" s="2">
        <v>2.0</v>
      </c>
      <c r="U170" s="2">
        <v>4.0</v>
      </c>
      <c r="V170" s="2">
        <v>4.0</v>
      </c>
      <c r="W170" s="2">
        <v>5.0</v>
      </c>
      <c r="X170" s="2">
        <v>5.0</v>
      </c>
      <c r="Y170" s="2">
        <v>5.0</v>
      </c>
      <c r="Z170" s="2">
        <v>5.0</v>
      </c>
      <c r="AA170" s="2">
        <v>2.0</v>
      </c>
      <c r="AB170" s="2">
        <v>2.0</v>
      </c>
      <c r="AC170" s="2">
        <v>5.0</v>
      </c>
      <c r="AE170" s="2" t="s">
        <v>101</v>
      </c>
      <c r="AG170" s="2" t="s">
        <v>102</v>
      </c>
      <c r="AJ170" s="2" t="s">
        <v>102</v>
      </c>
      <c r="AL170" s="2" t="s">
        <v>104</v>
      </c>
      <c r="AR170" s="2" t="s">
        <v>102</v>
      </c>
      <c r="AV170" s="2" t="s">
        <v>102</v>
      </c>
      <c r="AW170" s="2" t="s">
        <v>102</v>
      </c>
      <c r="AZ170" s="2" t="s">
        <v>102</v>
      </c>
      <c r="BB170" s="2" t="s">
        <v>102</v>
      </c>
      <c r="BE170" s="2" t="s">
        <v>102</v>
      </c>
      <c r="BG170" s="2" t="s">
        <v>104</v>
      </c>
      <c r="BM170" s="2" t="s">
        <v>104</v>
      </c>
      <c r="BQ170" s="2" t="s">
        <v>102</v>
      </c>
      <c r="BR170" s="2" t="s">
        <v>102</v>
      </c>
      <c r="BT170" s="2">
        <v>4.0</v>
      </c>
      <c r="BU170" s="2">
        <v>4.0</v>
      </c>
      <c r="BV170" s="2">
        <v>4.0</v>
      </c>
      <c r="BW170" s="2">
        <v>4.0</v>
      </c>
      <c r="BX170" s="2">
        <v>1.0</v>
      </c>
      <c r="BY170" s="2">
        <v>4.0</v>
      </c>
      <c r="BZ170" s="2">
        <v>4.0</v>
      </c>
      <c r="CA170" s="2">
        <v>1.0</v>
      </c>
      <c r="CB170" s="2">
        <v>4.0</v>
      </c>
      <c r="CC170" s="2">
        <v>1.0</v>
      </c>
      <c r="CD170" s="2">
        <v>4.0</v>
      </c>
      <c r="CE170" s="2">
        <v>4.0</v>
      </c>
      <c r="CF170" s="2">
        <v>4.0</v>
      </c>
      <c r="CG170" s="2">
        <v>4.0</v>
      </c>
      <c r="CH170" s="2">
        <v>4.0</v>
      </c>
      <c r="CI170" s="2">
        <v>1.0</v>
      </c>
      <c r="CJ170" s="2">
        <v>1.0</v>
      </c>
      <c r="CK170" s="2">
        <v>4.0</v>
      </c>
      <c r="CL170" s="2" t="s">
        <v>105</v>
      </c>
      <c r="CM170" s="2" t="s">
        <v>1017</v>
      </c>
      <c r="CN170" s="6" t="s">
        <v>1018</v>
      </c>
      <c r="CO170" s="7" t="str">
        <f>HYPERLINK("https://drive.google.com/file/d/1mBdo6Sc8Pv7HkGXUIkPclHtOWuu354ur/view?usp=drivesdk","Form Tanggapan")</f>
        <v>Form Tanggapan</v>
      </c>
      <c r="CP170" s="2" t="s">
        <v>1019</v>
      </c>
    </row>
    <row r="171">
      <c r="A171" s="4">
        <v>43971.47439488426</v>
      </c>
      <c r="C171" s="2" t="s">
        <v>1020</v>
      </c>
      <c r="D171" s="5" t="s">
        <v>1021</v>
      </c>
      <c r="E171" s="2">
        <v>27.0</v>
      </c>
      <c r="F171" s="2" t="s">
        <v>1022</v>
      </c>
      <c r="G171" s="2" t="s">
        <v>96</v>
      </c>
      <c r="H171" s="2" t="s">
        <v>168</v>
      </c>
      <c r="I171" s="2" t="s">
        <v>113</v>
      </c>
      <c r="J171" s="2" t="s">
        <v>246</v>
      </c>
      <c r="K171" s="2" t="s">
        <v>453</v>
      </c>
      <c r="L171" s="2">
        <v>5.0</v>
      </c>
      <c r="M171" s="2">
        <v>5.0</v>
      </c>
      <c r="N171" s="2">
        <v>5.0</v>
      </c>
      <c r="O171" s="2">
        <v>5.0</v>
      </c>
      <c r="P171" s="2">
        <v>5.0</v>
      </c>
      <c r="Q171" s="2">
        <v>5.0</v>
      </c>
      <c r="R171" s="2">
        <v>4.0</v>
      </c>
      <c r="S171" s="2">
        <v>5.0</v>
      </c>
      <c r="T171" s="2">
        <v>4.0</v>
      </c>
      <c r="U171" s="2">
        <v>4.0</v>
      </c>
      <c r="V171" s="2">
        <v>4.0</v>
      </c>
      <c r="W171" s="2">
        <v>5.0</v>
      </c>
      <c r="X171" s="2">
        <v>5.0</v>
      </c>
      <c r="Y171" s="2">
        <v>5.0</v>
      </c>
      <c r="Z171" s="2">
        <v>5.0</v>
      </c>
      <c r="AA171" s="2">
        <v>2.0</v>
      </c>
      <c r="AB171" s="2">
        <v>2.0</v>
      </c>
      <c r="AC171" s="2">
        <v>5.0</v>
      </c>
      <c r="AE171" s="2" t="s">
        <v>101</v>
      </c>
      <c r="AG171" s="2" t="s">
        <v>102</v>
      </c>
      <c r="AJ171" s="2" t="s">
        <v>102</v>
      </c>
      <c r="AL171" s="2" t="s">
        <v>102</v>
      </c>
      <c r="AR171" s="2" t="s">
        <v>102</v>
      </c>
      <c r="AV171" s="2" t="s">
        <v>102</v>
      </c>
      <c r="AW171" s="2" t="s">
        <v>102</v>
      </c>
      <c r="AZ171" s="2" t="s">
        <v>102</v>
      </c>
      <c r="BB171" s="2" t="s">
        <v>102</v>
      </c>
      <c r="BE171" s="2" t="s">
        <v>102</v>
      </c>
      <c r="BG171" s="2" t="s">
        <v>102</v>
      </c>
      <c r="BM171" s="2" t="s">
        <v>102</v>
      </c>
      <c r="BQ171" s="2" t="s">
        <v>102</v>
      </c>
      <c r="BR171" s="2" t="s">
        <v>102</v>
      </c>
      <c r="BT171" s="2">
        <v>4.0</v>
      </c>
      <c r="BU171" s="2">
        <v>4.0</v>
      </c>
      <c r="BV171" s="2">
        <v>4.0</v>
      </c>
      <c r="BW171" s="2">
        <v>4.0</v>
      </c>
      <c r="BX171" s="2">
        <v>2.0</v>
      </c>
      <c r="BY171" s="2">
        <v>2.0</v>
      </c>
      <c r="BZ171" s="2">
        <v>4.0</v>
      </c>
      <c r="CA171" s="2">
        <v>2.0</v>
      </c>
      <c r="CB171" s="2">
        <v>1.0</v>
      </c>
      <c r="CC171" s="2">
        <v>2.0</v>
      </c>
      <c r="CD171" s="2">
        <v>4.0</v>
      </c>
      <c r="CE171" s="2">
        <v>4.0</v>
      </c>
      <c r="CF171" s="2">
        <v>4.0</v>
      </c>
      <c r="CG171" s="2">
        <v>3.0</v>
      </c>
      <c r="CH171" s="2">
        <v>4.0</v>
      </c>
      <c r="CI171" s="2">
        <v>1.0</v>
      </c>
      <c r="CJ171" s="2">
        <v>2.0</v>
      </c>
      <c r="CK171" s="2">
        <v>3.0</v>
      </c>
      <c r="CL171" s="2" t="s">
        <v>105</v>
      </c>
      <c r="CM171" s="2" t="s">
        <v>1023</v>
      </c>
      <c r="CN171" s="6" t="s">
        <v>1024</v>
      </c>
      <c r="CO171" s="7" t="str">
        <f>HYPERLINK("https://drive.google.com/file/d/1bpOM83frHMVGJnNxu-JSUTjtujr6NbDX/view?usp=drivesdk","Form Tanggapan")</f>
        <v>Form Tanggapan</v>
      </c>
      <c r="CP171" s="2" t="s">
        <v>1025</v>
      </c>
    </row>
    <row r="172">
      <c r="A172" s="4">
        <v>43971.47743947917</v>
      </c>
      <c r="C172" s="2" t="s">
        <v>1026</v>
      </c>
      <c r="E172" s="2">
        <v>31.0</v>
      </c>
      <c r="F172" s="2" t="s">
        <v>1027</v>
      </c>
      <c r="G172" s="2" t="s">
        <v>96</v>
      </c>
      <c r="H172" s="2" t="s">
        <v>97</v>
      </c>
      <c r="I172" s="2" t="s">
        <v>98</v>
      </c>
      <c r="J172" s="2" t="s">
        <v>1028</v>
      </c>
      <c r="K172" s="2" t="s">
        <v>471</v>
      </c>
      <c r="L172" s="2">
        <v>5.0</v>
      </c>
      <c r="M172" s="2">
        <v>5.0</v>
      </c>
      <c r="N172" s="2">
        <v>5.0</v>
      </c>
      <c r="O172" s="2">
        <v>5.0</v>
      </c>
      <c r="P172" s="2">
        <v>5.0</v>
      </c>
      <c r="Q172" s="2">
        <v>5.0</v>
      </c>
      <c r="R172" s="2">
        <v>1.0</v>
      </c>
      <c r="S172" s="2">
        <v>5.0</v>
      </c>
      <c r="T172" s="2">
        <v>3.0</v>
      </c>
      <c r="U172" s="2">
        <v>5.0</v>
      </c>
      <c r="V172" s="2">
        <v>5.0</v>
      </c>
      <c r="W172" s="2">
        <v>5.0</v>
      </c>
      <c r="X172" s="2">
        <v>5.0</v>
      </c>
      <c r="Y172" s="2">
        <v>5.0</v>
      </c>
      <c r="Z172" s="2">
        <v>5.0</v>
      </c>
      <c r="AA172" s="2">
        <v>2.0</v>
      </c>
      <c r="AB172" s="2">
        <v>3.0</v>
      </c>
      <c r="AC172" s="2">
        <v>5.0</v>
      </c>
      <c r="AE172" s="2" t="s">
        <v>104</v>
      </c>
      <c r="AG172" s="2" t="s">
        <v>102</v>
      </c>
      <c r="AJ172" s="2" t="s">
        <v>102</v>
      </c>
      <c r="AL172" s="2" t="s">
        <v>103</v>
      </c>
      <c r="AR172" s="2" t="s">
        <v>102</v>
      </c>
      <c r="AV172" s="2" t="s">
        <v>102</v>
      </c>
      <c r="AW172" s="2" t="s">
        <v>102</v>
      </c>
      <c r="AZ172" s="2" t="s">
        <v>102</v>
      </c>
      <c r="BB172" s="2" t="s">
        <v>102</v>
      </c>
      <c r="BE172" s="2" t="s">
        <v>104</v>
      </c>
      <c r="BG172" s="2" t="s">
        <v>104</v>
      </c>
      <c r="BM172" s="2" t="s">
        <v>102</v>
      </c>
      <c r="BQ172" s="2" t="s">
        <v>102</v>
      </c>
      <c r="BR172" s="2" t="s">
        <v>102</v>
      </c>
      <c r="BT172" s="2">
        <v>3.0</v>
      </c>
      <c r="BU172" s="2">
        <v>3.0</v>
      </c>
      <c r="BV172" s="2">
        <v>4.0</v>
      </c>
      <c r="BW172" s="2">
        <v>4.0</v>
      </c>
      <c r="BX172" s="2">
        <v>1.0</v>
      </c>
      <c r="BY172" s="2">
        <v>4.0</v>
      </c>
      <c r="BZ172" s="2">
        <v>4.0</v>
      </c>
      <c r="CA172" s="2">
        <v>3.0</v>
      </c>
      <c r="CB172" s="2">
        <v>4.0</v>
      </c>
      <c r="CC172" s="2">
        <v>1.0</v>
      </c>
      <c r="CD172" s="2">
        <v>3.0</v>
      </c>
      <c r="CE172" s="2">
        <v>4.0</v>
      </c>
      <c r="CF172" s="2">
        <v>4.0</v>
      </c>
      <c r="CG172" s="2">
        <v>3.0</v>
      </c>
      <c r="CH172" s="2">
        <v>4.0</v>
      </c>
      <c r="CI172" s="2">
        <v>1.0</v>
      </c>
      <c r="CJ172" s="2">
        <v>1.0</v>
      </c>
      <c r="CK172" s="2">
        <v>4.0</v>
      </c>
      <c r="CL172" s="2" t="s">
        <v>105</v>
      </c>
      <c r="CM172" s="2" t="s">
        <v>1029</v>
      </c>
      <c r="CN172" s="6" t="s">
        <v>1030</v>
      </c>
      <c r="CO172" s="7" t="str">
        <f>HYPERLINK("https://drive.google.com/file/d/1L-BQK83zEWCxjf0unAJX1jQhPxzRSsMh/view?usp=drivesdk","Form Tanggapan")</f>
        <v>Form Tanggapan</v>
      </c>
      <c r="CP172" s="2" t="s">
        <v>1031</v>
      </c>
    </row>
    <row r="173">
      <c r="A173" s="4">
        <v>43971.47804898148</v>
      </c>
      <c r="C173" s="2" t="s">
        <v>1032</v>
      </c>
      <c r="D173" s="2">
        <v>8.5298793018E10</v>
      </c>
      <c r="E173" s="2">
        <v>39.0</v>
      </c>
      <c r="F173" s="2" t="s">
        <v>245</v>
      </c>
      <c r="G173" s="2" t="s">
        <v>96</v>
      </c>
      <c r="H173" s="2" t="s">
        <v>168</v>
      </c>
      <c r="I173" s="2" t="s">
        <v>124</v>
      </c>
      <c r="J173" s="2" t="s">
        <v>1033</v>
      </c>
      <c r="K173" s="2" t="s">
        <v>684</v>
      </c>
      <c r="L173" s="2">
        <v>4.0</v>
      </c>
      <c r="M173" s="2">
        <v>5.0</v>
      </c>
      <c r="N173" s="2">
        <v>5.0</v>
      </c>
      <c r="O173" s="2">
        <v>5.0</v>
      </c>
      <c r="P173" s="2">
        <v>5.0</v>
      </c>
      <c r="Q173" s="2">
        <v>5.0</v>
      </c>
      <c r="R173" s="2">
        <v>3.0</v>
      </c>
      <c r="S173" s="2">
        <v>5.0</v>
      </c>
      <c r="T173" s="2">
        <v>5.0</v>
      </c>
      <c r="U173" s="2">
        <v>5.0</v>
      </c>
      <c r="V173" s="2">
        <v>5.0</v>
      </c>
      <c r="W173" s="2">
        <v>5.0</v>
      </c>
      <c r="X173" s="2">
        <v>5.0</v>
      </c>
      <c r="Y173" s="2">
        <v>5.0</v>
      </c>
      <c r="Z173" s="2">
        <v>5.0</v>
      </c>
      <c r="AA173" s="2">
        <v>1.0</v>
      </c>
      <c r="AB173" s="2">
        <v>2.0</v>
      </c>
      <c r="AC173" s="2">
        <v>5.0</v>
      </c>
      <c r="AE173" s="2" t="s">
        <v>104</v>
      </c>
      <c r="AG173" s="2" t="s">
        <v>102</v>
      </c>
      <c r="AJ173" s="2" t="s">
        <v>102</v>
      </c>
      <c r="AL173" s="2" t="s">
        <v>102</v>
      </c>
      <c r="AR173" s="2" t="s">
        <v>102</v>
      </c>
      <c r="AV173" s="2" t="s">
        <v>102</v>
      </c>
      <c r="AW173" s="2" t="s">
        <v>102</v>
      </c>
      <c r="AZ173" s="2" t="s">
        <v>102</v>
      </c>
      <c r="BB173" s="2" t="s">
        <v>102</v>
      </c>
      <c r="BE173" s="2" t="s">
        <v>102</v>
      </c>
      <c r="BG173" s="2" t="s">
        <v>102</v>
      </c>
      <c r="BM173" s="2" t="s">
        <v>102</v>
      </c>
      <c r="BQ173" s="2" t="s">
        <v>102</v>
      </c>
      <c r="BR173" s="2" t="s">
        <v>102</v>
      </c>
      <c r="BT173" s="2">
        <v>4.0</v>
      </c>
      <c r="BU173" s="2">
        <v>4.0</v>
      </c>
      <c r="BV173" s="2">
        <v>4.0</v>
      </c>
      <c r="BW173" s="2">
        <v>4.0</v>
      </c>
      <c r="BX173" s="2">
        <v>1.0</v>
      </c>
      <c r="BY173" s="2">
        <v>4.0</v>
      </c>
      <c r="BZ173" s="2">
        <v>4.0</v>
      </c>
      <c r="CA173" s="2">
        <v>4.0</v>
      </c>
      <c r="CB173" s="2">
        <v>4.0</v>
      </c>
      <c r="CC173" s="2">
        <v>1.0</v>
      </c>
      <c r="CD173" s="2">
        <v>4.0</v>
      </c>
      <c r="CE173" s="2">
        <v>4.0</v>
      </c>
      <c r="CF173" s="2">
        <v>4.0</v>
      </c>
      <c r="CG173" s="2">
        <v>1.0</v>
      </c>
      <c r="CH173" s="2">
        <v>4.0</v>
      </c>
      <c r="CI173" s="2">
        <v>2.0</v>
      </c>
      <c r="CJ173" s="2">
        <v>4.0</v>
      </c>
      <c r="CK173" s="2">
        <v>4.0</v>
      </c>
      <c r="CL173" s="2" t="s">
        <v>105</v>
      </c>
      <c r="CM173" s="2" t="s">
        <v>1034</v>
      </c>
      <c r="CN173" s="6" t="s">
        <v>1035</v>
      </c>
      <c r="CO173" s="7" t="str">
        <f>HYPERLINK("https://drive.google.com/file/d/11zsG8jZLFVC6A9fDZ1uZd60VsFisflHO/view?usp=drivesdk","Form Tanggapan")</f>
        <v>Form Tanggapan</v>
      </c>
      <c r="CP173" s="2" t="s">
        <v>1036</v>
      </c>
    </row>
    <row r="174">
      <c r="A174" s="4">
        <v>43971.47840508102</v>
      </c>
      <c r="C174" s="2" t="s">
        <v>1037</v>
      </c>
      <c r="D174" s="5" t="s">
        <v>1038</v>
      </c>
      <c r="E174" s="2">
        <v>25.0</v>
      </c>
      <c r="F174" s="2" t="s">
        <v>1039</v>
      </c>
      <c r="G174" s="2" t="s">
        <v>96</v>
      </c>
      <c r="H174" s="2" t="s">
        <v>97</v>
      </c>
      <c r="I174" s="2" t="s">
        <v>98</v>
      </c>
      <c r="J174" s="2" t="s">
        <v>1040</v>
      </c>
      <c r="K174" s="2" t="s">
        <v>471</v>
      </c>
      <c r="L174" s="2">
        <v>5.0</v>
      </c>
      <c r="M174" s="2">
        <v>5.0</v>
      </c>
      <c r="N174" s="2">
        <v>5.0</v>
      </c>
      <c r="O174" s="2">
        <v>5.0</v>
      </c>
      <c r="P174" s="2">
        <v>5.0</v>
      </c>
      <c r="Q174" s="2">
        <v>5.0</v>
      </c>
      <c r="R174" s="2">
        <v>4.0</v>
      </c>
      <c r="S174" s="2">
        <v>5.0</v>
      </c>
      <c r="T174" s="2">
        <v>5.0</v>
      </c>
      <c r="U174" s="2">
        <v>5.0</v>
      </c>
      <c r="V174" s="2">
        <v>5.0</v>
      </c>
      <c r="W174" s="2">
        <v>5.0</v>
      </c>
      <c r="X174" s="2">
        <v>5.0</v>
      </c>
      <c r="Y174" s="2">
        <v>5.0</v>
      </c>
      <c r="Z174" s="2">
        <v>5.0</v>
      </c>
      <c r="AA174" s="2">
        <v>1.0</v>
      </c>
      <c r="AB174" s="2">
        <v>3.0</v>
      </c>
      <c r="AC174" s="2">
        <v>5.0</v>
      </c>
      <c r="AE174" s="2" t="s">
        <v>101</v>
      </c>
      <c r="AG174" s="2" t="s">
        <v>102</v>
      </c>
      <c r="AJ174" s="2" t="s">
        <v>102</v>
      </c>
      <c r="AL174" s="2" t="s">
        <v>104</v>
      </c>
      <c r="AR174" s="2" t="s">
        <v>102</v>
      </c>
      <c r="AV174" s="2" t="s">
        <v>102</v>
      </c>
      <c r="AW174" s="2" t="s">
        <v>102</v>
      </c>
      <c r="AZ174" s="2" t="s">
        <v>102</v>
      </c>
      <c r="BB174" s="2" t="s">
        <v>102</v>
      </c>
      <c r="BE174" s="2" t="s">
        <v>104</v>
      </c>
      <c r="BG174" s="2" t="s">
        <v>104</v>
      </c>
      <c r="BM174" s="2" t="s">
        <v>104</v>
      </c>
      <c r="BQ174" s="2" t="s">
        <v>104</v>
      </c>
      <c r="BR174" s="2" t="s">
        <v>102</v>
      </c>
      <c r="BT174" s="2">
        <v>3.0</v>
      </c>
      <c r="BU174" s="2">
        <v>4.0</v>
      </c>
      <c r="BV174" s="2">
        <v>4.0</v>
      </c>
      <c r="BW174" s="2">
        <v>4.0</v>
      </c>
      <c r="BX174" s="2">
        <v>1.0</v>
      </c>
      <c r="BY174" s="2">
        <v>4.0</v>
      </c>
      <c r="BZ174" s="2">
        <v>4.0</v>
      </c>
      <c r="CA174" s="2">
        <v>1.0</v>
      </c>
      <c r="CB174" s="2">
        <v>2.0</v>
      </c>
      <c r="CC174" s="2">
        <v>1.0</v>
      </c>
      <c r="CD174" s="2">
        <v>3.0</v>
      </c>
      <c r="CE174" s="2">
        <v>3.0</v>
      </c>
      <c r="CF174" s="2">
        <v>4.0</v>
      </c>
      <c r="CG174" s="2">
        <v>2.0</v>
      </c>
      <c r="CH174" s="2">
        <v>4.0</v>
      </c>
      <c r="CI174" s="2">
        <v>2.0</v>
      </c>
      <c r="CJ174" s="2">
        <v>1.0</v>
      </c>
      <c r="CK174" s="2">
        <v>4.0</v>
      </c>
      <c r="CL174" s="2" t="s">
        <v>105</v>
      </c>
      <c r="CM174" s="2" t="s">
        <v>1041</v>
      </c>
      <c r="CN174" s="6" t="s">
        <v>1042</v>
      </c>
      <c r="CO174" s="7" t="str">
        <f>HYPERLINK("https://drive.google.com/file/d/1D3EX_mvAvGIlrE8pMHkv8lSTTY8jsOPe/view?usp=drivesdk","Form Tanggapan")</f>
        <v>Form Tanggapan</v>
      </c>
      <c r="CP174" s="2" t="s">
        <v>1043</v>
      </c>
    </row>
    <row r="175">
      <c r="A175" s="4">
        <v>43971.47985939815</v>
      </c>
      <c r="C175" s="2" t="s">
        <v>1044</v>
      </c>
      <c r="D175" s="5" t="s">
        <v>1045</v>
      </c>
      <c r="E175" s="2">
        <v>28.0</v>
      </c>
      <c r="F175" s="2" t="s">
        <v>689</v>
      </c>
      <c r="G175" s="2" t="s">
        <v>96</v>
      </c>
      <c r="H175" s="2" t="s">
        <v>392</v>
      </c>
      <c r="I175" s="2" t="s">
        <v>161</v>
      </c>
      <c r="J175" s="2" t="s">
        <v>246</v>
      </c>
      <c r="K175" s="2" t="s">
        <v>543</v>
      </c>
      <c r="L175" s="2">
        <v>4.0</v>
      </c>
      <c r="M175" s="2">
        <v>5.0</v>
      </c>
      <c r="N175" s="2">
        <v>5.0</v>
      </c>
      <c r="O175" s="2">
        <v>5.0</v>
      </c>
      <c r="P175" s="2">
        <v>5.0</v>
      </c>
      <c r="Q175" s="2">
        <v>5.0</v>
      </c>
      <c r="R175" s="2">
        <v>5.0</v>
      </c>
      <c r="S175" s="2">
        <v>5.0</v>
      </c>
      <c r="T175" s="2">
        <v>4.0</v>
      </c>
      <c r="U175" s="2">
        <v>4.0</v>
      </c>
      <c r="V175" s="2">
        <v>4.0</v>
      </c>
      <c r="W175" s="2">
        <v>5.0</v>
      </c>
      <c r="X175" s="2">
        <v>5.0</v>
      </c>
      <c r="Y175" s="2">
        <v>5.0</v>
      </c>
      <c r="Z175" s="2">
        <v>5.0</v>
      </c>
      <c r="AA175" s="2">
        <v>1.0</v>
      </c>
      <c r="AB175" s="2">
        <v>1.0</v>
      </c>
      <c r="AC175" s="2">
        <v>2.0</v>
      </c>
      <c r="AE175" s="2" t="s">
        <v>116</v>
      </c>
      <c r="AG175" s="2" t="s">
        <v>103</v>
      </c>
      <c r="AJ175" s="2" t="s">
        <v>102</v>
      </c>
      <c r="AL175" s="2" t="s">
        <v>102</v>
      </c>
      <c r="AR175" s="2" t="s">
        <v>102</v>
      </c>
      <c r="AV175" s="2" t="s">
        <v>104</v>
      </c>
      <c r="AW175" s="2" t="s">
        <v>102</v>
      </c>
      <c r="AZ175" s="2" t="s">
        <v>102</v>
      </c>
      <c r="BB175" s="2" t="s">
        <v>104</v>
      </c>
      <c r="BE175" s="2" t="s">
        <v>102</v>
      </c>
      <c r="BG175" s="2" t="s">
        <v>102</v>
      </c>
      <c r="BM175" s="2" t="s">
        <v>102</v>
      </c>
      <c r="BQ175" s="2" t="s">
        <v>102</v>
      </c>
      <c r="BR175" s="2" t="s">
        <v>102</v>
      </c>
      <c r="BT175" s="2">
        <v>4.0</v>
      </c>
      <c r="BU175" s="2">
        <v>4.0</v>
      </c>
      <c r="BV175" s="2">
        <v>4.0</v>
      </c>
      <c r="BW175" s="2">
        <v>4.0</v>
      </c>
      <c r="BX175" s="2">
        <v>1.0</v>
      </c>
      <c r="BY175" s="2">
        <v>4.0</v>
      </c>
      <c r="BZ175" s="2">
        <v>4.0</v>
      </c>
      <c r="CA175" s="2">
        <v>2.0</v>
      </c>
      <c r="CB175" s="2">
        <v>4.0</v>
      </c>
      <c r="CC175" s="2">
        <v>1.0</v>
      </c>
      <c r="CD175" s="2">
        <v>3.0</v>
      </c>
      <c r="CE175" s="2">
        <v>4.0</v>
      </c>
      <c r="CF175" s="2">
        <v>4.0</v>
      </c>
      <c r="CG175" s="2">
        <v>3.0</v>
      </c>
      <c r="CH175" s="2">
        <v>4.0</v>
      </c>
      <c r="CI175" s="2">
        <v>2.0</v>
      </c>
      <c r="CJ175" s="2">
        <v>1.0</v>
      </c>
      <c r="CK175" s="2">
        <v>4.0</v>
      </c>
      <c r="CL175" s="2" t="s">
        <v>105</v>
      </c>
      <c r="CM175" s="2" t="s">
        <v>1046</v>
      </c>
      <c r="CN175" s="6" t="s">
        <v>1047</v>
      </c>
      <c r="CO175" s="7" t="str">
        <f>HYPERLINK("https://drive.google.com/file/d/1X7_yU4TsuIhi8qjMf_3qKFiep4XFjGXA/view?usp=drivesdk","Form Tanggapan")</f>
        <v>Form Tanggapan</v>
      </c>
      <c r="CP175" s="2" t="s">
        <v>1048</v>
      </c>
    </row>
    <row r="176">
      <c r="A176" s="4">
        <v>43971.48247366898</v>
      </c>
      <c r="C176" s="2" t="s">
        <v>1049</v>
      </c>
      <c r="D176" s="5" t="s">
        <v>1050</v>
      </c>
      <c r="E176" s="2">
        <v>24.0</v>
      </c>
      <c r="F176" s="2" t="s">
        <v>679</v>
      </c>
      <c r="G176" s="2" t="s">
        <v>96</v>
      </c>
      <c r="H176" s="2" t="s">
        <v>97</v>
      </c>
      <c r="I176" s="2" t="s">
        <v>124</v>
      </c>
      <c r="J176" s="2" t="s">
        <v>114</v>
      </c>
      <c r="K176" s="2" t="s">
        <v>471</v>
      </c>
      <c r="L176" s="2">
        <v>5.0</v>
      </c>
      <c r="M176" s="2">
        <v>5.0</v>
      </c>
      <c r="N176" s="2">
        <v>5.0</v>
      </c>
      <c r="O176" s="2">
        <v>5.0</v>
      </c>
      <c r="P176" s="2">
        <v>5.0</v>
      </c>
      <c r="Q176" s="2">
        <v>5.0</v>
      </c>
      <c r="R176" s="2">
        <v>5.0</v>
      </c>
      <c r="S176" s="2">
        <v>5.0</v>
      </c>
      <c r="T176" s="2">
        <v>4.0</v>
      </c>
      <c r="U176" s="2">
        <v>5.0</v>
      </c>
      <c r="V176" s="2">
        <v>5.0</v>
      </c>
      <c r="W176" s="2">
        <v>5.0</v>
      </c>
      <c r="X176" s="2">
        <v>5.0</v>
      </c>
      <c r="Y176" s="2">
        <v>5.0</v>
      </c>
      <c r="Z176" s="2">
        <v>5.0</v>
      </c>
      <c r="AA176" s="2">
        <v>1.0</v>
      </c>
      <c r="AB176" s="2">
        <v>3.0</v>
      </c>
      <c r="AC176" s="2">
        <v>5.0</v>
      </c>
      <c r="AE176" s="2" t="s">
        <v>104</v>
      </c>
      <c r="AG176" s="2" t="s">
        <v>102</v>
      </c>
      <c r="AJ176" s="2" t="s">
        <v>102</v>
      </c>
      <c r="AL176" s="2" t="s">
        <v>104</v>
      </c>
      <c r="AR176" s="2" t="s">
        <v>102</v>
      </c>
      <c r="AV176" s="2" t="s">
        <v>102</v>
      </c>
      <c r="AW176" s="2" t="s">
        <v>102</v>
      </c>
      <c r="AZ176" s="2" t="s">
        <v>102</v>
      </c>
      <c r="BB176" s="2" t="s">
        <v>102</v>
      </c>
      <c r="BE176" s="2" t="s">
        <v>102</v>
      </c>
      <c r="BG176" s="2" t="s">
        <v>102</v>
      </c>
      <c r="BM176" s="2" t="s">
        <v>102</v>
      </c>
      <c r="BQ176" s="2" t="s">
        <v>102</v>
      </c>
      <c r="BR176" s="2" t="s">
        <v>104</v>
      </c>
      <c r="BT176" s="2">
        <v>4.0</v>
      </c>
      <c r="BU176" s="2">
        <v>4.0</v>
      </c>
      <c r="BV176" s="2">
        <v>4.0</v>
      </c>
      <c r="BW176" s="2">
        <v>4.0</v>
      </c>
      <c r="BX176" s="2">
        <v>1.0</v>
      </c>
      <c r="BY176" s="2">
        <v>4.0</v>
      </c>
      <c r="BZ176" s="2">
        <v>3.0</v>
      </c>
      <c r="CA176" s="2">
        <v>1.0</v>
      </c>
      <c r="CB176" s="2">
        <v>3.0</v>
      </c>
      <c r="CC176" s="2">
        <v>1.0</v>
      </c>
      <c r="CD176" s="2">
        <v>4.0</v>
      </c>
      <c r="CE176" s="2">
        <v>3.0</v>
      </c>
      <c r="CF176" s="2">
        <v>4.0</v>
      </c>
      <c r="CG176" s="2">
        <v>1.0</v>
      </c>
      <c r="CH176" s="2">
        <v>4.0</v>
      </c>
      <c r="CI176" s="2">
        <v>1.0</v>
      </c>
      <c r="CJ176" s="2">
        <v>4.0</v>
      </c>
      <c r="CK176" s="2">
        <v>4.0</v>
      </c>
      <c r="CL176" s="2" t="s">
        <v>105</v>
      </c>
      <c r="CM176" s="2" t="s">
        <v>1051</v>
      </c>
      <c r="CN176" s="6" t="s">
        <v>1052</v>
      </c>
      <c r="CO176" s="7" t="str">
        <f>HYPERLINK("https://drive.google.com/file/d/1ml_XbbmA2SAq0aEdJt1yxUeKm94tfN--/view?usp=drivesdk","Form Tanggapan")</f>
        <v>Form Tanggapan</v>
      </c>
      <c r="CP176" s="2" t="s">
        <v>1053</v>
      </c>
    </row>
    <row r="177">
      <c r="A177" s="4">
        <v>43971.4831264699</v>
      </c>
      <c r="C177" s="2" t="s">
        <v>1054</v>
      </c>
      <c r="D177" s="5" t="s">
        <v>1055</v>
      </c>
      <c r="E177" s="2">
        <v>26.0</v>
      </c>
      <c r="F177" s="2" t="s">
        <v>1056</v>
      </c>
      <c r="G177" s="2" t="s">
        <v>112</v>
      </c>
      <c r="H177" s="2" t="s">
        <v>168</v>
      </c>
      <c r="I177" s="2" t="s">
        <v>113</v>
      </c>
      <c r="J177" s="2" t="s">
        <v>1057</v>
      </c>
      <c r="K177" s="2" t="s">
        <v>1058</v>
      </c>
      <c r="L177" s="2">
        <v>3.0</v>
      </c>
      <c r="M177" s="2">
        <v>5.0</v>
      </c>
      <c r="N177" s="2">
        <v>5.0</v>
      </c>
      <c r="O177" s="2">
        <v>4.0</v>
      </c>
      <c r="P177" s="2">
        <v>5.0</v>
      </c>
      <c r="Q177" s="2">
        <v>5.0</v>
      </c>
      <c r="R177" s="2">
        <v>5.0</v>
      </c>
      <c r="S177" s="2">
        <v>5.0</v>
      </c>
      <c r="T177" s="2">
        <v>5.0</v>
      </c>
      <c r="U177" s="2">
        <v>5.0</v>
      </c>
      <c r="V177" s="2">
        <v>5.0</v>
      </c>
      <c r="W177" s="2">
        <v>5.0</v>
      </c>
      <c r="X177" s="2">
        <v>5.0</v>
      </c>
      <c r="Y177" s="2">
        <v>5.0</v>
      </c>
      <c r="Z177" s="2">
        <v>5.0</v>
      </c>
      <c r="AA177" s="2">
        <v>3.0</v>
      </c>
      <c r="AB177" s="2">
        <v>1.0</v>
      </c>
      <c r="AC177" s="2">
        <v>5.0</v>
      </c>
      <c r="AE177" s="2" t="s">
        <v>104</v>
      </c>
      <c r="AG177" s="2" t="s">
        <v>102</v>
      </c>
      <c r="AJ177" s="2" t="s">
        <v>102</v>
      </c>
      <c r="AL177" s="2" t="s">
        <v>102</v>
      </c>
      <c r="AR177" s="2" t="s">
        <v>104</v>
      </c>
      <c r="AV177" s="2" t="s">
        <v>127</v>
      </c>
      <c r="AW177" s="2" t="s">
        <v>102</v>
      </c>
      <c r="AZ177" s="2" t="s">
        <v>102</v>
      </c>
      <c r="BB177" s="2" t="s">
        <v>102</v>
      </c>
      <c r="BE177" s="2" t="s">
        <v>102</v>
      </c>
      <c r="BG177" s="2" t="s">
        <v>102</v>
      </c>
      <c r="BM177" s="2" t="s">
        <v>102</v>
      </c>
      <c r="BQ177" s="2" t="s">
        <v>102</v>
      </c>
      <c r="BR177" s="2" t="s">
        <v>102</v>
      </c>
      <c r="BT177" s="2">
        <v>4.0</v>
      </c>
      <c r="BU177" s="2">
        <v>4.0</v>
      </c>
      <c r="BV177" s="2">
        <v>4.0</v>
      </c>
      <c r="BW177" s="2">
        <v>4.0</v>
      </c>
      <c r="BX177" s="2">
        <v>1.0</v>
      </c>
      <c r="BY177" s="2">
        <v>4.0</v>
      </c>
      <c r="BZ177" s="2">
        <v>4.0</v>
      </c>
      <c r="CA177" s="2">
        <v>4.0</v>
      </c>
      <c r="CB177" s="2">
        <v>4.0</v>
      </c>
      <c r="CC177" s="2">
        <v>1.0</v>
      </c>
      <c r="CD177" s="2">
        <v>4.0</v>
      </c>
      <c r="CE177" s="2">
        <v>4.0</v>
      </c>
      <c r="CF177" s="2">
        <v>4.0</v>
      </c>
      <c r="CG177" s="2">
        <v>1.0</v>
      </c>
      <c r="CH177" s="2">
        <v>4.0</v>
      </c>
      <c r="CI177" s="2">
        <v>2.0</v>
      </c>
      <c r="CJ177" s="2">
        <v>1.0</v>
      </c>
      <c r="CK177" s="2">
        <v>3.0</v>
      </c>
      <c r="CL177" s="2" t="s">
        <v>105</v>
      </c>
      <c r="CM177" s="2" t="s">
        <v>1059</v>
      </c>
      <c r="CN177" s="6" t="s">
        <v>1060</v>
      </c>
      <c r="CO177" s="7" t="str">
        <f>HYPERLINK("https://drive.google.com/file/d/1N5sz6P3YvyXnpj5tQf4Ymtfic4Vt0JSG/view?usp=drivesdk","Form Tanggapan")</f>
        <v>Form Tanggapan</v>
      </c>
      <c r="CP177" s="2" t="s">
        <v>1053</v>
      </c>
    </row>
    <row r="178">
      <c r="A178" s="4">
        <v>43971.48393320602</v>
      </c>
      <c r="C178" s="2" t="s">
        <v>1061</v>
      </c>
      <c r="D178" s="5" t="s">
        <v>1062</v>
      </c>
      <c r="E178" s="2">
        <v>19.0</v>
      </c>
      <c r="F178" s="2" t="s">
        <v>225</v>
      </c>
      <c r="G178" s="2" t="s">
        <v>96</v>
      </c>
      <c r="H178" s="2" t="s">
        <v>123</v>
      </c>
      <c r="I178" s="2" t="s">
        <v>124</v>
      </c>
      <c r="J178" s="2" t="s">
        <v>764</v>
      </c>
      <c r="K178" s="2" t="s">
        <v>191</v>
      </c>
      <c r="L178" s="2">
        <v>5.0</v>
      </c>
      <c r="M178" s="2">
        <v>3.0</v>
      </c>
      <c r="N178" s="2">
        <v>4.0</v>
      </c>
      <c r="O178" s="2">
        <v>1.0</v>
      </c>
      <c r="P178" s="2">
        <v>5.0</v>
      </c>
      <c r="Q178" s="2">
        <v>5.0</v>
      </c>
      <c r="R178" s="2">
        <v>5.0</v>
      </c>
      <c r="S178" s="2">
        <v>5.0</v>
      </c>
      <c r="T178" s="2">
        <v>2.0</v>
      </c>
      <c r="U178" s="2">
        <v>2.0</v>
      </c>
      <c r="V178" s="2">
        <v>5.0</v>
      </c>
      <c r="W178" s="2">
        <v>5.0</v>
      </c>
      <c r="X178" s="2">
        <v>5.0</v>
      </c>
      <c r="Y178" s="2">
        <v>5.0</v>
      </c>
      <c r="Z178" s="2">
        <v>5.0</v>
      </c>
      <c r="AA178" s="2">
        <v>1.0</v>
      </c>
      <c r="AB178" s="2">
        <v>3.0</v>
      </c>
      <c r="AC178" s="2">
        <v>3.0</v>
      </c>
      <c r="AE178" s="2" t="s">
        <v>104</v>
      </c>
      <c r="AG178" s="2" t="s">
        <v>102</v>
      </c>
      <c r="AJ178" s="2" t="s">
        <v>103</v>
      </c>
      <c r="AL178" s="2" t="s">
        <v>127</v>
      </c>
      <c r="AR178" s="2" t="s">
        <v>102</v>
      </c>
      <c r="AV178" s="2" t="s">
        <v>102</v>
      </c>
      <c r="AW178" s="2" t="s">
        <v>104</v>
      </c>
      <c r="AZ178" s="2" t="s">
        <v>102</v>
      </c>
      <c r="BB178" s="2" t="s">
        <v>102</v>
      </c>
      <c r="BE178" s="2" t="s">
        <v>104</v>
      </c>
      <c r="BG178" s="2" t="s">
        <v>104</v>
      </c>
      <c r="BM178" s="2" t="s">
        <v>102</v>
      </c>
      <c r="BQ178" s="2" t="s">
        <v>104</v>
      </c>
      <c r="BR178" s="2" t="s">
        <v>102</v>
      </c>
      <c r="BT178" s="2">
        <v>3.0</v>
      </c>
      <c r="BU178" s="2">
        <v>3.0</v>
      </c>
      <c r="BV178" s="2">
        <v>2.0</v>
      </c>
      <c r="BW178" s="2">
        <v>4.0</v>
      </c>
      <c r="BX178" s="2">
        <v>1.0</v>
      </c>
      <c r="BY178" s="2">
        <v>2.0</v>
      </c>
      <c r="BZ178" s="2">
        <v>4.0</v>
      </c>
      <c r="CA178" s="2">
        <v>1.0</v>
      </c>
      <c r="CB178" s="2">
        <v>3.0</v>
      </c>
      <c r="CC178" s="2">
        <v>1.0</v>
      </c>
      <c r="CD178" s="2">
        <v>2.0</v>
      </c>
      <c r="CE178" s="2">
        <v>2.0</v>
      </c>
      <c r="CF178" s="2">
        <v>4.0</v>
      </c>
      <c r="CG178" s="2">
        <v>2.0</v>
      </c>
      <c r="CH178" s="2">
        <v>4.0</v>
      </c>
      <c r="CI178" s="2">
        <v>1.0</v>
      </c>
      <c r="CJ178" s="2">
        <v>1.0</v>
      </c>
      <c r="CK178" s="2">
        <v>4.0</v>
      </c>
      <c r="CL178" s="2" t="s">
        <v>105</v>
      </c>
      <c r="CM178" s="2" t="s">
        <v>1063</v>
      </c>
      <c r="CN178" s="6" t="s">
        <v>1064</v>
      </c>
      <c r="CO178" s="7" t="str">
        <f>HYPERLINK("https://drive.google.com/file/d/1dHdwhwo4gwZTQfgRaKuxL3PcgHO06u3d/view?usp=drivesdk","Form Tanggapan")</f>
        <v>Form Tanggapan</v>
      </c>
      <c r="CP178" s="2" t="s">
        <v>1065</v>
      </c>
    </row>
    <row r="179">
      <c r="A179" s="4">
        <v>43971.48553277778</v>
      </c>
      <c r="C179" s="2" t="s">
        <v>1066</v>
      </c>
      <c r="D179" s="5" t="s">
        <v>1067</v>
      </c>
      <c r="E179" s="2">
        <v>19.0</v>
      </c>
      <c r="F179" s="2" t="s">
        <v>1068</v>
      </c>
      <c r="G179" s="2" t="s">
        <v>96</v>
      </c>
      <c r="H179" s="2" t="s">
        <v>123</v>
      </c>
      <c r="I179" s="2" t="s">
        <v>124</v>
      </c>
      <c r="J179" s="2" t="s">
        <v>125</v>
      </c>
      <c r="K179" s="2" t="s">
        <v>477</v>
      </c>
      <c r="L179" s="2">
        <v>5.0</v>
      </c>
      <c r="M179" s="2">
        <v>5.0</v>
      </c>
      <c r="N179" s="2">
        <v>5.0</v>
      </c>
      <c r="O179" s="2">
        <v>5.0</v>
      </c>
      <c r="P179" s="2">
        <v>5.0</v>
      </c>
      <c r="Q179" s="2">
        <v>3.0</v>
      </c>
      <c r="R179" s="2">
        <v>4.0</v>
      </c>
      <c r="S179" s="2">
        <v>5.0</v>
      </c>
      <c r="T179" s="2">
        <v>4.0</v>
      </c>
      <c r="U179" s="2">
        <v>4.0</v>
      </c>
      <c r="V179" s="2">
        <v>5.0</v>
      </c>
      <c r="W179" s="2">
        <v>5.0</v>
      </c>
      <c r="X179" s="2">
        <v>5.0</v>
      </c>
      <c r="Y179" s="2">
        <v>5.0</v>
      </c>
      <c r="Z179" s="2">
        <v>5.0</v>
      </c>
      <c r="AA179" s="2">
        <v>4.0</v>
      </c>
      <c r="AB179" s="2">
        <v>1.0</v>
      </c>
      <c r="AC179" s="2">
        <v>5.0</v>
      </c>
      <c r="AE179" s="2" t="s">
        <v>116</v>
      </c>
      <c r="AG179" s="2" t="s">
        <v>102</v>
      </c>
      <c r="AJ179" s="2" t="s">
        <v>102</v>
      </c>
      <c r="AL179" s="2" t="s">
        <v>104</v>
      </c>
      <c r="AR179" s="2" t="s">
        <v>102</v>
      </c>
      <c r="AV179" s="2" t="s">
        <v>103</v>
      </c>
      <c r="AW179" s="2" t="s">
        <v>102</v>
      </c>
      <c r="AZ179" s="2" t="s">
        <v>102</v>
      </c>
      <c r="BB179" s="2" t="s">
        <v>104</v>
      </c>
      <c r="BE179" s="2" t="s">
        <v>102</v>
      </c>
      <c r="BG179" s="2" t="s">
        <v>103</v>
      </c>
      <c r="BM179" s="2" t="s">
        <v>102</v>
      </c>
      <c r="BQ179" s="2" t="s">
        <v>104</v>
      </c>
      <c r="BR179" s="2" t="s">
        <v>104</v>
      </c>
      <c r="BT179" s="2">
        <v>4.0</v>
      </c>
      <c r="BU179" s="2">
        <v>4.0</v>
      </c>
      <c r="BV179" s="2">
        <v>4.0</v>
      </c>
      <c r="BW179" s="2">
        <v>3.0</v>
      </c>
      <c r="BX179" s="2">
        <v>1.0</v>
      </c>
      <c r="BY179" s="2">
        <v>4.0</v>
      </c>
      <c r="BZ179" s="2">
        <v>3.0</v>
      </c>
      <c r="CA179" s="2">
        <v>3.0</v>
      </c>
      <c r="CB179" s="2">
        <v>4.0</v>
      </c>
      <c r="CC179" s="2">
        <v>1.0</v>
      </c>
      <c r="CD179" s="2">
        <v>3.0</v>
      </c>
      <c r="CE179" s="2">
        <v>3.0</v>
      </c>
      <c r="CF179" s="2">
        <v>3.0</v>
      </c>
      <c r="CG179" s="2">
        <v>4.0</v>
      </c>
      <c r="CH179" s="2">
        <v>4.0</v>
      </c>
      <c r="CI179" s="2">
        <v>2.0</v>
      </c>
      <c r="CJ179" s="2">
        <v>4.0</v>
      </c>
      <c r="CK179" s="2">
        <v>3.0</v>
      </c>
      <c r="CL179" s="2" t="s">
        <v>105</v>
      </c>
      <c r="CM179" s="2" t="s">
        <v>1069</v>
      </c>
      <c r="CN179" s="6" t="s">
        <v>1070</v>
      </c>
      <c r="CO179" s="7" t="str">
        <f>HYPERLINK("https://drive.google.com/file/d/16MNC7VmdRsehkh5xtBiAM5W9AIa5E70d/view?usp=drivesdk","Form Tanggapan")</f>
        <v>Form Tanggapan</v>
      </c>
      <c r="CP179" s="2" t="s">
        <v>1071</v>
      </c>
    </row>
    <row r="180">
      <c r="A180" s="4">
        <v>43971.48626900463</v>
      </c>
      <c r="C180" s="2" t="s">
        <v>680</v>
      </c>
      <c r="D180" s="5" t="s">
        <v>1072</v>
      </c>
      <c r="E180" s="2">
        <v>27.0</v>
      </c>
      <c r="F180" s="2" t="s">
        <v>1073</v>
      </c>
      <c r="G180" s="2" t="s">
        <v>96</v>
      </c>
      <c r="H180" s="2" t="s">
        <v>97</v>
      </c>
      <c r="I180" s="2" t="s">
        <v>161</v>
      </c>
      <c r="J180" s="2" t="s">
        <v>1074</v>
      </c>
      <c r="K180" s="2" t="s">
        <v>471</v>
      </c>
      <c r="L180" s="2">
        <v>2.0</v>
      </c>
      <c r="M180" s="2">
        <v>3.0</v>
      </c>
      <c r="N180" s="2">
        <v>4.0</v>
      </c>
      <c r="O180" s="2">
        <v>4.0</v>
      </c>
      <c r="P180" s="2">
        <v>4.0</v>
      </c>
      <c r="Q180" s="2">
        <v>4.0</v>
      </c>
      <c r="R180" s="2">
        <v>2.0</v>
      </c>
      <c r="S180" s="2">
        <v>4.0</v>
      </c>
      <c r="T180" s="2">
        <v>4.0</v>
      </c>
      <c r="U180" s="2">
        <v>4.0</v>
      </c>
      <c r="V180" s="2">
        <v>3.0</v>
      </c>
      <c r="W180" s="2">
        <v>4.0</v>
      </c>
      <c r="X180" s="2">
        <v>4.0</v>
      </c>
      <c r="Y180" s="2">
        <v>4.0</v>
      </c>
      <c r="Z180" s="2">
        <v>4.0</v>
      </c>
      <c r="AA180" s="2">
        <v>4.0</v>
      </c>
      <c r="AB180" s="2">
        <v>2.0</v>
      </c>
      <c r="AC180" s="2">
        <v>5.0</v>
      </c>
      <c r="AE180" s="2" t="s">
        <v>101</v>
      </c>
      <c r="AG180" s="2" t="s">
        <v>102</v>
      </c>
      <c r="AJ180" s="2" t="s">
        <v>102</v>
      </c>
      <c r="AL180" s="2" t="s">
        <v>103</v>
      </c>
      <c r="AR180" s="2" t="s">
        <v>102</v>
      </c>
      <c r="AV180" s="2" t="s">
        <v>102</v>
      </c>
      <c r="AW180" s="2" t="s">
        <v>104</v>
      </c>
      <c r="AZ180" s="2" t="s">
        <v>102</v>
      </c>
      <c r="BB180" s="2" t="s">
        <v>102</v>
      </c>
      <c r="BE180" s="2" t="s">
        <v>104</v>
      </c>
      <c r="BG180" s="2" t="s">
        <v>104</v>
      </c>
      <c r="BM180" s="2" t="s">
        <v>102</v>
      </c>
      <c r="BQ180" s="2" t="s">
        <v>102</v>
      </c>
      <c r="BR180" s="2" t="s">
        <v>102</v>
      </c>
      <c r="BT180" s="2">
        <v>2.0</v>
      </c>
      <c r="BU180" s="2">
        <v>2.0</v>
      </c>
      <c r="BV180" s="2">
        <v>3.0</v>
      </c>
      <c r="BW180" s="2">
        <v>3.0</v>
      </c>
      <c r="BX180" s="2">
        <v>2.0</v>
      </c>
      <c r="BY180" s="2">
        <v>3.0</v>
      </c>
      <c r="BZ180" s="2">
        <v>3.0</v>
      </c>
      <c r="CA180" s="2">
        <v>2.0</v>
      </c>
      <c r="CB180" s="2">
        <v>3.0</v>
      </c>
      <c r="CC180" s="2">
        <v>2.0</v>
      </c>
      <c r="CD180" s="2">
        <v>2.0</v>
      </c>
      <c r="CE180" s="2">
        <v>2.0</v>
      </c>
      <c r="CF180" s="2">
        <v>3.0</v>
      </c>
      <c r="CG180" s="2">
        <v>2.0</v>
      </c>
      <c r="CH180" s="2">
        <v>4.0</v>
      </c>
      <c r="CI180" s="2">
        <v>2.0</v>
      </c>
      <c r="CJ180" s="2">
        <v>3.0</v>
      </c>
      <c r="CK180" s="2">
        <v>3.0</v>
      </c>
      <c r="CL180" s="2" t="s">
        <v>105</v>
      </c>
      <c r="CM180" s="2" t="s">
        <v>1075</v>
      </c>
      <c r="CN180" s="6" t="s">
        <v>1076</v>
      </c>
      <c r="CO180" s="7" t="str">
        <f>HYPERLINK("https://drive.google.com/file/d/16B-MlNLOO_4KEchkISNjkbF18Y6i2TEU/view?usp=drivesdk","Form Tanggapan")</f>
        <v>Form Tanggapan</v>
      </c>
      <c r="CP180" s="2" t="s">
        <v>1077</v>
      </c>
    </row>
    <row r="181">
      <c r="A181" s="4">
        <v>43971.487488935185</v>
      </c>
      <c r="C181" s="2" t="s">
        <v>1078</v>
      </c>
      <c r="D181" s="5" t="s">
        <v>1079</v>
      </c>
      <c r="E181" s="2">
        <v>21.0</v>
      </c>
      <c r="F181" s="2" t="s">
        <v>154</v>
      </c>
      <c r="G181" s="2" t="s">
        <v>96</v>
      </c>
      <c r="H181" s="2" t="s">
        <v>123</v>
      </c>
      <c r="I181" s="2" t="s">
        <v>124</v>
      </c>
      <c r="J181" s="2" t="s">
        <v>1080</v>
      </c>
      <c r="K181" s="2" t="s">
        <v>191</v>
      </c>
      <c r="L181" s="2">
        <v>5.0</v>
      </c>
      <c r="M181" s="2">
        <v>5.0</v>
      </c>
      <c r="N181" s="2">
        <v>5.0</v>
      </c>
      <c r="O181" s="2">
        <v>5.0</v>
      </c>
      <c r="P181" s="2">
        <v>5.0</v>
      </c>
      <c r="Q181" s="2">
        <v>5.0</v>
      </c>
      <c r="R181" s="2">
        <v>4.0</v>
      </c>
      <c r="S181" s="2">
        <v>5.0</v>
      </c>
      <c r="T181" s="2">
        <v>5.0</v>
      </c>
      <c r="U181" s="2">
        <v>5.0</v>
      </c>
      <c r="V181" s="2">
        <v>5.0</v>
      </c>
      <c r="W181" s="2">
        <v>5.0</v>
      </c>
      <c r="X181" s="2">
        <v>5.0</v>
      </c>
      <c r="Y181" s="2">
        <v>5.0</v>
      </c>
      <c r="Z181" s="2">
        <v>5.0</v>
      </c>
      <c r="AA181" s="2">
        <v>2.0</v>
      </c>
      <c r="AB181" s="2">
        <v>2.0</v>
      </c>
      <c r="AC181" s="2">
        <v>5.0</v>
      </c>
      <c r="AE181" s="2" t="s">
        <v>101</v>
      </c>
      <c r="AG181" s="2" t="s">
        <v>102</v>
      </c>
      <c r="AJ181" s="2" t="s">
        <v>102</v>
      </c>
      <c r="AL181" s="2" t="s">
        <v>104</v>
      </c>
      <c r="AR181" s="2" t="s">
        <v>102</v>
      </c>
      <c r="AV181" s="2" t="s">
        <v>102</v>
      </c>
      <c r="AW181" s="2" t="s">
        <v>102</v>
      </c>
      <c r="AZ181" s="2" t="s">
        <v>102</v>
      </c>
      <c r="BB181" s="2" t="s">
        <v>102</v>
      </c>
      <c r="BE181" s="2" t="s">
        <v>104</v>
      </c>
      <c r="BG181" s="2" t="s">
        <v>104</v>
      </c>
      <c r="BM181" s="2" t="s">
        <v>102</v>
      </c>
      <c r="BQ181" s="2" t="s">
        <v>104</v>
      </c>
      <c r="BR181" s="2" t="s">
        <v>104</v>
      </c>
      <c r="BT181" s="2">
        <v>4.0</v>
      </c>
      <c r="BU181" s="2">
        <v>4.0</v>
      </c>
      <c r="BV181" s="2">
        <v>4.0</v>
      </c>
      <c r="BW181" s="2">
        <v>4.0</v>
      </c>
      <c r="BX181" s="2">
        <v>1.0</v>
      </c>
      <c r="BY181" s="2">
        <v>4.0</v>
      </c>
      <c r="BZ181" s="2">
        <v>4.0</v>
      </c>
      <c r="CA181" s="2">
        <v>1.0</v>
      </c>
      <c r="CB181" s="2">
        <v>4.0</v>
      </c>
      <c r="CC181" s="2">
        <v>1.0</v>
      </c>
      <c r="CD181" s="2">
        <v>4.0</v>
      </c>
      <c r="CE181" s="2">
        <v>3.0</v>
      </c>
      <c r="CF181" s="2">
        <v>4.0</v>
      </c>
      <c r="CG181" s="2">
        <v>3.0</v>
      </c>
      <c r="CH181" s="2">
        <v>4.0</v>
      </c>
      <c r="CI181" s="2">
        <v>1.0</v>
      </c>
      <c r="CJ181" s="2">
        <v>1.0</v>
      </c>
      <c r="CK181" s="2">
        <v>4.0</v>
      </c>
      <c r="CL181" s="2" t="s">
        <v>105</v>
      </c>
      <c r="CM181" s="2" t="s">
        <v>1081</v>
      </c>
      <c r="CN181" s="6" t="s">
        <v>1082</v>
      </c>
      <c r="CO181" s="7" t="str">
        <f>HYPERLINK("https://drive.google.com/file/d/1yWjTzbMZH8-7H0huuAuktXLNnwHFgN3Q/view?usp=drivesdk","Form Tanggapan")</f>
        <v>Form Tanggapan</v>
      </c>
      <c r="CP181" s="2" t="s">
        <v>1083</v>
      </c>
    </row>
    <row r="182">
      <c r="A182" s="4">
        <v>43971.488624328704</v>
      </c>
      <c r="C182" s="2" t="s">
        <v>1084</v>
      </c>
      <c r="D182" s="5" t="s">
        <v>1085</v>
      </c>
      <c r="E182" s="2">
        <v>28.0</v>
      </c>
      <c r="F182" s="2" t="s">
        <v>1086</v>
      </c>
      <c r="G182" s="2" t="s">
        <v>96</v>
      </c>
      <c r="H182" s="2" t="s">
        <v>97</v>
      </c>
      <c r="I182" s="2" t="s">
        <v>113</v>
      </c>
      <c r="J182" s="2" t="s">
        <v>1087</v>
      </c>
      <c r="K182" s="2" t="s">
        <v>471</v>
      </c>
      <c r="L182" s="2">
        <v>5.0</v>
      </c>
      <c r="M182" s="2">
        <v>5.0</v>
      </c>
      <c r="N182" s="2">
        <v>5.0</v>
      </c>
      <c r="O182" s="2">
        <v>5.0</v>
      </c>
      <c r="P182" s="2">
        <v>5.0</v>
      </c>
      <c r="Q182" s="2">
        <v>5.0</v>
      </c>
      <c r="R182" s="2">
        <v>4.0</v>
      </c>
      <c r="S182" s="2">
        <v>4.0</v>
      </c>
      <c r="T182" s="2">
        <v>5.0</v>
      </c>
      <c r="U182" s="2">
        <v>5.0</v>
      </c>
      <c r="V182" s="2">
        <v>5.0</v>
      </c>
      <c r="W182" s="2">
        <v>5.0</v>
      </c>
      <c r="X182" s="2">
        <v>5.0</v>
      </c>
      <c r="Y182" s="2">
        <v>5.0</v>
      </c>
      <c r="Z182" s="2">
        <v>5.0</v>
      </c>
      <c r="AA182" s="2">
        <v>1.0</v>
      </c>
      <c r="AB182" s="2">
        <v>2.0</v>
      </c>
      <c r="AC182" s="2">
        <v>5.0</v>
      </c>
      <c r="AE182" s="2" t="s">
        <v>104</v>
      </c>
      <c r="AG182" s="2" t="s">
        <v>104</v>
      </c>
      <c r="AJ182" s="2" t="s">
        <v>102</v>
      </c>
      <c r="AL182" s="2" t="s">
        <v>104</v>
      </c>
      <c r="AR182" s="2" t="s">
        <v>102</v>
      </c>
      <c r="AV182" s="2" t="s">
        <v>102</v>
      </c>
      <c r="AW182" s="2" t="s">
        <v>102</v>
      </c>
      <c r="AZ182" s="2" t="s">
        <v>102</v>
      </c>
      <c r="BB182" s="2" t="s">
        <v>102</v>
      </c>
      <c r="BE182" s="2" t="s">
        <v>102</v>
      </c>
      <c r="BG182" s="2" t="s">
        <v>104</v>
      </c>
      <c r="BM182" s="2" t="s">
        <v>104</v>
      </c>
      <c r="BQ182" s="2" t="s">
        <v>102</v>
      </c>
      <c r="BR182" s="2" t="s">
        <v>102</v>
      </c>
      <c r="BT182" s="2">
        <v>4.0</v>
      </c>
      <c r="BU182" s="2">
        <v>4.0</v>
      </c>
      <c r="BV182" s="2">
        <v>4.0</v>
      </c>
      <c r="BW182" s="2">
        <v>4.0</v>
      </c>
      <c r="BX182" s="2">
        <v>1.0</v>
      </c>
      <c r="BY182" s="2">
        <v>4.0</v>
      </c>
      <c r="BZ182" s="2">
        <v>4.0</v>
      </c>
      <c r="CA182" s="2">
        <v>1.0</v>
      </c>
      <c r="CB182" s="2">
        <v>4.0</v>
      </c>
      <c r="CC182" s="2">
        <v>1.0</v>
      </c>
      <c r="CD182" s="2">
        <v>4.0</v>
      </c>
      <c r="CE182" s="2">
        <v>4.0</v>
      </c>
      <c r="CF182" s="2">
        <v>4.0</v>
      </c>
      <c r="CG182" s="2">
        <v>4.0</v>
      </c>
      <c r="CH182" s="2">
        <v>4.0</v>
      </c>
      <c r="CI182" s="2">
        <v>1.0</v>
      </c>
      <c r="CJ182" s="2">
        <v>1.0</v>
      </c>
      <c r="CK182" s="2">
        <v>4.0</v>
      </c>
      <c r="CL182" s="2" t="s">
        <v>105</v>
      </c>
      <c r="CM182" s="2" t="s">
        <v>1088</v>
      </c>
      <c r="CN182" s="6" t="s">
        <v>1089</v>
      </c>
      <c r="CO182" s="7" t="str">
        <f>HYPERLINK("https://drive.google.com/file/d/12m1i0ywJlHmdxUEimE1FoijZblbKNFMX/view?usp=drivesdk","Form Tanggapan")</f>
        <v>Form Tanggapan</v>
      </c>
      <c r="CP182" s="2" t="s">
        <v>1090</v>
      </c>
    </row>
    <row r="183">
      <c r="A183" s="4">
        <v>43971.48876871528</v>
      </c>
      <c r="C183" s="2" t="s">
        <v>1091</v>
      </c>
      <c r="D183" s="5" t="s">
        <v>1092</v>
      </c>
      <c r="E183" s="2">
        <v>21.0</v>
      </c>
      <c r="F183" s="2" t="s">
        <v>1093</v>
      </c>
      <c r="G183" s="2" t="s">
        <v>96</v>
      </c>
      <c r="H183" s="2" t="s">
        <v>123</v>
      </c>
      <c r="I183" s="2" t="s">
        <v>124</v>
      </c>
      <c r="J183" s="2" t="s">
        <v>125</v>
      </c>
      <c r="K183" s="2" t="s">
        <v>477</v>
      </c>
      <c r="L183" s="2">
        <v>5.0</v>
      </c>
      <c r="M183" s="2">
        <v>5.0</v>
      </c>
      <c r="N183" s="2">
        <v>4.0</v>
      </c>
      <c r="O183" s="2">
        <v>4.0</v>
      </c>
      <c r="P183" s="2">
        <v>5.0</v>
      </c>
      <c r="Q183" s="2">
        <v>4.0</v>
      </c>
      <c r="R183" s="2">
        <v>4.0</v>
      </c>
      <c r="S183" s="2">
        <v>4.0</v>
      </c>
      <c r="T183" s="2">
        <v>3.0</v>
      </c>
      <c r="U183" s="2">
        <v>4.0</v>
      </c>
      <c r="V183" s="2">
        <v>4.0</v>
      </c>
      <c r="W183" s="2">
        <v>4.0</v>
      </c>
      <c r="X183" s="2">
        <v>4.0</v>
      </c>
      <c r="Y183" s="2">
        <v>5.0</v>
      </c>
      <c r="Z183" s="2">
        <v>4.0</v>
      </c>
      <c r="AA183" s="2">
        <v>1.0</v>
      </c>
      <c r="AB183" s="2">
        <v>1.0</v>
      </c>
      <c r="AC183" s="2">
        <v>4.0</v>
      </c>
      <c r="AE183" s="2" t="s">
        <v>104</v>
      </c>
      <c r="AG183" s="2" t="s">
        <v>102</v>
      </c>
      <c r="AJ183" s="2" t="s">
        <v>102</v>
      </c>
      <c r="AL183" s="2" t="s">
        <v>104</v>
      </c>
      <c r="AR183" s="2" t="s">
        <v>104</v>
      </c>
      <c r="AV183" s="2" t="s">
        <v>104</v>
      </c>
      <c r="AW183" s="2" t="s">
        <v>104</v>
      </c>
      <c r="AZ183" s="2" t="s">
        <v>102</v>
      </c>
      <c r="BB183" s="2" t="s">
        <v>102</v>
      </c>
      <c r="BE183" s="2" t="s">
        <v>104</v>
      </c>
      <c r="BG183" s="2" t="s">
        <v>104</v>
      </c>
      <c r="BM183" s="2" t="s">
        <v>104</v>
      </c>
      <c r="BQ183" s="2" t="s">
        <v>102</v>
      </c>
      <c r="BR183" s="2" t="s">
        <v>104</v>
      </c>
      <c r="BT183" s="2">
        <v>3.0</v>
      </c>
      <c r="BU183" s="2">
        <v>3.0</v>
      </c>
      <c r="BV183" s="2">
        <v>4.0</v>
      </c>
      <c r="BW183" s="2">
        <v>3.0</v>
      </c>
      <c r="BX183" s="2">
        <v>2.0</v>
      </c>
      <c r="BY183" s="2">
        <v>4.0</v>
      </c>
      <c r="BZ183" s="2">
        <v>3.0</v>
      </c>
      <c r="CA183" s="2">
        <v>2.0</v>
      </c>
      <c r="CB183" s="2">
        <v>4.0</v>
      </c>
      <c r="CC183" s="2">
        <v>1.0</v>
      </c>
      <c r="CD183" s="2">
        <v>2.0</v>
      </c>
      <c r="CE183" s="2">
        <v>3.0</v>
      </c>
      <c r="CF183" s="2">
        <v>3.0</v>
      </c>
      <c r="CG183" s="2">
        <v>2.0</v>
      </c>
      <c r="CH183" s="2">
        <v>4.0</v>
      </c>
      <c r="CI183" s="2">
        <v>2.0</v>
      </c>
      <c r="CJ183" s="2">
        <v>3.0</v>
      </c>
      <c r="CK183" s="2">
        <v>2.0</v>
      </c>
      <c r="CL183" s="2" t="s">
        <v>105</v>
      </c>
      <c r="CM183" s="2" t="s">
        <v>1094</v>
      </c>
      <c r="CN183" s="6" t="s">
        <v>1095</v>
      </c>
      <c r="CO183" s="7" t="str">
        <f>HYPERLINK("https://drive.google.com/file/d/1r_clBbKENq6UflusrQJWPdiVeEfy4sg-/view?usp=drivesdk","Form Tanggapan")</f>
        <v>Form Tanggapan</v>
      </c>
      <c r="CP183" s="2" t="s">
        <v>1096</v>
      </c>
    </row>
    <row r="184">
      <c r="A184" s="4">
        <v>43971.488921296295</v>
      </c>
      <c r="C184" s="2" t="s">
        <v>1097</v>
      </c>
      <c r="D184" s="5" t="s">
        <v>1098</v>
      </c>
      <c r="E184" s="2">
        <v>19.0</v>
      </c>
      <c r="F184" s="2" t="s">
        <v>122</v>
      </c>
      <c r="G184" s="2" t="s">
        <v>96</v>
      </c>
      <c r="H184" s="2" t="s">
        <v>123</v>
      </c>
      <c r="I184" s="2" t="s">
        <v>124</v>
      </c>
      <c r="J184" s="2" t="s">
        <v>1099</v>
      </c>
      <c r="K184" s="2" t="s">
        <v>453</v>
      </c>
      <c r="L184" s="2">
        <v>5.0</v>
      </c>
      <c r="M184" s="2">
        <v>5.0</v>
      </c>
      <c r="N184" s="2">
        <v>5.0</v>
      </c>
      <c r="O184" s="2">
        <v>5.0</v>
      </c>
      <c r="P184" s="2">
        <v>4.0</v>
      </c>
      <c r="Q184" s="2">
        <v>4.0</v>
      </c>
      <c r="R184" s="2">
        <v>3.0</v>
      </c>
      <c r="S184" s="2">
        <v>5.0</v>
      </c>
      <c r="T184" s="2">
        <v>4.0</v>
      </c>
      <c r="U184" s="2">
        <v>4.0</v>
      </c>
      <c r="V184" s="2">
        <v>5.0</v>
      </c>
      <c r="W184" s="2">
        <v>5.0</v>
      </c>
      <c r="X184" s="2">
        <v>5.0</v>
      </c>
      <c r="Y184" s="2">
        <v>5.0</v>
      </c>
      <c r="Z184" s="2">
        <v>5.0</v>
      </c>
      <c r="AA184" s="2">
        <v>2.0</v>
      </c>
      <c r="AB184" s="2">
        <v>3.0</v>
      </c>
      <c r="AC184" s="2">
        <v>4.0</v>
      </c>
      <c r="AE184" s="2" t="s">
        <v>104</v>
      </c>
      <c r="AG184" s="2" t="s">
        <v>102</v>
      </c>
      <c r="AJ184" s="2" t="s">
        <v>102</v>
      </c>
      <c r="AL184" s="2" t="s">
        <v>103</v>
      </c>
      <c r="AR184" s="2" t="s">
        <v>102</v>
      </c>
      <c r="AV184" s="2" t="s">
        <v>102</v>
      </c>
      <c r="AW184" s="2" t="s">
        <v>103</v>
      </c>
      <c r="AZ184" s="2" t="s">
        <v>102</v>
      </c>
      <c r="BB184" s="2" t="s">
        <v>104</v>
      </c>
      <c r="BE184" s="2" t="s">
        <v>104</v>
      </c>
      <c r="BG184" s="2" t="s">
        <v>102</v>
      </c>
      <c r="BM184" s="2" t="s">
        <v>102</v>
      </c>
      <c r="BQ184" s="2" t="s">
        <v>104</v>
      </c>
      <c r="BR184" s="2" t="s">
        <v>104</v>
      </c>
      <c r="BT184" s="2">
        <v>4.0</v>
      </c>
      <c r="BU184" s="2">
        <v>4.0</v>
      </c>
      <c r="BV184" s="2">
        <v>4.0</v>
      </c>
      <c r="BW184" s="2">
        <v>4.0</v>
      </c>
      <c r="BX184" s="2">
        <v>1.0</v>
      </c>
      <c r="BY184" s="2">
        <v>4.0</v>
      </c>
      <c r="BZ184" s="2">
        <v>4.0</v>
      </c>
      <c r="CA184" s="2">
        <v>1.0</v>
      </c>
      <c r="CB184" s="2">
        <v>4.0</v>
      </c>
      <c r="CC184" s="2">
        <v>1.0</v>
      </c>
      <c r="CD184" s="2">
        <v>4.0</v>
      </c>
      <c r="CE184" s="2">
        <v>3.0</v>
      </c>
      <c r="CF184" s="2">
        <v>4.0</v>
      </c>
      <c r="CG184" s="2">
        <v>1.0</v>
      </c>
      <c r="CH184" s="2">
        <v>4.0</v>
      </c>
      <c r="CI184" s="2">
        <v>1.0</v>
      </c>
      <c r="CJ184" s="2">
        <v>2.0</v>
      </c>
      <c r="CK184" s="2">
        <v>4.0</v>
      </c>
      <c r="CL184" s="2" t="s">
        <v>105</v>
      </c>
      <c r="CM184" s="2" t="s">
        <v>1100</v>
      </c>
      <c r="CN184" s="6" t="s">
        <v>1101</v>
      </c>
      <c r="CO184" s="7" t="str">
        <f>HYPERLINK("https://drive.google.com/file/d/1_9NcN2PqaxJtyb7suabn3Dk9QfVU3JJk/view?usp=drivesdk","Form Tanggapan")</f>
        <v>Form Tanggapan</v>
      </c>
      <c r="CP184" s="2" t="s">
        <v>1096</v>
      </c>
    </row>
    <row r="185">
      <c r="A185" s="4">
        <v>43971.48954899306</v>
      </c>
      <c r="C185" s="2" t="s">
        <v>1102</v>
      </c>
      <c r="D185" s="5" t="s">
        <v>1103</v>
      </c>
      <c r="E185" s="2">
        <v>19.0</v>
      </c>
      <c r="F185" s="2" t="s">
        <v>154</v>
      </c>
      <c r="G185" s="2" t="s">
        <v>96</v>
      </c>
      <c r="H185" s="2" t="s">
        <v>123</v>
      </c>
      <c r="I185" s="2" t="s">
        <v>124</v>
      </c>
      <c r="J185" s="2" t="s">
        <v>125</v>
      </c>
      <c r="K185" s="2" t="s">
        <v>477</v>
      </c>
      <c r="L185" s="2">
        <v>5.0</v>
      </c>
      <c r="M185" s="2">
        <v>4.0</v>
      </c>
      <c r="N185" s="2">
        <v>5.0</v>
      </c>
      <c r="O185" s="2">
        <v>4.0</v>
      </c>
      <c r="P185" s="2">
        <v>4.0</v>
      </c>
      <c r="Q185" s="2">
        <v>5.0</v>
      </c>
      <c r="R185" s="2">
        <v>4.0</v>
      </c>
      <c r="S185" s="2">
        <v>5.0</v>
      </c>
      <c r="T185" s="2">
        <v>4.0</v>
      </c>
      <c r="U185" s="2">
        <v>4.0</v>
      </c>
      <c r="V185" s="2">
        <v>5.0</v>
      </c>
      <c r="W185" s="2">
        <v>4.0</v>
      </c>
      <c r="X185" s="2">
        <v>5.0</v>
      </c>
      <c r="Y185" s="2">
        <v>5.0</v>
      </c>
      <c r="Z185" s="2">
        <v>5.0</v>
      </c>
      <c r="AA185" s="2">
        <v>2.0</v>
      </c>
      <c r="AB185" s="2">
        <v>2.0</v>
      </c>
      <c r="AC185" s="2">
        <v>4.0</v>
      </c>
      <c r="AE185" s="2" t="s">
        <v>104</v>
      </c>
      <c r="AG185" s="2" t="s">
        <v>102</v>
      </c>
      <c r="AJ185" s="2" t="s">
        <v>102</v>
      </c>
      <c r="AL185" s="2" t="s">
        <v>104</v>
      </c>
      <c r="AR185" s="2" t="s">
        <v>102</v>
      </c>
      <c r="AV185" s="2" t="s">
        <v>104</v>
      </c>
      <c r="AW185" s="2" t="s">
        <v>104</v>
      </c>
      <c r="AZ185" s="2" t="s">
        <v>102</v>
      </c>
      <c r="BB185" s="2" t="s">
        <v>104</v>
      </c>
      <c r="BE185" s="2" t="s">
        <v>104</v>
      </c>
      <c r="BG185" s="2" t="s">
        <v>104</v>
      </c>
      <c r="BM185" s="2" t="s">
        <v>104</v>
      </c>
      <c r="BQ185" s="2" t="s">
        <v>104</v>
      </c>
      <c r="BR185" s="2" t="s">
        <v>104</v>
      </c>
      <c r="BT185" s="2">
        <v>4.0</v>
      </c>
      <c r="BU185" s="2">
        <v>4.0</v>
      </c>
      <c r="BV185" s="2">
        <v>3.0</v>
      </c>
      <c r="BW185" s="2">
        <v>3.0</v>
      </c>
      <c r="BX185" s="2">
        <v>1.0</v>
      </c>
      <c r="BY185" s="2">
        <v>3.0</v>
      </c>
      <c r="BZ185" s="2">
        <v>3.0</v>
      </c>
      <c r="CA185" s="2">
        <v>2.0</v>
      </c>
      <c r="CB185" s="2">
        <v>4.0</v>
      </c>
      <c r="CC185" s="2">
        <v>1.0</v>
      </c>
      <c r="CD185" s="2">
        <v>4.0</v>
      </c>
      <c r="CE185" s="2">
        <v>3.0</v>
      </c>
      <c r="CF185" s="2">
        <v>4.0</v>
      </c>
      <c r="CG185" s="2">
        <v>4.0</v>
      </c>
      <c r="CH185" s="2">
        <v>4.0</v>
      </c>
      <c r="CI185" s="2">
        <v>1.0</v>
      </c>
      <c r="CJ185" s="2">
        <v>2.0</v>
      </c>
      <c r="CK185" s="2">
        <v>3.0</v>
      </c>
      <c r="CL185" s="2" t="s">
        <v>105</v>
      </c>
      <c r="CM185" s="2" t="s">
        <v>1104</v>
      </c>
      <c r="CN185" s="6" t="s">
        <v>1105</v>
      </c>
      <c r="CO185" s="7" t="str">
        <f>HYPERLINK("https://drive.google.com/file/d/1B_YaGSUmGkbGkSnOhKr6bSKnQwWI45qu/view?usp=drivesdk","Form Tanggapan")</f>
        <v>Form Tanggapan</v>
      </c>
      <c r="CP185" s="2" t="s">
        <v>1106</v>
      </c>
    </row>
    <row r="186">
      <c r="A186" s="4">
        <v>43971.49004292824</v>
      </c>
      <c r="C186" s="2" t="s">
        <v>1107</v>
      </c>
      <c r="D186" s="5" t="s">
        <v>1108</v>
      </c>
      <c r="E186" s="2">
        <v>45.0</v>
      </c>
      <c r="F186" s="2" t="s">
        <v>1109</v>
      </c>
      <c r="G186" s="2" t="s">
        <v>96</v>
      </c>
      <c r="H186" s="2" t="s">
        <v>168</v>
      </c>
      <c r="I186" s="2" t="s">
        <v>98</v>
      </c>
      <c r="J186" s="2" t="s">
        <v>169</v>
      </c>
      <c r="K186" s="2" t="s">
        <v>471</v>
      </c>
      <c r="L186" s="2">
        <v>5.0</v>
      </c>
      <c r="M186" s="2">
        <v>5.0</v>
      </c>
      <c r="N186" s="2">
        <v>5.0</v>
      </c>
      <c r="O186" s="2">
        <v>5.0</v>
      </c>
      <c r="P186" s="2">
        <v>5.0</v>
      </c>
      <c r="Q186" s="2">
        <v>5.0</v>
      </c>
      <c r="R186" s="2">
        <v>4.0</v>
      </c>
      <c r="S186" s="2">
        <v>5.0</v>
      </c>
      <c r="T186" s="2">
        <v>5.0</v>
      </c>
      <c r="U186" s="2">
        <v>5.0</v>
      </c>
      <c r="V186" s="2">
        <v>5.0</v>
      </c>
      <c r="W186" s="2">
        <v>5.0</v>
      </c>
      <c r="X186" s="2">
        <v>5.0</v>
      </c>
      <c r="Y186" s="2">
        <v>5.0</v>
      </c>
      <c r="Z186" s="2">
        <v>5.0</v>
      </c>
      <c r="AA186" s="2">
        <v>1.0</v>
      </c>
      <c r="AB186" s="2">
        <v>5.0</v>
      </c>
      <c r="AC186" s="2">
        <v>5.0</v>
      </c>
      <c r="AE186" s="2" t="s">
        <v>104</v>
      </c>
      <c r="AG186" s="2" t="s">
        <v>102</v>
      </c>
      <c r="AJ186" s="2" t="s">
        <v>104</v>
      </c>
      <c r="AL186" s="2" t="s">
        <v>104</v>
      </c>
      <c r="AR186" s="2" t="s">
        <v>103</v>
      </c>
      <c r="AV186" s="2" t="s">
        <v>102</v>
      </c>
      <c r="AW186" s="2" t="s">
        <v>102</v>
      </c>
      <c r="AZ186" s="2" t="s">
        <v>102</v>
      </c>
      <c r="BB186" s="2" t="s">
        <v>102</v>
      </c>
      <c r="BE186" s="2" t="s">
        <v>102</v>
      </c>
      <c r="BG186" s="2" t="s">
        <v>104</v>
      </c>
      <c r="BM186" s="2" t="s">
        <v>104</v>
      </c>
      <c r="BQ186" s="2" t="s">
        <v>104</v>
      </c>
      <c r="BR186" s="2" t="s">
        <v>102</v>
      </c>
      <c r="BT186" s="2">
        <v>4.0</v>
      </c>
      <c r="BU186" s="2">
        <v>4.0</v>
      </c>
      <c r="BV186" s="2">
        <v>4.0</v>
      </c>
      <c r="BW186" s="2">
        <v>4.0</v>
      </c>
      <c r="BX186" s="2">
        <v>1.0</v>
      </c>
      <c r="BY186" s="2">
        <v>4.0</v>
      </c>
      <c r="BZ186" s="2">
        <v>4.0</v>
      </c>
      <c r="CA186" s="2">
        <v>4.0</v>
      </c>
      <c r="CB186" s="2">
        <v>4.0</v>
      </c>
      <c r="CC186" s="2">
        <v>1.0</v>
      </c>
      <c r="CD186" s="2">
        <v>4.0</v>
      </c>
      <c r="CE186" s="2">
        <v>4.0</v>
      </c>
      <c r="CF186" s="2">
        <v>4.0</v>
      </c>
      <c r="CG186" s="2">
        <v>4.0</v>
      </c>
      <c r="CH186" s="2">
        <v>4.0</v>
      </c>
      <c r="CI186" s="2">
        <v>1.0</v>
      </c>
      <c r="CJ186" s="2">
        <v>1.0</v>
      </c>
      <c r="CK186" s="2">
        <v>4.0</v>
      </c>
      <c r="CL186" s="2" t="s">
        <v>105</v>
      </c>
      <c r="CM186" s="2" t="s">
        <v>1110</v>
      </c>
      <c r="CN186" s="6" t="s">
        <v>1111</v>
      </c>
      <c r="CO186" s="7" t="str">
        <f>HYPERLINK("https://drive.google.com/file/d/1MEIePZQg1NtgxpIFltHe93Jbcabibqlo/view?usp=drivesdk","Form Tanggapan")</f>
        <v>Form Tanggapan</v>
      </c>
      <c r="CP186" s="2" t="s">
        <v>1106</v>
      </c>
    </row>
    <row r="187">
      <c r="A187" s="4">
        <v>43971.49061399305</v>
      </c>
      <c r="C187" s="2" t="s">
        <v>1112</v>
      </c>
      <c r="D187" s="5" t="s">
        <v>1113</v>
      </c>
      <c r="E187" s="2">
        <v>19.0</v>
      </c>
      <c r="F187" s="2" t="s">
        <v>783</v>
      </c>
      <c r="G187" s="2" t="s">
        <v>96</v>
      </c>
      <c r="H187" s="2" t="s">
        <v>123</v>
      </c>
      <c r="I187" s="2" t="s">
        <v>124</v>
      </c>
      <c r="J187" s="2" t="s">
        <v>198</v>
      </c>
      <c r="K187" s="2" t="s">
        <v>453</v>
      </c>
      <c r="L187" s="2">
        <v>5.0</v>
      </c>
      <c r="M187" s="2">
        <v>5.0</v>
      </c>
      <c r="N187" s="2">
        <v>5.0</v>
      </c>
      <c r="O187" s="2">
        <v>5.0</v>
      </c>
      <c r="P187" s="2">
        <v>5.0</v>
      </c>
      <c r="Q187" s="2">
        <v>5.0</v>
      </c>
      <c r="R187" s="2">
        <v>5.0</v>
      </c>
      <c r="S187" s="2">
        <v>5.0</v>
      </c>
      <c r="T187" s="2">
        <v>5.0</v>
      </c>
      <c r="U187" s="2">
        <v>1.0</v>
      </c>
      <c r="V187" s="2">
        <v>5.0</v>
      </c>
      <c r="W187" s="2">
        <v>5.0</v>
      </c>
      <c r="X187" s="2">
        <v>5.0</v>
      </c>
      <c r="Y187" s="2">
        <v>5.0</v>
      </c>
      <c r="Z187" s="2">
        <v>5.0</v>
      </c>
      <c r="AA187" s="2">
        <v>1.0</v>
      </c>
      <c r="AB187" s="2">
        <v>1.0</v>
      </c>
      <c r="AC187" s="2">
        <v>5.0</v>
      </c>
      <c r="AE187" s="2" t="s">
        <v>104</v>
      </c>
      <c r="AG187" s="2" t="s">
        <v>102</v>
      </c>
      <c r="AJ187" s="2" t="s">
        <v>102</v>
      </c>
      <c r="AL187" s="2" t="s">
        <v>104</v>
      </c>
      <c r="AR187" s="2" t="s">
        <v>102</v>
      </c>
      <c r="AV187" s="2" t="s">
        <v>102</v>
      </c>
      <c r="AW187" s="2" t="s">
        <v>102</v>
      </c>
      <c r="AZ187" s="2" t="s">
        <v>102</v>
      </c>
      <c r="BB187" s="2" t="s">
        <v>102</v>
      </c>
      <c r="BE187" s="2" t="s">
        <v>102</v>
      </c>
      <c r="BG187" s="2" t="s">
        <v>104</v>
      </c>
      <c r="BM187" s="2" t="s">
        <v>102</v>
      </c>
      <c r="BQ187" s="2" t="s">
        <v>102</v>
      </c>
      <c r="BR187" s="2" t="s">
        <v>102</v>
      </c>
      <c r="BT187" s="2">
        <v>4.0</v>
      </c>
      <c r="BU187" s="2">
        <v>4.0</v>
      </c>
      <c r="BV187" s="2">
        <v>4.0</v>
      </c>
      <c r="BW187" s="2">
        <v>4.0</v>
      </c>
      <c r="BX187" s="2">
        <v>1.0</v>
      </c>
      <c r="BY187" s="2">
        <v>4.0</v>
      </c>
      <c r="BZ187" s="2">
        <v>4.0</v>
      </c>
      <c r="CA187" s="2">
        <v>1.0</v>
      </c>
      <c r="CB187" s="2">
        <v>4.0</v>
      </c>
      <c r="CC187" s="2">
        <v>1.0</v>
      </c>
      <c r="CD187" s="2">
        <v>4.0</v>
      </c>
      <c r="CE187" s="2">
        <v>4.0</v>
      </c>
      <c r="CF187" s="2">
        <v>4.0</v>
      </c>
      <c r="CG187" s="2">
        <v>4.0</v>
      </c>
      <c r="CH187" s="2">
        <v>4.0</v>
      </c>
      <c r="CI187" s="2">
        <v>1.0</v>
      </c>
      <c r="CJ187" s="2">
        <v>3.0</v>
      </c>
      <c r="CK187" s="2">
        <v>4.0</v>
      </c>
      <c r="CL187" s="2" t="s">
        <v>105</v>
      </c>
      <c r="CM187" s="2" t="s">
        <v>1114</v>
      </c>
      <c r="CN187" s="6" t="s">
        <v>1115</v>
      </c>
      <c r="CO187" s="7" t="str">
        <f t="shared" ref="CO187:CO188" si="11">HYPERLINK("https://drive.google.com/file/d/10ZbTOllX14VJ9y_qVzsb6sfDENJXujV3/view?usp=drivesdk","Form Tanggapan")</f>
        <v>Form Tanggapan</v>
      </c>
      <c r="CP187" s="2" t="s">
        <v>1116</v>
      </c>
    </row>
    <row r="188">
      <c r="A188" s="4">
        <v>43971.49066578704</v>
      </c>
      <c r="C188" s="2" t="s">
        <v>1117</v>
      </c>
      <c r="D188" s="5" t="s">
        <v>1118</v>
      </c>
      <c r="E188" s="2">
        <v>22.0</v>
      </c>
      <c r="F188" s="2" t="s">
        <v>154</v>
      </c>
      <c r="G188" s="2" t="s">
        <v>96</v>
      </c>
      <c r="H188" s="2" t="s">
        <v>123</v>
      </c>
      <c r="I188" s="2" t="s">
        <v>124</v>
      </c>
      <c r="J188" s="2" t="s">
        <v>1119</v>
      </c>
      <c r="K188" s="2" t="s">
        <v>477</v>
      </c>
      <c r="L188" s="2">
        <v>5.0</v>
      </c>
      <c r="M188" s="2">
        <v>5.0</v>
      </c>
      <c r="N188" s="2">
        <v>5.0</v>
      </c>
      <c r="O188" s="2">
        <v>5.0</v>
      </c>
      <c r="P188" s="2">
        <v>5.0</v>
      </c>
      <c r="Q188" s="2">
        <v>5.0</v>
      </c>
      <c r="R188" s="2">
        <v>4.0</v>
      </c>
      <c r="S188" s="2">
        <v>5.0</v>
      </c>
      <c r="T188" s="2">
        <v>5.0</v>
      </c>
      <c r="U188" s="2">
        <v>2.0</v>
      </c>
      <c r="V188" s="2">
        <v>5.0</v>
      </c>
      <c r="W188" s="2">
        <v>5.0</v>
      </c>
      <c r="X188" s="2">
        <v>5.0</v>
      </c>
      <c r="Y188" s="2">
        <v>5.0</v>
      </c>
      <c r="Z188" s="2">
        <v>5.0</v>
      </c>
      <c r="AA188" s="2">
        <v>3.0</v>
      </c>
      <c r="AB188" s="2">
        <v>3.0</v>
      </c>
      <c r="AC188" s="2">
        <v>5.0</v>
      </c>
      <c r="AE188" s="2" t="s">
        <v>116</v>
      </c>
      <c r="AG188" s="2" t="s">
        <v>102</v>
      </c>
      <c r="AJ188" s="2" t="s">
        <v>102</v>
      </c>
      <c r="AL188" s="2" t="s">
        <v>102</v>
      </c>
      <c r="AR188" s="2" t="s">
        <v>102</v>
      </c>
      <c r="AV188" s="2" t="s">
        <v>102</v>
      </c>
      <c r="AW188" s="2" t="s">
        <v>104</v>
      </c>
      <c r="AZ188" s="2" t="s">
        <v>102</v>
      </c>
      <c r="BB188" s="2" t="s">
        <v>102</v>
      </c>
      <c r="BE188" s="2" t="s">
        <v>102</v>
      </c>
      <c r="BG188" s="2" t="s">
        <v>102</v>
      </c>
      <c r="BM188" s="2" t="s">
        <v>104</v>
      </c>
      <c r="BQ188" s="2" t="s">
        <v>104</v>
      </c>
      <c r="BR188" s="2" t="s">
        <v>102</v>
      </c>
      <c r="BT188" s="2">
        <v>4.0</v>
      </c>
      <c r="BU188" s="2">
        <v>4.0</v>
      </c>
      <c r="BV188" s="2">
        <v>4.0</v>
      </c>
      <c r="BW188" s="2">
        <v>4.0</v>
      </c>
      <c r="BX188" s="2">
        <v>2.0</v>
      </c>
      <c r="BY188" s="2">
        <v>4.0</v>
      </c>
      <c r="BZ188" s="2">
        <v>4.0</v>
      </c>
      <c r="CA188" s="2">
        <v>3.0</v>
      </c>
      <c r="CB188" s="2">
        <v>4.0</v>
      </c>
      <c r="CC188" s="2">
        <v>2.0</v>
      </c>
      <c r="CD188" s="2">
        <v>3.0</v>
      </c>
      <c r="CE188" s="2">
        <v>4.0</v>
      </c>
      <c r="CF188" s="2">
        <v>4.0</v>
      </c>
      <c r="CG188" s="2">
        <v>4.0</v>
      </c>
      <c r="CH188" s="2">
        <v>4.0</v>
      </c>
      <c r="CI188" s="2">
        <v>3.0</v>
      </c>
      <c r="CJ188" s="2">
        <v>4.0</v>
      </c>
      <c r="CK188" s="2">
        <v>4.0</v>
      </c>
      <c r="CL188" s="2" t="s">
        <v>105</v>
      </c>
      <c r="CM188" s="2" t="s">
        <v>1114</v>
      </c>
      <c r="CN188" s="6" t="s">
        <v>1115</v>
      </c>
      <c r="CO188" s="7" t="str">
        <f t="shared" si="11"/>
        <v>Form Tanggapan</v>
      </c>
      <c r="CP188" s="2" t="s">
        <v>1116</v>
      </c>
    </row>
    <row r="189">
      <c r="A189" s="4">
        <v>43971.490744131945</v>
      </c>
      <c r="C189" s="2" t="s">
        <v>1120</v>
      </c>
      <c r="D189" s="5" t="s">
        <v>1121</v>
      </c>
      <c r="E189" s="2">
        <v>19.0</v>
      </c>
      <c r="F189" s="2" t="s">
        <v>154</v>
      </c>
      <c r="G189" s="2" t="s">
        <v>96</v>
      </c>
      <c r="H189" s="2" t="s">
        <v>123</v>
      </c>
      <c r="I189" s="2" t="s">
        <v>124</v>
      </c>
      <c r="J189" s="2" t="s">
        <v>125</v>
      </c>
      <c r="K189" s="2" t="s">
        <v>477</v>
      </c>
      <c r="L189" s="2">
        <v>5.0</v>
      </c>
      <c r="M189" s="2">
        <v>5.0</v>
      </c>
      <c r="N189" s="2">
        <v>5.0</v>
      </c>
      <c r="O189" s="2">
        <v>5.0</v>
      </c>
      <c r="P189" s="2">
        <v>5.0</v>
      </c>
      <c r="Q189" s="2">
        <v>5.0</v>
      </c>
      <c r="R189" s="2">
        <v>5.0</v>
      </c>
      <c r="S189" s="2">
        <v>5.0</v>
      </c>
      <c r="T189" s="2">
        <v>2.0</v>
      </c>
      <c r="U189" s="2">
        <v>2.0</v>
      </c>
      <c r="V189" s="2">
        <v>4.0</v>
      </c>
      <c r="W189" s="2">
        <v>5.0</v>
      </c>
      <c r="X189" s="2">
        <v>5.0</v>
      </c>
      <c r="Y189" s="2">
        <v>5.0</v>
      </c>
      <c r="Z189" s="2">
        <v>5.0</v>
      </c>
      <c r="AA189" s="2">
        <v>2.0</v>
      </c>
      <c r="AB189" s="2">
        <v>1.0</v>
      </c>
      <c r="AC189" s="2">
        <v>2.0</v>
      </c>
      <c r="AE189" s="2" t="s">
        <v>104</v>
      </c>
      <c r="AG189" s="2" t="s">
        <v>102</v>
      </c>
      <c r="AJ189" s="2" t="s">
        <v>102</v>
      </c>
      <c r="AL189" s="2" t="s">
        <v>102</v>
      </c>
      <c r="AR189" s="2" t="s">
        <v>102</v>
      </c>
      <c r="AV189" s="2" t="s">
        <v>102</v>
      </c>
      <c r="AW189" s="2" t="s">
        <v>102</v>
      </c>
      <c r="AZ189" s="2" t="s">
        <v>102</v>
      </c>
      <c r="BB189" s="2" t="s">
        <v>102</v>
      </c>
      <c r="BE189" s="2" t="s">
        <v>102</v>
      </c>
      <c r="BG189" s="2" t="s">
        <v>102</v>
      </c>
      <c r="BM189" s="2" t="s">
        <v>102</v>
      </c>
      <c r="BQ189" s="2" t="s">
        <v>102</v>
      </c>
      <c r="BR189" s="2" t="s">
        <v>102</v>
      </c>
      <c r="BT189" s="2">
        <v>4.0</v>
      </c>
      <c r="BU189" s="2">
        <v>4.0</v>
      </c>
      <c r="BV189" s="2">
        <v>4.0</v>
      </c>
      <c r="BW189" s="2">
        <v>4.0</v>
      </c>
      <c r="BX189" s="2">
        <v>1.0</v>
      </c>
      <c r="BY189" s="2">
        <v>4.0</v>
      </c>
      <c r="BZ189" s="2">
        <v>4.0</v>
      </c>
      <c r="CA189" s="2">
        <v>1.0</v>
      </c>
      <c r="CB189" s="2">
        <v>4.0</v>
      </c>
      <c r="CC189" s="2">
        <v>1.0</v>
      </c>
      <c r="CD189" s="2">
        <v>4.0</v>
      </c>
      <c r="CE189" s="2">
        <v>4.0</v>
      </c>
      <c r="CF189" s="2">
        <v>4.0</v>
      </c>
      <c r="CG189" s="2">
        <v>1.0</v>
      </c>
      <c r="CH189" s="2">
        <v>4.0</v>
      </c>
      <c r="CI189" s="2">
        <v>1.0</v>
      </c>
      <c r="CJ189" s="2">
        <v>1.0</v>
      </c>
      <c r="CK189" s="2">
        <v>3.0</v>
      </c>
      <c r="CL189" s="2" t="s">
        <v>105</v>
      </c>
      <c r="CM189" s="2" t="s">
        <v>1122</v>
      </c>
      <c r="CN189" s="6" t="s">
        <v>1123</v>
      </c>
      <c r="CO189" s="7" t="str">
        <f>HYPERLINK("https://drive.google.com/file/d/10-VJWMlmR_l-RcePQNqLSiavNXE4usb4/view?usp=drivesdk","Form Tanggapan")</f>
        <v>Form Tanggapan</v>
      </c>
      <c r="CP189" s="2" t="s">
        <v>1116</v>
      </c>
    </row>
    <row r="190">
      <c r="A190" s="4">
        <v>43971.49088952546</v>
      </c>
      <c r="C190" s="2" t="s">
        <v>1124</v>
      </c>
      <c r="E190" s="2">
        <v>18.0</v>
      </c>
      <c r="F190" s="2" t="s">
        <v>1125</v>
      </c>
      <c r="G190" s="2" t="s">
        <v>96</v>
      </c>
      <c r="H190" s="2" t="s">
        <v>123</v>
      </c>
      <c r="I190" s="2" t="s">
        <v>124</v>
      </c>
      <c r="J190" s="2" t="s">
        <v>125</v>
      </c>
      <c r="K190" s="2" t="s">
        <v>477</v>
      </c>
      <c r="L190" s="2">
        <v>5.0</v>
      </c>
      <c r="M190" s="2">
        <v>5.0</v>
      </c>
      <c r="N190" s="2">
        <v>5.0</v>
      </c>
      <c r="O190" s="2">
        <v>5.0</v>
      </c>
      <c r="P190" s="2">
        <v>5.0</v>
      </c>
      <c r="Q190" s="2">
        <v>5.0</v>
      </c>
      <c r="R190" s="2">
        <v>5.0</v>
      </c>
      <c r="S190" s="2">
        <v>4.0</v>
      </c>
      <c r="T190" s="2">
        <v>5.0</v>
      </c>
      <c r="U190" s="2">
        <v>4.0</v>
      </c>
      <c r="V190" s="2">
        <v>5.0</v>
      </c>
      <c r="W190" s="2">
        <v>5.0</v>
      </c>
      <c r="X190" s="2">
        <v>5.0</v>
      </c>
      <c r="Y190" s="2">
        <v>5.0</v>
      </c>
      <c r="Z190" s="2">
        <v>5.0</v>
      </c>
      <c r="AA190" s="2">
        <v>2.0</v>
      </c>
      <c r="AB190" s="2">
        <v>1.0</v>
      </c>
      <c r="AC190" s="2">
        <v>4.0</v>
      </c>
      <c r="AE190" s="2" t="s">
        <v>116</v>
      </c>
      <c r="AG190" s="2" t="s">
        <v>102</v>
      </c>
      <c r="AJ190" s="2" t="s">
        <v>102</v>
      </c>
      <c r="AL190" s="2" t="s">
        <v>104</v>
      </c>
      <c r="AR190" s="2" t="s">
        <v>102</v>
      </c>
      <c r="AV190" s="2" t="s">
        <v>102</v>
      </c>
      <c r="AW190" s="2" t="s">
        <v>102</v>
      </c>
      <c r="AZ190" s="2" t="s">
        <v>102</v>
      </c>
      <c r="BB190" s="2" t="s">
        <v>102</v>
      </c>
      <c r="BE190" s="2" t="s">
        <v>104</v>
      </c>
      <c r="BG190" s="2" t="s">
        <v>104</v>
      </c>
      <c r="BM190" s="2" t="s">
        <v>102</v>
      </c>
      <c r="BQ190" s="2" t="s">
        <v>102</v>
      </c>
      <c r="BR190" s="2" t="s">
        <v>104</v>
      </c>
      <c r="BT190" s="2">
        <v>4.0</v>
      </c>
      <c r="BU190" s="2">
        <v>4.0</v>
      </c>
      <c r="BV190" s="2">
        <v>4.0</v>
      </c>
      <c r="BW190" s="2">
        <v>4.0</v>
      </c>
      <c r="BX190" s="2">
        <v>1.0</v>
      </c>
      <c r="BY190" s="2">
        <v>4.0</v>
      </c>
      <c r="BZ190" s="2">
        <v>3.0</v>
      </c>
      <c r="CA190" s="2">
        <v>3.0</v>
      </c>
      <c r="CB190" s="2">
        <v>4.0</v>
      </c>
      <c r="CC190" s="2">
        <v>1.0</v>
      </c>
      <c r="CD190" s="2">
        <v>3.0</v>
      </c>
      <c r="CE190" s="2">
        <v>4.0</v>
      </c>
      <c r="CF190" s="2">
        <v>3.0</v>
      </c>
      <c r="CG190" s="2">
        <v>2.0</v>
      </c>
      <c r="CH190" s="2">
        <v>4.0</v>
      </c>
      <c r="CI190" s="2">
        <v>2.0</v>
      </c>
      <c r="CJ190" s="2">
        <v>3.0</v>
      </c>
      <c r="CK190" s="2">
        <v>4.0</v>
      </c>
      <c r="CL190" s="2" t="s">
        <v>105</v>
      </c>
      <c r="CM190" s="2" t="s">
        <v>1126</v>
      </c>
      <c r="CN190" s="6" t="s">
        <v>1127</v>
      </c>
      <c r="CO190" s="7" t="str">
        <f t="shared" ref="CO190:CO192" si="12">HYPERLINK("https://drive.google.com/file/d/1aE1lq5J9f--F4N8teQP1S5iYjw3i2pJ-/view?usp=drivesdk","Form Tanggapan")</f>
        <v>Form Tanggapan</v>
      </c>
      <c r="CP190" s="2" t="s">
        <v>1128</v>
      </c>
    </row>
    <row r="191">
      <c r="A191" s="4">
        <v>43971.491614363425</v>
      </c>
      <c r="C191" s="2" t="s">
        <v>1129</v>
      </c>
      <c r="D191" s="5" t="s">
        <v>1130</v>
      </c>
      <c r="E191" s="2">
        <v>39.0</v>
      </c>
      <c r="F191" s="2" t="s">
        <v>1131</v>
      </c>
      <c r="G191" s="2" t="s">
        <v>112</v>
      </c>
      <c r="H191" s="2" t="s">
        <v>97</v>
      </c>
      <c r="I191" s="2" t="s">
        <v>161</v>
      </c>
      <c r="J191" s="2" t="s">
        <v>114</v>
      </c>
      <c r="K191" s="2" t="s">
        <v>477</v>
      </c>
      <c r="L191" s="2">
        <v>5.0</v>
      </c>
      <c r="M191" s="2">
        <v>5.0</v>
      </c>
      <c r="N191" s="2">
        <v>5.0</v>
      </c>
      <c r="O191" s="2">
        <v>5.0</v>
      </c>
      <c r="P191" s="2">
        <v>5.0</v>
      </c>
      <c r="Q191" s="2">
        <v>5.0</v>
      </c>
      <c r="R191" s="2">
        <v>5.0</v>
      </c>
      <c r="S191" s="2">
        <v>5.0</v>
      </c>
      <c r="T191" s="2">
        <v>5.0</v>
      </c>
      <c r="U191" s="2">
        <v>1.0</v>
      </c>
      <c r="V191" s="2">
        <v>5.0</v>
      </c>
      <c r="W191" s="2">
        <v>5.0</v>
      </c>
      <c r="X191" s="2">
        <v>5.0</v>
      </c>
      <c r="Y191" s="2">
        <v>5.0</v>
      </c>
      <c r="Z191" s="2">
        <v>5.0</v>
      </c>
      <c r="AA191" s="2">
        <v>1.0</v>
      </c>
      <c r="AB191" s="2">
        <v>5.0</v>
      </c>
      <c r="AC191" s="2">
        <v>5.0</v>
      </c>
      <c r="AE191" s="2" t="s">
        <v>104</v>
      </c>
      <c r="AG191" s="2" t="s">
        <v>102</v>
      </c>
      <c r="AJ191" s="2" t="s">
        <v>102</v>
      </c>
      <c r="AL191" s="2" t="s">
        <v>103</v>
      </c>
      <c r="AR191" s="2" t="s">
        <v>102</v>
      </c>
      <c r="AV191" s="2" t="s">
        <v>104</v>
      </c>
      <c r="AW191" s="2" t="s">
        <v>102</v>
      </c>
      <c r="AZ191" s="2" t="s">
        <v>102</v>
      </c>
      <c r="BB191" s="2" t="s">
        <v>102</v>
      </c>
      <c r="BE191" s="2" t="s">
        <v>102</v>
      </c>
      <c r="BG191" s="2" t="s">
        <v>104</v>
      </c>
      <c r="BM191" s="2" t="s">
        <v>102</v>
      </c>
      <c r="BQ191" s="2" t="s">
        <v>104</v>
      </c>
      <c r="BR191" s="2" t="s">
        <v>102</v>
      </c>
      <c r="BT191" s="2">
        <v>4.0</v>
      </c>
      <c r="BU191" s="2">
        <v>4.0</v>
      </c>
      <c r="BV191" s="2">
        <v>4.0</v>
      </c>
      <c r="BW191" s="2">
        <v>4.0</v>
      </c>
      <c r="BX191" s="2">
        <v>1.0</v>
      </c>
      <c r="BY191" s="2">
        <v>4.0</v>
      </c>
      <c r="BZ191" s="2">
        <v>4.0</v>
      </c>
      <c r="CA191" s="2">
        <v>1.0</v>
      </c>
      <c r="CB191" s="2">
        <v>4.0</v>
      </c>
      <c r="CC191" s="2">
        <v>1.0</v>
      </c>
      <c r="CD191" s="2">
        <v>4.0</v>
      </c>
      <c r="CE191" s="2">
        <v>4.0</v>
      </c>
      <c r="CF191" s="2">
        <v>4.0</v>
      </c>
      <c r="CG191" s="2">
        <v>1.0</v>
      </c>
      <c r="CH191" s="2">
        <v>4.0</v>
      </c>
      <c r="CI191" s="2">
        <v>1.0</v>
      </c>
      <c r="CJ191" s="2">
        <v>2.0</v>
      </c>
      <c r="CK191" s="2">
        <v>4.0</v>
      </c>
      <c r="CL191" s="2" t="s">
        <v>105</v>
      </c>
      <c r="CM191" s="2" t="s">
        <v>1126</v>
      </c>
      <c r="CN191" s="6" t="s">
        <v>1127</v>
      </c>
      <c r="CO191" s="7" t="str">
        <f t="shared" si="12"/>
        <v>Form Tanggapan</v>
      </c>
      <c r="CP191" s="2" t="s">
        <v>1128</v>
      </c>
    </row>
    <row r="192">
      <c r="A192" s="4">
        <v>43971.491665532405</v>
      </c>
      <c r="C192" s="2" t="s">
        <v>1132</v>
      </c>
      <c r="D192" s="5" t="s">
        <v>1133</v>
      </c>
      <c r="E192" s="2">
        <v>20.0</v>
      </c>
      <c r="F192" s="2" t="s">
        <v>391</v>
      </c>
      <c r="G192" s="2" t="s">
        <v>96</v>
      </c>
      <c r="H192" s="2" t="s">
        <v>123</v>
      </c>
      <c r="I192" s="2" t="s">
        <v>124</v>
      </c>
      <c r="J192" s="2" t="s">
        <v>125</v>
      </c>
      <c r="K192" s="2" t="s">
        <v>477</v>
      </c>
      <c r="L192" s="2">
        <v>5.0</v>
      </c>
      <c r="M192" s="2">
        <v>5.0</v>
      </c>
      <c r="N192" s="2">
        <v>5.0</v>
      </c>
      <c r="O192" s="2">
        <v>5.0</v>
      </c>
      <c r="P192" s="2">
        <v>5.0</v>
      </c>
      <c r="Q192" s="2">
        <v>5.0</v>
      </c>
      <c r="R192" s="2">
        <v>5.0</v>
      </c>
      <c r="S192" s="2">
        <v>5.0</v>
      </c>
      <c r="T192" s="2">
        <v>5.0</v>
      </c>
      <c r="U192" s="2">
        <v>5.0</v>
      </c>
      <c r="V192" s="2">
        <v>5.0</v>
      </c>
      <c r="W192" s="2">
        <v>5.0</v>
      </c>
      <c r="X192" s="2">
        <v>5.0</v>
      </c>
      <c r="Y192" s="2">
        <v>5.0</v>
      </c>
      <c r="Z192" s="2">
        <v>5.0</v>
      </c>
      <c r="AA192" s="2">
        <v>2.0</v>
      </c>
      <c r="AB192" s="2">
        <v>2.0</v>
      </c>
      <c r="AC192" s="2">
        <v>5.0</v>
      </c>
      <c r="AE192" s="2" t="s">
        <v>104</v>
      </c>
      <c r="AG192" s="2" t="s">
        <v>102</v>
      </c>
      <c r="AJ192" s="2" t="s">
        <v>104</v>
      </c>
      <c r="AL192" s="2" t="s">
        <v>104</v>
      </c>
      <c r="AR192" s="2" t="s">
        <v>102</v>
      </c>
      <c r="AV192" s="2" t="s">
        <v>102</v>
      </c>
      <c r="AW192" s="2" t="s">
        <v>104</v>
      </c>
      <c r="AZ192" s="2" t="s">
        <v>102</v>
      </c>
      <c r="BB192" s="2" t="s">
        <v>102</v>
      </c>
      <c r="BE192" s="2" t="s">
        <v>102</v>
      </c>
      <c r="BG192" s="2" t="s">
        <v>104</v>
      </c>
      <c r="BM192" s="2" t="s">
        <v>104</v>
      </c>
      <c r="BQ192" s="2" t="s">
        <v>104</v>
      </c>
      <c r="BR192" s="2" t="s">
        <v>102</v>
      </c>
      <c r="BT192" s="2">
        <v>4.0</v>
      </c>
      <c r="BU192" s="2">
        <v>4.0</v>
      </c>
      <c r="BV192" s="2">
        <v>4.0</v>
      </c>
      <c r="BW192" s="2">
        <v>4.0</v>
      </c>
      <c r="BX192" s="2">
        <v>1.0</v>
      </c>
      <c r="BY192" s="2">
        <v>4.0</v>
      </c>
      <c r="BZ192" s="2">
        <v>4.0</v>
      </c>
      <c r="CA192" s="2">
        <v>1.0</v>
      </c>
      <c r="CB192" s="2">
        <v>4.0</v>
      </c>
      <c r="CC192" s="2">
        <v>1.0</v>
      </c>
      <c r="CD192" s="2">
        <v>4.0</v>
      </c>
      <c r="CE192" s="2">
        <v>4.0</v>
      </c>
      <c r="CF192" s="2">
        <v>4.0</v>
      </c>
      <c r="CG192" s="2">
        <v>4.0</v>
      </c>
      <c r="CH192" s="2">
        <v>4.0</v>
      </c>
      <c r="CI192" s="2">
        <v>1.0</v>
      </c>
      <c r="CJ192" s="2">
        <v>4.0</v>
      </c>
      <c r="CK192" s="2">
        <v>4.0</v>
      </c>
      <c r="CL192" s="2" t="s">
        <v>105</v>
      </c>
      <c r="CM192" s="2" t="s">
        <v>1126</v>
      </c>
      <c r="CN192" s="6" t="s">
        <v>1127</v>
      </c>
      <c r="CO192" s="7" t="str">
        <f t="shared" si="12"/>
        <v>Form Tanggapan</v>
      </c>
      <c r="CP192" s="2" t="s">
        <v>1128</v>
      </c>
    </row>
    <row r="193">
      <c r="A193" s="4">
        <v>43971.491772106485</v>
      </c>
      <c r="C193" s="2" t="s">
        <v>1134</v>
      </c>
      <c r="D193" s="5" t="s">
        <v>1135</v>
      </c>
      <c r="E193" s="2">
        <v>18.0</v>
      </c>
      <c r="F193" s="2" t="s">
        <v>1136</v>
      </c>
      <c r="G193" s="2" t="s">
        <v>96</v>
      </c>
      <c r="H193" s="2" t="s">
        <v>123</v>
      </c>
      <c r="I193" s="2" t="s">
        <v>124</v>
      </c>
      <c r="J193" s="2" t="s">
        <v>558</v>
      </c>
      <c r="K193" s="2" t="s">
        <v>477</v>
      </c>
      <c r="L193" s="2">
        <v>5.0</v>
      </c>
      <c r="M193" s="2">
        <v>5.0</v>
      </c>
      <c r="N193" s="2">
        <v>5.0</v>
      </c>
      <c r="O193" s="2">
        <v>5.0</v>
      </c>
      <c r="P193" s="2">
        <v>5.0</v>
      </c>
      <c r="Q193" s="2">
        <v>5.0</v>
      </c>
      <c r="R193" s="2">
        <v>5.0</v>
      </c>
      <c r="S193" s="2">
        <v>5.0</v>
      </c>
      <c r="T193" s="2">
        <v>5.0</v>
      </c>
      <c r="U193" s="2">
        <v>1.0</v>
      </c>
      <c r="V193" s="2">
        <v>5.0</v>
      </c>
      <c r="W193" s="2">
        <v>5.0</v>
      </c>
      <c r="X193" s="2">
        <v>5.0</v>
      </c>
      <c r="Y193" s="2">
        <v>5.0</v>
      </c>
      <c r="Z193" s="2">
        <v>5.0</v>
      </c>
      <c r="AA193" s="2">
        <v>1.0</v>
      </c>
      <c r="AB193" s="2">
        <v>1.0</v>
      </c>
      <c r="AC193" s="2">
        <v>5.0</v>
      </c>
      <c r="AE193" s="2" t="s">
        <v>101</v>
      </c>
      <c r="AG193" s="2" t="s">
        <v>102</v>
      </c>
      <c r="AJ193" s="2" t="s">
        <v>102</v>
      </c>
      <c r="AL193" s="2" t="s">
        <v>103</v>
      </c>
      <c r="AR193" s="2" t="s">
        <v>102</v>
      </c>
      <c r="AV193" s="2" t="s">
        <v>102</v>
      </c>
      <c r="AW193" s="2" t="s">
        <v>102</v>
      </c>
      <c r="AZ193" s="2" t="s">
        <v>102</v>
      </c>
      <c r="BB193" s="2" t="s">
        <v>102</v>
      </c>
      <c r="BE193" s="2" t="s">
        <v>102</v>
      </c>
      <c r="BG193" s="2" t="s">
        <v>102</v>
      </c>
      <c r="BM193" s="2" t="s">
        <v>102</v>
      </c>
      <c r="BQ193" s="2" t="s">
        <v>102</v>
      </c>
      <c r="BR193" s="2" t="s">
        <v>102</v>
      </c>
      <c r="BT193" s="2">
        <v>4.0</v>
      </c>
      <c r="BU193" s="2">
        <v>4.0</v>
      </c>
      <c r="BV193" s="2">
        <v>4.0</v>
      </c>
      <c r="BW193" s="2">
        <v>4.0</v>
      </c>
      <c r="BX193" s="2">
        <v>4.0</v>
      </c>
      <c r="BY193" s="2">
        <v>4.0</v>
      </c>
      <c r="BZ193" s="2">
        <v>4.0</v>
      </c>
      <c r="CA193" s="2">
        <v>1.0</v>
      </c>
      <c r="CB193" s="2">
        <v>4.0</v>
      </c>
      <c r="CC193" s="2">
        <v>1.0</v>
      </c>
      <c r="CD193" s="2">
        <v>4.0</v>
      </c>
      <c r="CE193" s="2">
        <v>4.0</v>
      </c>
      <c r="CF193" s="2">
        <v>4.0</v>
      </c>
      <c r="CG193" s="2">
        <v>4.0</v>
      </c>
      <c r="CH193" s="2">
        <v>4.0</v>
      </c>
      <c r="CI193" s="2">
        <v>1.0</v>
      </c>
      <c r="CJ193" s="2">
        <v>1.0</v>
      </c>
      <c r="CK193" s="2">
        <v>4.0</v>
      </c>
      <c r="CL193" s="2" t="s">
        <v>105</v>
      </c>
      <c r="CM193" s="2" t="s">
        <v>1137</v>
      </c>
      <c r="CN193" s="6" t="s">
        <v>1138</v>
      </c>
      <c r="CO193" s="7" t="str">
        <f>HYPERLINK("https://drive.google.com/file/d/1z6HAlevJ4ceRL8yd0_b9p-WK-yXgn64-/view?usp=drivesdk","Form Tanggapan")</f>
        <v>Form Tanggapan</v>
      </c>
      <c r="CP193" s="2" t="s">
        <v>1128</v>
      </c>
    </row>
    <row r="194">
      <c r="A194" s="4">
        <v>43971.49239166667</v>
      </c>
      <c r="C194" s="2" t="s">
        <v>1139</v>
      </c>
      <c r="D194" s="5" t="s">
        <v>1140</v>
      </c>
      <c r="E194" s="2">
        <v>23.0</v>
      </c>
      <c r="F194" s="2" t="s">
        <v>1141</v>
      </c>
      <c r="G194" s="2" t="s">
        <v>96</v>
      </c>
      <c r="H194" s="2" t="s">
        <v>97</v>
      </c>
      <c r="I194" s="2" t="s">
        <v>113</v>
      </c>
      <c r="J194" s="2" t="s">
        <v>114</v>
      </c>
      <c r="K194" s="2" t="s">
        <v>471</v>
      </c>
      <c r="L194" s="2">
        <v>4.0</v>
      </c>
      <c r="M194" s="2">
        <v>5.0</v>
      </c>
      <c r="N194" s="2">
        <v>4.0</v>
      </c>
      <c r="O194" s="2">
        <v>4.0</v>
      </c>
      <c r="P194" s="2">
        <v>3.0</v>
      </c>
      <c r="Q194" s="2">
        <v>4.0</v>
      </c>
      <c r="R194" s="2">
        <v>4.0</v>
      </c>
      <c r="S194" s="2">
        <v>4.0</v>
      </c>
      <c r="T194" s="2">
        <v>4.0</v>
      </c>
      <c r="U194" s="2">
        <v>4.0</v>
      </c>
      <c r="V194" s="2">
        <v>4.0</v>
      </c>
      <c r="W194" s="2">
        <v>5.0</v>
      </c>
      <c r="X194" s="2">
        <v>4.0</v>
      </c>
      <c r="Y194" s="2">
        <v>4.0</v>
      </c>
      <c r="Z194" s="2">
        <v>4.0</v>
      </c>
      <c r="AA194" s="2">
        <v>1.0</v>
      </c>
      <c r="AB194" s="2">
        <v>2.0</v>
      </c>
      <c r="AC194" s="2">
        <v>4.0</v>
      </c>
      <c r="AE194" s="2" t="s">
        <v>101</v>
      </c>
      <c r="AG194" s="2" t="s">
        <v>102</v>
      </c>
      <c r="AJ194" s="2" t="s">
        <v>104</v>
      </c>
      <c r="AL194" s="2" t="s">
        <v>102</v>
      </c>
      <c r="AR194" s="2" t="s">
        <v>102</v>
      </c>
      <c r="AV194" s="2" t="s">
        <v>102</v>
      </c>
      <c r="AW194" s="2" t="s">
        <v>102</v>
      </c>
      <c r="AZ194" s="2" t="s">
        <v>102</v>
      </c>
      <c r="BB194" s="2" t="s">
        <v>102</v>
      </c>
      <c r="BE194" s="2" t="s">
        <v>102</v>
      </c>
      <c r="BG194" s="2" t="s">
        <v>104</v>
      </c>
      <c r="BM194" s="2" t="s">
        <v>102</v>
      </c>
      <c r="BQ194" s="2" t="s">
        <v>102</v>
      </c>
      <c r="BR194" s="2" t="s">
        <v>102</v>
      </c>
      <c r="BT194" s="2">
        <v>4.0</v>
      </c>
      <c r="BU194" s="2">
        <v>4.0</v>
      </c>
      <c r="BV194" s="2">
        <v>4.0</v>
      </c>
      <c r="BW194" s="2">
        <v>3.0</v>
      </c>
      <c r="BX194" s="2">
        <v>2.0</v>
      </c>
      <c r="BY194" s="2">
        <v>1.0</v>
      </c>
      <c r="BZ194" s="2">
        <v>4.0</v>
      </c>
      <c r="CA194" s="2">
        <v>2.0</v>
      </c>
      <c r="CB194" s="2">
        <v>4.0</v>
      </c>
      <c r="CC194" s="2">
        <v>1.0</v>
      </c>
      <c r="CD194" s="2">
        <v>3.0</v>
      </c>
      <c r="CE194" s="2">
        <v>3.0</v>
      </c>
      <c r="CF194" s="2">
        <v>3.0</v>
      </c>
      <c r="CG194" s="2">
        <v>1.0</v>
      </c>
      <c r="CH194" s="2">
        <v>4.0</v>
      </c>
      <c r="CI194" s="2">
        <v>1.0</v>
      </c>
      <c r="CJ194" s="2">
        <v>1.0</v>
      </c>
      <c r="CK194" s="2">
        <v>4.0</v>
      </c>
      <c r="CL194" s="2" t="s">
        <v>105</v>
      </c>
      <c r="CM194" s="2" t="s">
        <v>1142</v>
      </c>
      <c r="CN194" s="6" t="s">
        <v>1143</v>
      </c>
      <c r="CO194" s="7" t="str">
        <f>HYPERLINK("https://drive.google.com/file/d/10nUGKmQbSP_APdVUx091mj1zz4fIvlFt/view?usp=drivesdk","Form Tanggapan")</f>
        <v>Form Tanggapan</v>
      </c>
      <c r="CP194" s="2" t="s">
        <v>1144</v>
      </c>
    </row>
    <row r="195">
      <c r="A195" s="4">
        <v>43971.49328042824</v>
      </c>
      <c r="C195" s="2" t="s">
        <v>1145</v>
      </c>
      <c r="D195" s="5" t="s">
        <v>1146</v>
      </c>
      <c r="E195" s="2">
        <v>21.0</v>
      </c>
      <c r="F195" s="2" t="s">
        <v>1027</v>
      </c>
      <c r="G195" s="2" t="s">
        <v>96</v>
      </c>
      <c r="H195" s="2" t="s">
        <v>123</v>
      </c>
      <c r="I195" s="2" t="s">
        <v>124</v>
      </c>
      <c r="J195" s="2" t="s">
        <v>125</v>
      </c>
      <c r="K195" s="2" t="s">
        <v>453</v>
      </c>
      <c r="L195" s="2">
        <v>5.0</v>
      </c>
      <c r="M195" s="2">
        <v>5.0</v>
      </c>
      <c r="N195" s="2">
        <v>4.0</v>
      </c>
      <c r="O195" s="2">
        <v>4.0</v>
      </c>
      <c r="P195" s="2">
        <v>4.0</v>
      </c>
      <c r="Q195" s="2">
        <v>4.0</v>
      </c>
      <c r="R195" s="2">
        <v>2.0</v>
      </c>
      <c r="S195" s="2">
        <v>5.0</v>
      </c>
      <c r="T195" s="2">
        <v>4.0</v>
      </c>
      <c r="U195" s="2">
        <v>4.0</v>
      </c>
      <c r="V195" s="2">
        <v>4.0</v>
      </c>
      <c r="W195" s="2">
        <v>4.0</v>
      </c>
      <c r="X195" s="2">
        <v>4.0</v>
      </c>
      <c r="Y195" s="2">
        <v>4.0</v>
      </c>
      <c r="Z195" s="2">
        <v>5.0</v>
      </c>
      <c r="AA195" s="2">
        <v>1.0</v>
      </c>
      <c r="AB195" s="2">
        <v>1.0</v>
      </c>
      <c r="AC195" s="2">
        <v>2.0</v>
      </c>
      <c r="AE195" s="2" t="s">
        <v>116</v>
      </c>
      <c r="AG195" s="2" t="s">
        <v>104</v>
      </c>
      <c r="AJ195" s="2" t="s">
        <v>104</v>
      </c>
      <c r="AL195" s="2" t="s">
        <v>103</v>
      </c>
      <c r="AR195" s="2" t="s">
        <v>103</v>
      </c>
      <c r="AV195" s="2" t="s">
        <v>104</v>
      </c>
      <c r="AW195" s="2" t="s">
        <v>103</v>
      </c>
      <c r="AZ195" s="2" t="s">
        <v>103</v>
      </c>
      <c r="BB195" s="2" t="s">
        <v>103</v>
      </c>
      <c r="BE195" s="2" t="s">
        <v>103</v>
      </c>
      <c r="BG195" s="2" t="s">
        <v>127</v>
      </c>
      <c r="BM195" s="2" t="s">
        <v>127</v>
      </c>
      <c r="BQ195" s="2" t="s">
        <v>127</v>
      </c>
      <c r="BR195" s="2" t="s">
        <v>103</v>
      </c>
      <c r="BT195" s="2">
        <v>4.0</v>
      </c>
      <c r="BU195" s="2">
        <v>3.0</v>
      </c>
      <c r="BV195" s="2">
        <v>4.0</v>
      </c>
      <c r="BW195" s="2">
        <v>4.0</v>
      </c>
      <c r="BX195" s="2">
        <v>1.0</v>
      </c>
      <c r="BY195" s="2">
        <v>4.0</v>
      </c>
      <c r="BZ195" s="2">
        <v>3.0</v>
      </c>
      <c r="CA195" s="2">
        <v>2.0</v>
      </c>
      <c r="CB195" s="2">
        <v>4.0</v>
      </c>
      <c r="CC195" s="2">
        <v>1.0</v>
      </c>
      <c r="CD195" s="2">
        <v>3.0</v>
      </c>
      <c r="CE195" s="2">
        <v>3.0</v>
      </c>
      <c r="CF195" s="2">
        <v>4.0</v>
      </c>
      <c r="CG195" s="2">
        <v>2.0</v>
      </c>
      <c r="CH195" s="2">
        <v>4.0</v>
      </c>
      <c r="CI195" s="2">
        <v>1.0</v>
      </c>
      <c r="CJ195" s="2">
        <v>3.0</v>
      </c>
      <c r="CK195" s="2">
        <v>4.0</v>
      </c>
      <c r="CL195" s="2" t="s">
        <v>105</v>
      </c>
      <c r="CM195" s="2" t="s">
        <v>1147</v>
      </c>
      <c r="CN195" s="6" t="s">
        <v>1148</v>
      </c>
      <c r="CO195" s="7" t="str">
        <f>HYPERLINK("https://drive.google.com/file/d/1MQDNaV-dPMj_x_kagqBHspig3iuV8DSU/view?usp=drivesdk","Form Tanggapan")</f>
        <v>Form Tanggapan</v>
      </c>
      <c r="CP195" s="2" t="s">
        <v>1149</v>
      </c>
    </row>
    <row r="196">
      <c r="A196" s="4">
        <v>43971.494162013885</v>
      </c>
      <c r="C196" s="2" t="s">
        <v>1150</v>
      </c>
      <c r="D196" s="5" t="s">
        <v>1151</v>
      </c>
      <c r="E196" s="2">
        <v>20.0</v>
      </c>
      <c r="F196" s="2" t="s">
        <v>679</v>
      </c>
      <c r="G196" s="2" t="s">
        <v>112</v>
      </c>
      <c r="H196" s="2" t="s">
        <v>123</v>
      </c>
      <c r="I196" s="2" t="s">
        <v>124</v>
      </c>
      <c r="J196" s="2" t="s">
        <v>125</v>
      </c>
      <c r="K196" s="2" t="s">
        <v>459</v>
      </c>
      <c r="L196" s="2">
        <v>5.0</v>
      </c>
      <c r="M196" s="2">
        <v>5.0</v>
      </c>
      <c r="N196" s="2">
        <v>5.0</v>
      </c>
      <c r="O196" s="2">
        <v>5.0</v>
      </c>
      <c r="P196" s="2">
        <v>5.0</v>
      </c>
      <c r="Q196" s="2">
        <v>5.0</v>
      </c>
      <c r="R196" s="2">
        <v>5.0</v>
      </c>
      <c r="S196" s="2">
        <v>5.0</v>
      </c>
      <c r="T196" s="2">
        <v>4.0</v>
      </c>
      <c r="U196" s="2">
        <v>4.0</v>
      </c>
      <c r="V196" s="2">
        <v>5.0</v>
      </c>
      <c r="W196" s="2">
        <v>5.0</v>
      </c>
      <c r="X196" s="2">
        <v>5.0</v>
      </c>
      <c r="Y196" s="2">
        <v>5.0</v>
      </c>
      <c r="Z196" s="2">
        <v>5.0</v>
      </c>
      <c r="AA196" s="2">
        <v>3.0</v>
      </c>
      <c r="AB196" s="2">
        <v>3.0</v>
      </c>
      <c r="AC196" s="2">
        <v>5.0</v>
      </c>
      <c r="AE196" s="2" t="s">
        <v>101</v>
      </c>
      <c r="AG196" s="2" t="s">
        <v>102</v>
      </c>
      <c r="AJ196" s="2" t="s">
        <v>102</v>
      </c>
      <c r="AL196" s="2" t="s">
        <v>102</v>
      </c>
      <c r="AR196" s="2" t="s">
        <v>102</v>
      </c>
      <c r="AV196" s="2" t="s">
        <v>102</v>
      </c>
      <c r="AW196" s="2" t="s">
        <v>102</v>
      </c>
      <c r="AZ196" s="2" t="s">
        <v>102</v>
      </c>
      <c r="BB196" s="2" t="s">
        <v>102</v>
      </c>
      <c r="BE196" s="2" t="s">
        <v>102</v>
      </c>
      <c r="BG196" s="2" t="s">
        <v>102</v>
      </c>
      <c r="BM196" s="2" t="s">
        <v>102</v>
      </c>
      <c r="BQ196" s="2" t="s">
        <v>102</v>
      </c>
      <c r="BR196" s="2" t="s">
        <v>102</v>
      </c>
      <c r="BT196" s="2">
        <v>4.0</v>
      </c>
      <c r="BU196" s="2">
        <v>4.0</v>
      </c>
      <c r="BV196" s="2">
        <v>4.0</v>
      </c>
      <c r="BW196" s="2">
        <v>4.0</v>
      </c>
      <c r="BX196" s="2">
        <v>4.0</v>
      </c>
      <c r="BY196" s="2">
        <v>4.0</v>
      </c>
      <c r="BZ196" s="2">
        <v>4.0</v>
      </c>
      <c r="CA196" s="2">
        <v>4.0</v>
      </c>
      <c r="CB196" s="2">
        <v>4.0</v>
      </c>
      <c r="CC196" s="2">
        <v>4.0</v>
      </c>
      <c r="CD196" s="2">
        <v>4.0</v>
      </c>
      <c r="CE196" s="2">
        <v>4.0</v>
      </c>
      <c r="CF196" s="2">
        <v>4.0</v>
      </c>
      <c r="CG196" s="2">
        <v>4.0</v>
      </c>
      <c r="CH196" s="2">
        <v>4.0</v>
      </c>
      <c r="CI196" s="2">
        <v>4.0</v>
      </c>
      <c r="CJ196" s="2">
        <v>4.0</v>
      </c>
      <c r="CK196" s="2">
        <v>4.0</v>
      </c>
      <c r="CL196" s="2" t="s">
        <v>105</v>
      </c>
      <c r="CM196" s="2" t="s">
        <v>1152</v>
      </c>
      <c r="CN196" s="6" t="s">
        <v>1153</v>
      </c>
      <c r="CO196" s="7" t="str">
        <f>HYPERLINK("https://drive.google.com/file/d/1nU9hw-KuKKuFmVUiDSVHMUVUVWimt5SG/view?usp=drivesdk","Form Tanggapan")</f>
        <v>Form Tanggapan</v>
      </c>
      <c r="CP196" s="2" t="s">
        <v>1154</v>
      </c>
    </row>
    <row r="197">
      <c r="A197" s="4">
        <v>43971.49473082176</v>
      </c>
      <c r="C197" s="2" t="s">
        <v>1155</v>
      </c>
      <c r="E197" s="2">
        <v>26.0</v>
      </c>
      <c r="F197" s="2" t="s">
        <v>154</v>
      </c>
      <c r="G197" s="2" t="s">
        <v>96</v>
      </c>
      <c r="H197" s="2" t="s">
        <v>97</v>
      </c>
      <c r="I197" s="2" t="s">
        <v>124</v>
      </c>
      <c r="J197" s="2" t="s">
        <v>183</v>
      </c>
      <c r="K197" s="2" t="s">
        <v>453</v>
      </c>
      <c r="L197" s="2">
        <v>4.0</v>
      </c>
      <c r="M197" s="2">
        <v>5.0</v>
      </c>
      <c r="N197" s="2">
        <v>5.0</v>
      </c>
      <c r="O197" s="2">
        <v>5.0</v>
      </c>
      <c r="P197" s="2">
        <v>5.0</v>
      </c>
      <c r="Q197" s="2">
        <v>5.0</v>
      </c>
      <c r="R197" s="2">
        <v>3.0</v>
      </c>
      <c r="S197" s="2">
        <v>5.0</v>
      </c>
      <c r="T197" s="2">
        <v>5.0</v>
      </c>
      <c r="U197" s="2">
        <v>3.0</v>
      </c>
      <c r="V197" s="2">
        <v>5.0</v>
      </c>
      <c r="W197" s="2">
        <v>5.0</v>
      </c>
      <c r="X197" s="2">
        <v>5.0</v>
      </c>
      <c r="Y197" s="2">
        <v>5.0</v>
      </c>
      <c r="Z197" s="2">
        <v>4.0</v>
      </c>
      <c r="AA197" s="2">
        <v>2.0</v>
      </c>
      <c r="AB197" s="2">
        <v>3.0</v>
      </c>
      <c r="AC197" s="2">
        <v>5.0</v>
      </c>
      <c r="AE197" s="2" t="s">
        <v>104</v>
      </c>
      <c r="AG197" s="2" t="s">
        <v>104</v>
      </c>
      <c r="AJ197" s="2" t="s">
        <v>102</v>
      </c>
      <c r="AL197" s="2" t="s">
        <v>104</v>
      </c>
      <c r="AR197" s="2" t="s">
        <v>102</v>
      </c>
      <c r="AV197" s="2" t="s">
        <v>102</v>
      </c>
      <c r="AW197" s="2" t="s">
        <v>103</v>
      </c>
      <c r="AZ197" s="2" t="s">
        <v>102</v>
      </c>
      <c r="BB197" s="2" t="s">
        <v>104</v>
      </c>
      <c r="BE197" s="2" t="s">
        <v>104</v>
      </c>
      <c r="BG197" s="2" t="s">
        <v>103</v>
      </c>
      <c r="BM197" s="2" t="s">
        <v>104</v>
      </c>
      <c r="BQ197" s="2" t="s">
        <v>104</v>
      </c>
      <c r="BR197" s="2" t="s">
        <v>104</v>
      </c>
      <c r="BT197" s="2">
        <v>4.0</v>
      </c>
      <c r="BU197" s="2">
        <v>3.0</v>
      </c>
      <c r="BV197" s="2">
        <v>4.0</v>
      </c>
      <c r="BW197" s="2">
        <v>4.0</v>
      </c>
      <c r="BX197" s="2">
        <v>2.0</v>
      </c>
      <c r="BY197" s="2">
        <v>4.0</v>
      </c>
      <c r="BZ197" s="2">
        <v>4.0</v>
      </c>
      <c r="CA197" s="2">
        <v>2.0</v>
      </c>
      <c r="CB197" s="2">
        <v>4.0</v>
      </c>
      <c r="CC197" s="2">
        <v>1.0</v>
      </c>
      <c r="CD197" s="2">
        <v>3.0</v>
      </c>
      <c r="CE197" s="2">
        <v>3.0</v>
      </c>
      <c r="CF197" s="2">
        <v>3.0</v>
      </c>
      <c r="CG197" s="2">
        <v>2.0</v>
      </c>
      <c r="CH197" s="2">
        <v>4.0</v>
      </c>
      <c r="CI197" s="2">
        <v>3.0</v>
      </c>
      <c r="CJ197" s="2">
        <v>2.0</v>
      </c>
      <c r="CK197" s="2">
        <v>3.0</v>
      </c>
      <c r="CL197" s="2" t="s">
        <v>105</v>
      </c>
      <c r="CM197" s="2" t="s">
        <v>1156</v>
      </c>
      <c r="CN197" s="6" t="s">
        <v>1157</v>
      </c>
      <c r="CO197" s="7" t="str">
        <f>HYPERLINK("https://drive.google.com/file/d/1s2hrQuxP21OGy_8tR3FTgvPRdqOb_9Sf/view?usp=drivesdk","Form Tanggapan")</f>
        <v>Form Tanggapan</v>
      </c>
      <c r="CP197" s="2" t="s">
        <v>1158</v>
      </c>
    </row>
    <row r="198">
      <c r="A198" s="4">
        <v>43971.49513260416</v>
      </c>
      <c r="C198" s="2" t="s">
        <v>1159</v>
      </c>
      <c r="D198" s="5" t="s">
        <v>1160</v>
      </c>
      <c r="E198" s="2">
        <v>29.0</v>
      </c>
      <c r="F198" s="2" t="s">
        <v>1161</v>
      </c>
      <c r="G198" s="2" t="s">
        <v>96</v>
      </c>
      <c r="H198" s="2" t="s">
        <v>168</v>
      </c>
      <c r="I198" s="2" t="s">
        <v>113</v>
      </c>
      <c r="J198" s="2" t="s">
        <v>1162</v>
      </c>
      <c r="K198" s="2" t="s">
        <v>684</v>
      </c>
      <c r="L198" s="2">
        <v>3.0</v>
      </c>
      <c r="M198" s="2">
        <v>4.0</v>
      </c>
      <c r="N198" s="2">
        <v>4.0</v>
      </c>
      <c r="O198" s="2">
        <v>4.0</v>
      </c>
      <c r="P198" s="2">
        <v>4.0</v>
      </c>
      <c r="Q198" s="2">
        <v>4.0</v>
      </c>
      <c r="R198" s="2">
        <v>3.0</v>
      </c>
      <c r="S198" s="2">
        <v>3.0</v>
      </c>
      <c r="T198" s="2">
        <v>3.0</v>
      </c>
      <c r="U198" s="2">
        <v>3.0</v>
      </c>
      <c r="V198" s="2">
        <v>3.0</v>
      </c>
      <c r="W198" s="2">
        <v>4.0</v>
      </c>
      <c r="X198" s="2">
        <v>3.0</v>
      </c>
      <c r="Y198" s="2">
        <v>4.0</v>
      </c>
      <c r="Z198" s="2">
        <v>4.0</v>
      </c>
      <c r="AA198" s="2">
        <v>3.0</v>
      </c>
      <c r="AB198" s="2">
        <v>3.0</v>
      </c>
      <c r="AC198" s="2">
        <v>4.0</v>
      </c>
      <c r="AE198" s="2" t="s">
        <v>104</v>
      </c>
      <c r="AG198" s="2" t="s">
        <v>102</v>
      </c>
      <c r="AJ198" s="2" t="s">
        <v>102</v>
      </c>
      <c r="AL198" s="2" t="s">
        <v>104</v>
      </c>
      <c r="AR198" s="2" t="s">
        <v>102</v>
      </c>
      <c r="AV198" s="2" t="s">
        <v>102</v>
      </c>
      <c r="AW198" s="2" t="s">
        <v>102</v>
      </c>
      <c r="AZ198" s="2" t="s">
        <v>104</v>
      </c>
      <c r="BB198" s="2" t="s">
        <v>104</v>
      </c>
      <c r="BE198" s="2" t="s">
        <v>102</v>
      </c>
      <c r="BG198" s="2" t="s">
        <v>102</v>
      </c>
      <c r="BM198" s="2" t="s">
        <v>102</v>
      </c>
      <c r="BQ198" s="2" t="s">
        <v>102</v>
      </c>
      <c r="BR198" s="2" t="s">
        <v>102</v>
      </c>
      <c r="BT198" s="2">
        <v>3.0</v>
      </c>
      <c r="BU198" s="2">
        <v>3.0</v>
      </c>
      <c r="BV198" s="2">
        <v>4.0</v>
      </c>
      <c r="BW198" s="2">
        <v>4.0</v>
      </c>
      <c r="BX198" s="2">
        <v>1.0</v>
      </c>
      <c r="BY198" s="2">
        <v>3.0</v>
      </c>
      <c r="BZ198" s="2">
        <v>3.0</v>
      </c>
      <c r="CA198" s="2">
        <v>2.0</v>
      </c>
      <c r="CB198" s="2">
        <v>3.0</v>
      </c>
      <c r="CC198" s="2">
        <v>2.0</v>
      </c>
      <c r="CD198" s="2">
        <v>3.0</v>
      </c>
      <c r="CE198" s="2">
        <v>2.0</v>
      </c>
      <c r="CF198" s="2">
        <v>3.0</v>
      </c>
      <c r="CG198" s="2">
        <v>3.0</v>
      </c>
      <c r="CH198" s="2">
        <v>3.0</v>
      </c>
      <c r="CI198" s="2">
        <v>2.0</v>
      </c>
      <c r="CJ198" s="2">
        <v>1.0</v>
      </c>
      <c r="CK198" s="2">
        <v>3.0</v>
      </c>
      <c r="CL198" s="2" t="s">
        <v>105</v>
      </c>
      <c r="CM198" s="2" t="s">
        <v>1163</v>
      </c>
      <c r="CN198" s="6" t="s">
        <v>1164</v>
      </c>
      <c r="CO198" s="7" t="str">
        <f>HYPERLINK("https://drive.google.com/file/d/1Do7Bb1_rbk_4N3KBJAZlH1rre6-KiI7G/view?usp=drivesdk","Form Tanggapan")</f>
        <v>Form Tanggapan</v>
      </c>
      <c r="CP198" s="2" t="s">
        <v>1165</v>
      </c>
    </row>
    <row r="199">
      <c r="A199" s="4">
        <v>43971.49751486111</v>
      </c>
      <c r="C199" s="2" t="s">
        <v>1166</v>
      </c>
      <c r="D199" s="5" t="s">
        <v>1167</v>
      </c>
      <c r="E199" s="2">
        <v>28.0</v>
      </c>
      <c r="F199" s="2" t="s">
        <v>122</v>
      </c>
      <c r="G199" s="2" t="s">
        <v>96</v>
      </c>
      <c r="H199" s="2" t="s">
        <v>168</v>
      </c>
      <c r="I199" s="2" t="s">
        <v>113</v>
      </c>
      <c r="J199" s="2" t="s">
        <v>372</v>
      </c>
      <c r="K199" s="2" t="s">
        <v>453</v>
      </c>
      <c r="L199" s="2">
        <v>5.0</v>
      </c>
      <c r="M199" s="2">
        <v>5.0</v>
      </c>
      <c r="N199" s="2">
        <v>5.0</v>
      </c>
      <c r="O199" s="2">
        <v>5.0</v>
      </c>
      <c r="P199" s="2">
        <v>5.0</v>
      </c>
      <c r="Q199" s="2">
        <v>4.0</v>
      </c>
      <c r="R199" s="2">
        <v>5.0</v>
      </c>
      <c r="S199" s="2">
        <v>5.0</v>
      </c>
      <c r="T199" s="2">
        <v>5.0</v>
      </c>
      <c r="U199" s="2">
        <v>3.0</v>
      </c>
      <c r="V199" s="2">
        <v>5.0</v>
      </c>
      <c r="W199" s="2">
        <v>5.0</v>
      </c>
      <c r="X199" s="2">
        <v>5.0</v>
      </c>
      <c r="Y199" s="2">
        <v>5.0</v>
      </c>
      <c r="Z199" s="2">
        <v>5.0</v>
      </c>
      <c r="AA199" s="2">
        <v>2.0</v>
      </c>
      <c r="AB199" s="2">
        <v>1.0</v>
      </c>
      <c r="AC199" s="2">
        <v>5.0</v>
      </c>
      <c r="AE199" s="2" t="s">
        <v>104</v>
      </c>
      <c r="AG199" s="2" t="s">
        <v>102</v>
      </c>
      <c r="AJ199" s="2" t="s">
        <v>102</v>
      </c>
      <c r="AL199" s="2" t="s">
        <v>104</v>
      </c>
      <c r="AR199" s="2" t="s">
        <v>102</v>
      </c>
      <c r="AV199" s="2" t="s">
        <v>102</v>
      </c>
      <c r="AW199" s="2" t="s">
        <v>104</v>
      </c>
      <c r="AZ199" s="2" t="s">
        <v>102</v>
      </c>
      <c r="BB199" s="2" t="s">
        <v>102</v>
      </c>
      <c r="BE199" s="2" t="s">
        <v>104</v>
      </c>
      <c r="BG199" s="2" t="s">
        <v>104</v>
      </c>
      <c r="BM199" s="2" t="s">
        <v>104</v>
      </c>
      <c r="BQ199" s="2" t="s">
        <v>104</v>
      </c>
      <c r="BR199" s="2" t="s">
        <v>102</v>
      </c>
      <c r="BT199" s="2">
        <v>4.0</v>
      </c>
      <c r="BU199" s="2">
        <v>4.0</v>
      </c>
      <c r="BV199" s="2">
        <v>4.0</v>
      </c>
      <c r="BW199" s="2">
        <v>4.0</v>
      </c>
      <c r="BX199" s="2">
        <v>1.0</v>
      </c>
      <c r="BY199" s="2">
        <v>4.0</v>
      </c>
      <c r="BZ199" s="2">
        <v>3.0</v>
      </c>
      <c r="CA199" s="2">
        <v>2.0</v>
      </c>
      <c r="CB199" s="2">
        <v>4.0</v>
      </c>
      <c r="CC199" s="2">
        <v>1.0</v>
      </c>
      <c r="CD199" s="2">
        <v>4.0</v>
      </c>
      <c r="CE199" s="2">
        <v>4.0</v>
      </c>
      <c r="CF199" s="2">
        <v>4.0</v>
      </c>
      <c r="CG199" s="2">
        <v>2.0</v>
      </c>
      <c r="CH199" s="2">
        <v>4.0</v>
      </c>
      <c r="CI199" s="2">
        <v>1.0</v>
      </c>
      <c r="CJ199" s="2">
        <v>4.0</v>
      </c>
      <c r="CK199" s="2">
        <v>4.0</v>
      </c>
      <c r="CL199" s="2" t="s">
        <v>105</v>
      </c>
      <c r="CM199" s="2" t="s">
        <v>1168</v>
      </c>
      <c r="CN199" s="6" t="s">
        <v>1169</v>
      </c>
      <c r="CO199" s="7" t="str">
        <f>HYPERLINK("https://drive.google.com/file/d/15tnavD88UKnUy5b1rA1BoPMnG9VbOHRF/view?usp=drivesdk","Form Tanggapan")</f>
        <v>Form Tanggapan</v>
      </c>
      <c r="CP199" s="2" t="s">
        <v>1170</v>
      </c>
    </row>
    <row r="200">
      <c r="A200" s="4">
        <v>43971.49841409722</v>
      </c>
      <c r="C200" s="2" t="s">
        <v>1171</v>
      </c>
      <c r="D200" s="5" t="s">
        <v>1172</v>
      </c>
      <c r="E200" s="2">
        <v>20.0</v>
      </c>
      <c r="F200" s="2" t="s">
        <v>1173</v>
      </c>
      <c r="G200" s="2" t="s">
        <v>96</v>
      </c>
      <c r="H200" s="2" t="s">
        <v>123</v>
      </c>
      <c r="I200" s="2" t="s">
        <v>124</v>
      </c>
      <c r="J200" s="2" t="s">
        <v>125</v>
      </c>
      <c r="K200" s="2" t="s">
        <v>477</v>
      </c>
      <c r="L200" s="2">
        <v>5.0</v>
      </c>
      <c r="M200" s="2">
        <v>5.0</v>
      </c>
      <c r="N200" s="2">
        <v>5.0</v>
      </c>
      <c r="O200" s="2">
        <v>4.0</v>
      </c>
      <c r="P200" s="2">
        <v>4.0</v>
      </c>
      <c r="Q200" s="2">
        <v>5.0</v>
      </c>
      <c r="R200" s="2">
        <v>5.0</v>
      </c>
      <c r="S200" s="2">
        <v>5.0</v>
      </c>
      <c r="T200" s="2">
        <v>5.0</v>
      </c>
      <c r="U200" s="2">
        <v>5.0</v>
      </c>
      <c r="V200" s="2">
        <v>5.0</v>
      </c>
      <c r="W200" s="2">
        <v>5.0</v>
      </c>
      <c r="X200" s="2">
        <v>5.0</v>
      </c>
      <c r="Y200" s="2">
        <v>5.0</v>
      </c>
      <c r="Z200" s="2">
        <v>5.0</v>
      </c>
      <c r="AA200" s="2">
        <v>2.0</v>
      </c>
      <c r="AB200" s="2">
        <v>2.0</v>
      </c>
      <c r="AC200" s="2">
        <v>5.0</v>
      </c>
      <c r="AE200" s="2" t="s">
        <v>101</v>
      </c>
      <c r="AG200" s="2" t="s">
        <v>102</v>
      </c>
      <c r="AJ200" s="2" t="s">
        <v>102</v>
      </c>
      <c r="AL200" s="2" t="s">
        <v>102</v>
      </c>
      <c r="AR200" s="2" t="s">
        <v>102</v>
      </c>
      <c r="AV200" s="2" t="s">
        <v>102</v>
      </c>
      <c r="AW200" s="2" t="s">
        <v>102</v>
      </c>
      <c r="AZ200" s="2" t="s">
        <v>102</v>
      </c>
      <c r="BB200" s="2" t="s">
        <v>102</v>
      </c>
      <c r="BE200" s="2" t="s">
        <v>102</v>
      </c>
      <c r="BG200" s="2" t="s">
        <v>102</v>
      </c>
      <c r="BM200" s="2" t="s">
        <v>102</v>
      </c>
      <c r="BQ200" s="2" t="s">
        <v>102</v>
      </c>
      <c r="BR200" s="2" t="s">
        <v>102</v>
      </c>
      <c r="BT200" s="2">
        <v>4.0</v>
      </c>
      <c r="BU200" s="2">
        <v>4.0</v>
      </c>
      <c r="BV200" s="2">
        <v>4.0</v>
      </c>
      <c r="BW200" s="2">
        <v>4.0</v>
      </c>
      <c r="BX200" s="2">
        <v>1.0</v>
      </c>
      <c r="BY200" s="2">
        <v>4.0</v>
      </c>
      <c r="BZ200" s="2">
        <v>4.0</v>
      </c>
      <c r="CA200" s="2">
        <v>1.0</v>
      </c>
      <c r="CB200" s="2">
        <v>4.0</v>
      </c>
      <c r="CC200" s="2">
        <v>1.0</v>
      </c>
      <c r="CD200" s="2">
        <v>4.0</v>
      </c>
      <c r="CE200" s="2">
        <v>4.0</v>
      </c>
      <c r="CF200" s="2">
        <v>4.0</v>
      </c>
      <c r="CG200" s="2">
        <v>4.0</v>
      </c>
      <c r="CH200" s="2">
        <v>4.0</v>
      </c>
      <c r="CI200" s="2">
        <v>1.0</v>
      </c>
      <c r="CJ200" s="2">
        <v>1.0</v>
      </c>
      <c r="CK200" s="2">
        <v>4.0</v>
      </c>
      <c r="CL200" s="2" t="s">
        <v>105</v>
      </c>
      <c r="CM200" s="2" t="s">
        <v>1174</v>
      </c>
      <c r="CN200" s="6" t="s">
        <v>1175</v>
      </c>
      <c r="CO200" s="7" t="str">
        <f>HYPERLINK("https://drive.google.com/file/d/1G1W9yP9O09GbDWRREkP4M0iX-0qAh6_4/view?usp=drivesdk","Form Tanggapan")</f>
        <v>Form Tanggapan</v>
      </c>
      <c r="CP200" s="2" t="s">
        <v>1176</v>
      </c>
    </row>
    <row r="201">
      <c r="A201" s="4">
        <v>43971.4986462963</v>
      </c>
      <c r="C201" s="2" t="s">
        <v>1177</v>
      </c>
      <c r="D201" s="5" t="s">
        <v>1178</v>
      </c>
      <c r="E201" s="2">
        <v>21.0</v>
      </c>
      <c r="F201" s="2" t="s">
        <v>154</v>
      </c>
      <c r="G201" s="2" t="s">
        <v>96</v>
      </c>
      <c r="H201" s="2" t="s">
        <v>123</v>
      </c>
      <c r="I201" s="2" t="s">
        <v>124</v>
      </c>
      <c r="J201" s="2" t="s">
        <v>125</v>
      </c>
      <c r="K201" s="2" t="s">
        <v>471</v>
      </c>
      <c r="L201" s="2">
        <v>4.0</v>
      </c>
      <c r="M201" s="2">
        <v>5.0</v>
      </c>
      <c r="N201" s="2">
        <v>5.0</v>
      </c>
      <c r="O201" s="2">
        <v>5.0</v>
      </c>
      <c r="P201" s="2">
        <v>4.0</v>
      </c>
      <c r="Q201" s="2">
        <v>3.0</v>
      </c>
      <c r="R201" s="2">
        <v>4.0</v>
      </c>
      <c r="S201" s="2">
        <v>5.0</v>
      </c>
      <c r="T201" s="2">
        <v>4.0</v>
      </c>
      <c r="U201" s="2">
        <v>4.0</v>
      </c>
      <c r="V201" s="2">
        <v>4.0</v>
      </c>
      <c r="W201" s="2">
        <v>5.0</v>
      </c>
      <c r="X201" s="2">
        <v>5.0</v>
      </c>
      <c r="Y201" s="2">
        <v>5.0</v>
      </c>
      <c r="Z201" s="2">
        <v>5.0</v>
      </c>
      <c r="AA201" s="2">
        <v>2.0</v>
      </c>
      <c r="AB201" s="2">
        <v>3.0</v>
      </c>
      <c r="AC201" s="2">
        <v>2.0</v>
      </c>
      <c r="AE201" s="2" t="s">
        <v>104</v>
      </c>
      <c r="AG201" s="2" t="s">
        <v>104</v>
      </c>
      <c r="AJ201" s="2" t="s">
        <v>102</v>
      </c>
      <c r="AL201" s="2" t="s">
        <v>104</v>
      </c>
      <c r="AR201" s="2" t="s">
        <v>102</v>
      </c>
      <c r="AV201" s="2" t="s">
        <v>102</v>
      </c>
      <c r="AW201" s="2" t="s">
        <v>102</v>
      </c>
      <c r="AZ201" s="2" t="s">
        <v>102</v>
      </c>
      <c r="BB201" s="2" t="s">
        <v>103</v>
      </c>
      <c r="BE201" s="2" t="s">
        <v>102</v>
      </c>
      <c r="BG201" s="2" t="s">
        <v>104</v>
      </c>
      <c r="BM201" s="2" t="s">
        <v>102</v>
      </c>
      <c r="BQ201" s="2" t="s">
        <v>103</v>
      </c>
      <c r="BR201" s="2" t="s">
        <v>104</v>
      </c>
      <c r="BT201" s="2">
        <v>4.0</v>
      </c>
      <c r="BU201" s="2">
        <v>4.0</v>
      </c>
      <c r="BV201" s="2">
        <v>4.0</v>
      </c>
      <c r="BW201" s="2">
        <v>4.0</v>
      </c>
      <c r="BX201" s="2">
        <v>1.0</v>
      </c>
      <c r="BY201" s="2">
        <v>4.0</v>
      </c>
      <c r="BZ201" s="2">
        <v>3.0</v>
      </c>
      <c r="CA201" s="2">
        <v>2.0</v>
      </c>
      <c r="CB201" s="2">
        <v>3.0</v>
      </c>
      <c r="CC201" s="2">
        <v>1.0</v>
      </c>
      <c r="CD201" s="2">
        <v>4.0</v>
      </c>
      <c r="CE201" s="2">
        <v>3.0</v>
      </c>
      <c r="CF201" s="2">
        <v>4.0</v>
      </c>
      <c r="CG201" s="2">
        <v>1.0</v>
      </c>
      <c r="CH201" s="2">
        <v>4.0</v>
      </c>
      <c r="CI201" s="2">
        <v>1.0</v>
      </c>
      <c r="CJ201" s="2">
        <v>3.0</v>
      </c>
      <c r="CK201" s="2">
        <v>3.0</v>
      </c>
      <c r="CL201" s="2" t="s">
        <v>105</v>
      </c>
      <c r="CM201" s="2" t="s">
        <v>1179</v>
      </c>
      <c r="CN201" s="6" t="s">
        <v>1180</v>
      </c>
      <c r="CO201" s="7" t="str">
        <f>HYPERLINK("https://drive.google.com/file/d/1uAfcChAHPfVfaleyfsuXl2O4hMq24nQV/view?usp=drivesdk","Form Tanggapan")</f>
        <v>Form Tanggapan</v>
      </c>
      <c r="CP201" s="2" t="s">
        <v>1181</v>
      </c>
    </row>
    <row r="202">
      <c r="A202" s="4">
        <v>43971.49942636574</v>
      </c>
      <c r="C202" s="2" t="s">
        <v>1182</v>
      </c>
      <c r="D202" s="5" t="s">
        <v>1183</v>
      </c>
      <c r="E202" s="2">
        <v>34.0</v>
      </c>
      <c r="F202" s="2" t="s">
        <v>1184</v>
      </c>
      <c r="G202" s="2" t="s">
        <v>96</v>
      </c>
      <c r="H202" s="2" t="s">
        <v>168</v>
      </c>
      <c r="I202" s="2" t="s">
        <v>113</v>
      </c>
      <c r="J202" s="2" t="s">
        <v>246</v>
      </c>
      <c r="K202" s="2" t="s">
        <v>453</v>
      </c>
      <c r="L202" s="2">
        <v>5.0</v>
      </c>
      <c r="M202" s="2">
        <v>5.0</v>
      </c>
      <c r="N202" s="2">
        <v>4.0</v>
      </c>
      <c r="O202" s="2">
        <v>5.0</v>
      </c>
      <c r="P202" s="2">
        <v>5.0</v>
      </c>
      <c r="Q202" s="2">
        <v>5.0</v>
      </c>
      <c r="R202" s="2">
        <v>5.0</v>
      </c>
      <c r="S202" s="2">
        <v>5.0</v>
      </c>
      <c r="T202" s="2">
        <v>5.0</v>
      </c>
      <c r="U202" s="2">
        <v>5.0</v>
      </c>
      <c r="V202" s="2">
        <v>5.0</v>
      </c>
      <c r="W202" s="2">
        <v>5.0</v>
      </c>
      <c r="X202" s="2">
        <v>5.0</v>
      </c>
      <c r="Y202" s="2">
        <v>5.0</v>
      </c>
      <c r="Z202" s="2">
        <v>5.0</v>
      </c>
      <c r="AA202" s="2">
        <v>5.0</v>
      </c>
      <c r="AB202" s="2">
        <v>5.0</v>
      </c>
      <c r="AC202" s="2">
        <v>5.0</v>
      </c>
      <c r="AE202" s="2" t="s">
        <v>101</v>
      </c>
      <c r="AG202" s="2" t="s">
        <v>102</v>
      </c>
      <c r="AJ202" s="2" t="s">
        <v>102</v>
      </c>
      <c r="AL202" s="2" t="s">
        <v>104</v>
      </c>
      <c r="AR202" s="2" t="s">
        <v>102</v>
      </c>
      <c r="AV202" s="2" t="s">
        <v>102</v>
      </c>
      <c r="AW202" s="2" t="s">
        <v>102</v>
      </c>
      <c r="AZ202" s="2" t="s">
        <v>102</v>
      </c>
      <c r="BB202" s="2" t="s">
        <v>102</v>
      </c>
      <c r="BE202" s="2" t="s">
        <v>102</v>
      </c>
      <c r="BG202" s="2" t="s">
        <v>102</v>
      </c>
      <c r="BM202" s="2" t="s">
        <v>102</v>
      </c>
      <c r="BQ202" s="2" t="s">
        <v>102</v>
      </c>
      <c r="BR202" s="2" t="s">
        <v>102</v>
      </c>
      <c r="BT202" s="2">
        <v>4.0</v>
      </c>
      <c r="BU202" s="2">
        <v>4.0</v>
      </c>
      <c r="BV202" s="2">
        <v>4.0</v>
      </c>
      <c r="BW202" s="2">
        <v>4.0</v>
      </c>
      <c r="BX202" s="2">
        <v>4.0</v>
      </c>
      <c r="BY202" s="2">
        <v>4.0</v>
      </c>
      <c r="BZ202" s="2">
        <v>4.0</v>
      </c>
      <c r="CA202" s="2">
        <v>4.0</v>
      </c>
      <c r="CB202" s="2">
        <v>4.0</v>
      </c>
      <c r="CC202" s="2">
        <v>4.0</v>
      </c>
      <c r="CD202" s="2">
        <v>4.0</v>
      </c>
      <c r="CE202" s="2">
        <v>4.0</v>
      </c>
      <c r="CF202" s="2">
        <v>4.0</v>
      </c>
      <c r="CG202" s="2">
        <v>4.0</v>
      </c>
      <c r="CH202" s="2">
        <v>4.0</v>
      </c>
      <c r="CI202" s="2">
        <v>4.0</v>
      </c>
      <c r="CJ202" s="2">
        <v>4.0</v>
      </c>
      <c r="CK202" s="2">
        <v>4.0</v>
      </c>
      <c r="CL202" s="2" t="s">
        <v>105</v>
      </c>
      <c r="CM202" s="2" t="s">
        <v>1185</v>
      </c>
      <c r="CN202" s="6" t="s">
        <v>1186</v>
      </c>
      <c r="CO202" s="7" t="str">
        <f>HYPERLINK("https://drive.google.com/file/d/1C-106JRmvOD8Er8SdV4aalMt3HC2yvJ8/view?usp=drivesdk","Form Tanggapan")</f>
        <v>Form Tanggapan</v>
      </c>
      <c r="CP202" s="2" t="s">
        <v>1187</v>
      </c>
    </row>
    <row r="203">
      <c r="A203" s="4">
        <v>43971.49948949074</v>
      </c>
      <c r="C203" s="2" t="s">
        <v>1188</v>
      </c>
      <c r="D203" s="5" t="s">
        <v>1189</v>
      </c>
      <c r="E203" s="2">
        <v>20.0</v>
      </c>
      <c r="F203" s="2" t="s">
        <v>1190</v>
      </c>
      <c r="G203" s="2" t="s">
        <v>96</v>
      </c>
      <c r="H203" s="2" t="s">
        <v>123</v>
      </c>
      <c r="I203" s="2" t="s">
        <v>124</v>
      </c>
      <c r="J203" s="2" t="s">
        <v>125</v>
      </c>
      <c r="K203" s="2" t="s">
        <v>191</v>
      </c>
      <c r="L203" s="2">
        <v>4.0</v>
      </c>
      <c r="M203" s="2">
        <v>4.0</v>
      </c>
      <c r="N203" s="2">
        <v>4.0</v>
      </c>
      <c r="O203" s="2">
        <v>5.0</v>
      </c>
      <c r="P203" s="2">
        <v>5.0</v>
      </c>
      <c r="Q203" s="2">
        <v>5.0</v>
      </c>
      <c r="R203" s="2">
        <v>4.0</v>
      </c>
      <c r="S203" s="2">
        <v>5.0</v>
      </c>
      <c r="T203" s="2">
        <v>5.0</v>
      </c>
      <c r="U203" s="2">
        <v>5.0</v>
      </c>
      <c r="V203" s="2">
        <v>5.0</v>
      </c>
      <c r="W203" s="2">
        <v>5.0</v>
      </c>
      <c r="X203" s="2">
        <v>4.0</v>
      </c>
      <c r="Y203" s="2">
        <v>5.0</v>
      </c>
      <c r="Z203" s="2">
        <v>5.0</v>
      </c>
      <c r="AA203" s="2">
        <v>2.0</v>
      </c>
      <c r="AB203" s="2">
        <v>2.0</v>
      </c>
      <c r="AC203" s="2">
        <v>1.0</v>
      </c>
      <c r="AE203" s="2" t="s">
        <v>101</v>
      </c>
      <c r="AG203" s="2" t="s">
        <v>102</v>
      </c>
      <c r="AJ203" s="2" t="s">
        <v>102</v>
      </c>
      <c r="AL203" s="2" t="s">
        <v>104</v>
      </c>
      <c r="AR203" s="2" t="s">
        <v>102</v>
      </c>
      <c r="AV203" s="2" t="s">
        <v>102</v>
      </c>
      <c r="AW203" s="2" t="s">
        <v>102</v>
      </c>
      <c r="AZ203" s="2" t="s">
        <v>102</v>
      </c>
      <c r="BB203" s="2" t="s">
        <v>104</v>
      </c>
      <c r="BE203" s="2" t="s">
        <v>104</v>
      </c>
      <c r="BG203" s="2" t="s">
        <v>102</v>
      </c>
      <c r="BM203" s="2" t="s">
        <v>102</v>
      </c>
      <c r="BQ203" s="2" t="s">
        <v>102</v>
      </c>
      <c r="BR203" s="2" t="s">
        <v>102</v>
      </c>
      <c r="BT203" s="2">
        <v>3.0</v>
      </c>
      <c r="BU203" s="2">
        <v>3.0</v>
      </c>
      <c r="BV203" s="2">
        <v>2.0</v>
      </c>
      <c r="BW203" s="2">
        <v>4.0</v>
      </c>
      <c r="BX203" s="2">
        <v>1.0</v>
      </c>
      <c r="BY203" s="2">
        <v>4.0</v>
      </c>
      <c r="BZ203" s="2">
        <v>4.0</v>
      </c>
      <c r="CA203" s="2">
        <v>1.0</v>
      </c>
      <c r="CB203" s="2">
        <v>4.0</v>
      </c>
      <c r="CC203" s="2">
        <v>1.0</v>
      </c>
      <c r="CD203" s="2">
        <v>4.0</v>
      </c>
      <c r="CE203" s="2">
        <v>4.0</v>
      </c>
      <c r="CF203" s="2">
        <v>4.0</v>
      </c>
      <c r="CG203" s="2">
        <v>4.0</v>
      </c>
      <c r="CH203" s="2">
        <v>4.0</v>
      </c>
      <c r="CI203" s="2">
        <v>1.0</v>
      </c>
      <c r="CJ203" s="2">
        <v>2.0</v>
      </c>
      <c r="CK203" s="2">
        <v>3.0</v>
      </c>
      <c r="CL203" s="2" t="s">
        <v>105</v>
      </c>
      <c r="CM203" s="2" t="s">
        <v>1191</v>
      </c>
      <c r="CN203" s="6" t="s">
        <v>1192</v>
      </c>
      <c r="CO203" s="7" t="str">
        <f>HYPERLINK("https://drive.google.com/file/d/1ivBN-RojXk6nJQIagkrKsP8r8S8pwRjc/view?usp=drivesdk","Form Tanggapan")</f>
        <v>Form Tanggapan</v>
      </c>
      <c r="CP203" s="2" t="s">
        <v>1187</v>
      </c>
    </row>
    <row r="204">
      <c r="A204" s="4">
        <v>43971.50092309028</v>
      </c>
      <c r="C204" s="2" t="s">
        <v>1193</v>
      </c>
      <c r="D204" s="5" t="s">
        <v>1194</v>
      </c>
      <c r="E204" s="2">
        <v>20.0</v>
      </c>
      <c r="F204" s="2" t="s">
        <v>1195</v>
      </c>
      <c r="G204" s="2" t="s">
        <v>96</v>
      </c>
      <c r="H204" s="2" t="s">
        <v>123</v>
      </c>
      <c r="I204" s="2" t="s">
        <v>124</v>
      </c>
      <c r="J204" s="2" t="s">
        <v>125</v>
      </c>
      <c r="K204" s="2" t="s">
        <v>684</v>
      </c>
      <c r="L204" s="2">
        <v>5.0</v>
      </c>
      <c r="M204" s="2">
        <v>5.0</v>
      </c>
      <c r="N204" s="2">
        <v>5.0</v>
      </c>
      <c r="O204" s="2">
        <v>5.0</v>
      </c>
      <c r="P204" s="2">
        <v>5.0</v>
      </c>
      <c r="Q204" s="2">
        <v>5.0</v>
      </c>
      <c r="R204" s="2">
        <v>5.0</v>
      </c>
      <c r="S204" s="2">
        <v>5.0</v>
      </c>
      <c r="T204" s="2">
        <v>4.0</v>
      </c>
      <c r="U204" s="2">
        <v>5.0</v>
      </c>
      <c r="V204" s="2">
        <v>5.0</v>
      </c>
      <c r="W204" s="2">
        <v>5.0</v>
      </c>
      <c r="X204" s="2">
        <v>5.0</v>
      </c>
      <c r="Y204" s="2">
        <v>5.0</v>
      </c>
      <c r="Z204" s="2">
        <v>5.0</v>
      </c>
      <c r="AA204" s="2">
        <v>2.0</v>
      </c>
      <c r="AB204" s="2">
        <v>2.0</v>
      </c>
      <c r="AC204" s="2">
        <v>5.0</v>
      </c>
      <c r="AE204" s="2" t="s">
        <v>104</v>
      </c>
      <c r="AG204" s="2" t="s">
        <v>102</v>
      </c>
      <c r="AJ204" s="2" t="s">
        <v>102</v>
      </c>
      <c r="AL204" s="2" t="s">
        <v>104</v>
      </c>
      <c r="AR204" s="2" t="s">
        <v>102</v>
      </c>
      <c r="AV204" s="2" t="s">
        <v>104</v>
      </c>
      <c r="AW204" s="2" t="s">
        <v>104</v>
      </c>
      <c r="AZ204" s="2" t="s">
        <v>104</v>
      </c>
      <c r="BB204" s="2" t="s">
        <v>104</v>
      </c>
      <c r="BE204" s="2" t="s">
        <v>104</v>
      </c>
      <c r="BG204" s="2" t="s">
        <v>104</v>
      </c>
      <c r="BM204" s="2" t="s">
        <v>104</v>
      </c>
      <c r="BQ204" s="2" t="s">
        <v>104</v>
      </c>
      <c r="BR204" s="2" t="s">
        <v>102</v>
      </c>
      <c r="BT204" s="2">
        <v>3.0</v>
      </c>
      <c r="BU204" s="2">
        <v>3.0</v>
      </c>
      <c r="BV204" s="2">
        <v>3.0</v>
      </c>
      <c r="BW204" s="2">
        <v>3.0</v>
      </c>
      <c r="BX204" s="2">
        <v>1.0</v>
      </c>
      <c r="BY204" s="2">
        <v>4.0</v>
      </c>
      <c r="BZ204" s="2">
        <v>4.0</v>
      </c>
      <c r="CA204" s="2">
        <v>1.0</v>
      </c>
      <c r="CB204" s="2">
        <v>4.0</v>
      </c>
      <c r="CC204" s="2">
        <v>3.0</v>
      </c>
      <c r="CD204" s="2">
        <v>3.0</v>
      </c>
      <c r="CE204" s="2">
        <v>3.0</v>
      </c>
      <c r="CF204" s="2">
        <v>3.0</v>
      </c>
      <c r="CG204" s="2">
        <v>3.0</v>
      </c>
      <c r="CH204" s="2">
        <v>3.0</v>
      </c>
      <c r="CI204" s="2">
        <v>1.0</v>
      </c>
      <c r="CJ204" s="2">
        <v>2.0</v>
      </c>
      <c r="CK204" s="2">
        <v>4.0</v>
      </c>
      <c r="CL204" s="2" t="s">
        <v>105</v>
      </c>
      <c r="CM204" s="2" t="s">
        <v>1196</v>
      </c>
      <c r="CN204" s="6" t="s">
        <v>1197</v>
      </c>
      <c r="CO204" s="7" t="str">
        <f>HYPERLINK("https://drive.google.com/file/d/127npbJYAui1qkaIXK_Jfu23O_u6wFtaR/view?usp=drivesdk","Form Tanggapan")</f>
        <v>Form Tanggapan</v>
      </c>
      <c r="CP204" s="2" t="s">
        <v>1198</v>
      </c>
    </row>
    <row r="205">
      <c r="A205" s="4">
        <v>43971.50437715278</v>
      </c>
      <c r="C205" s="2" t="s">
        <v>1199</v>
      </c>
      <c r="D205" s="5" t="s">
        <v>1200</v>
      </c>
      <c r="E205" s="2">
        <v>24.0</v>
      </c>
      <c r="F205" s="2" t="s">
        <v>1201</v>
      </c>
      <c r="G205" s="2" t="s">
        <v>96</v>
      </c>
      <c r="H205" s="2" t="s">
        <v>97</v>
      </c>
      <c r="I205" s="2" t="s">
        <v>124</v>
      </c>
      <c r="J205" s="2" t="s">
        <v>190</v>
      </c>
      <c r="K205" s="2" t="s">
        <v>471</v>
      </c>
      <c r="L205" s="2">
        <v>5.0</v>
      </c>
      <c r="M205" s="2">
        <v>5.0</v>
      </c>
      <c r="N205" s="2">
        <v>5.0</v>
      </c>
      <c r="O205" s="2">
        <v>5.0</v>
      </c>
      <c r="P205" s="2">
        <v>5.0</v>
      </c>
      <c r="Q205" s="2">
        <v>5.0</v>
      </c>
      <c r="R205" s="2">
        <v>5.0</v>
      </c>
      <c r="S205" s="2">
        <v>5.0</v>
      </c>
      <c r="T205" s="2">
        <v>3.0</v>
      </c>
      <c r="U205" s="2">
        <v>3.0</v>
      </c>
      <c r="V205" s="2">
        <v>5.0</v>
      </c>
      <c r="W205" s="2">
        <v>5.0</v>
      </c>
      <c r="X205" s="2">
        <v>4.0</v>
      </c>
      <c r="Y205" s="2">
        <v>5.0</v>
      </c>
      <c r="Z205" s="2">
        <v>5.0</v>
      </c>
      <c r="AA205" s="2">
        <v>4.0</v>
      </c>
      <c r="AB205" s="2">
        <v>4.0</v>
      </c>
      <c r="AC205" s="2">
        <v>5.0</v>
      </c>
      <c r="AE205" s="2" t="s">
        <v>116</v>
      </c>
      <c r="AG205" s="2" t="s">
        <v>102</v>
      </c>
      <c r="AJ205" s="2" t="s">
        <v>104</v>
      </c>
      <c r="AL205" s="2" t="s">
        <v>104</v>
      </c>
      <c r="AR205" s="2" t="s">
        <v>102</v>
      </c>
      <c r="AV205" s="2" t="s">
        <v>102</v>
      </c>
      <c r="AW205" s="2" t="s">
        <v>102</v>
      </c>
      <c r="AZ205" s="2" t="s">
        <v>102</v>
      </c>
      <c r="BB205" s="2" t="s">
        <v>102</v>
      </c>
      <c r="BE205" s="2" t="s">
        <v>104</v>
      </c>
      <c r="BG205" s="2" t="s">
        <v>104</v>
      </c>
      <c r="BM205" s="2" t="s">
        <v>102</v>
      </c>
      <c r="BQ205" s="2" t="s">
        <v>104</v>
      </c>
      <c r="BR205" s="2" t="s">
        <v>104</v>
      </c>
      <c r="BT205" s="2">
        <v>4.0</v>
      </c>
      <c r="BU205" s="2">
        <v>4.0</v>
      </c>
      <c r="BV205" s="2">
        <v>4.0</v>
      </c>
      <c r="BW205" s="2">
        <v>4.0</v>
      </c>
      <c r="BX205" s="2">
        <v>4.0</v>
      </c>
      <c r="BY205" s="2">
        <v>4.0</v>
      </c>
      <c r="BZ205" s="2">
        <v>4.0</v>
      </c>
      <c r="CA205" s="2">
        <v>4.0</v>
      </c>
      <c r="CB205" s="2">
        <v>4.0</v>
      </c>
      <c r="CC205" s="2">
        <v>4.0</v>
      </c>
      <c r="CD205" s="2">
        <v>4.0</v>
      </c>
      <c r="CE205" s="2">
        <v>1.0</v>
      </c>
      <c r="CF205" s="2">
        <v>3.0</v>
      </c>
      <c r="CG205" s="2">
        <v>1.0</v>
      </c>
      <c r="CH205" s="2">
        <v>4.0</v>
      </c>
      <c r="CI205" s="2">
        <v>4.0</v>
      </c>
      <c r="CJ205" s="2">
        <v>4.0</v>
      </c>
      <c r="CK205" s="2">
        <v>4.0</v>
      </c>
      <c r="CL205" s="2" t="s">
        <v>105</v>
      </c>
      <c r="CM205" s="2" t="s">
        <v>1202</v>
      </c>
      <c r="CN205" s="6" t="s">
        <v>1203</v>
      </c>
      <c r="CO205" s="7" t="str">
        <f>HYPERLINK("https://drive.google.com/file/d/1k5NFbtWFHzEdV6YPC1fwAgYtFTVfbI8-/view?usp=drivesdk","Form Tanggapan")</f>
        <v>Form Tanggapan</v>
      </c>
      <c r="CP205" s="2" t="s">
        <v>1204</v>
      </c>
    </row>
    <row r="206">
      <c r="A206" s="4">
        <v>43971.50765262732</v>
      </c>
      <c r="C206" s="2" t="s">
        <v>1205</v>
      </c>
      <c r="D206" s="5" t="s">
        <v>1206</v>
      </c>
      <c r="E206" s="2">
        <v>20.0</v>
      </c>
      <c r="F206" s="2" t="s">
        <v>122</v>
      </c>
      <c r="G206" s="2" t="s">
        <v>96</v>
      </c>
      <c r="H206" s="2" t="s">
        <v>123</v>
      </c>
      <c r="I206" s="2" t="s">
        <v>124</v>
      </c>
      <c r="J206" s="2" t="s">
        <v>125</v>
      </c>
      <c r="K206" s="2" t="s">
        <v>471</v>
      </c>
      <c r="L206" s="2">
        <v>5.0</v>
      </c>
      <c r="M206" s="2">
        <v>5.0</v>
      </c>
      <c r="N206" s="2">
        <v>5.0</v>
      </c>
      <c r="O206" s="2">
        <v>5.0</v>
      </c>
      <c r="P206" s="2">
        <v>5.0</v>
      </c>
      <c r="Q206" s="2">
        <v>5.0</v>
      </c>
      <c r="R206" s="2">
        <v>5.0</v>
      </c>
      <c r="S206" s="2">
        <v>5.0</v>
      </c>
      <c r="T206" s="2">
        <v>5.0</v>
      </c>
      <c r="U206" s="2">
        <v>3.0</v>
      </c>
      <c r="V206" s="2">
        <v>5.0</v>
      </c>
      <c r="W206" s="2">
        <v>5.0</v>
      </c>
      <c r="X206" s="2">
        <v>5.0</v>
      </c>
      <c r="Y206" s="2">
        <v>5.0</v>
      </c>
      <c r="Z206" s="2">
        <v>5.0</v>
      </c>
      <c r="AA206" s="2">
        <v>1.0</v>
      </c>
      <c r="AB206" s="2">
        <v>1.0</v>
      </c>
      <c r="AC206" s="2">
        <v>4.0</v>
      </c>
      <c r="AE206" s="2" t="s">
        <v>101</v>
      </c>
      <c r="AG206" s="2" t="s">
        <v>102</v>
      </c>
      <c r="AJ206" s="2" t="s">
        <v>102</v>
      </c>
      <c r="AL206" s="2" t="s">
        <v>104</v>
      </c>
      <c r="AR206" s="2" t="s">
        <v>102</v>
      </c>
      <c r="AV206" s="2" t="s">
        <v>102</v>
      </c>
      <c r="AW206" s="2" t="s">
        <v>102</v>
      </c>
      <c r="AZ206" s="2" t="s">
        <v>102</v>
      </c>
      <c r="BB206" s="2" t="s">
        <v>104</v>
      </c>
      <c r="BE206" s="2" t="s">
        <v>104</v>
      </c>
      <c r="BG206" s="2" t="s">
        <v>104</v>
      </c>
      <c r="BM206" s="2" t="s">
        <v>102</v>
      </c>
      <c r="BQ206" s="2" t="s">
        <v>102</v>
      </c>
      <c r="BR206" s="2" t="s">
        <v>102</v>
      </c>
      <c r="BT206" s="2">
        <v>4.0</v>
      </c>
      <c r="BU206" s="2">
        <v>4.0</v>
      </c>
      <c r="BV206" s="2">
        <v>4.0</v>
      </c>
      <c r="BW206" s="2">
        <v>4.0</v>
      </c>
      <c r="BX206" s="2">
        <v>1.0</v>
      </c>
      <c r="BY206" s="2">
        <v>4.0</v>
      </c>
      <c r="BZ206" s="2">
        <v>4.0</v>
      </c>
      <c r="CA206" s="2">
        <v>2.0</v>
      </c>
      <c r="CB206" s="2">
        <v>4.0</v>
      </c>
      <c r="CC206" s="2">
        <v>1.0</v>
      </c>
      <c r="CD206" s="2">
        <v>4.0</v>
      </c>
      <c r="CE206" s="2">
        <v>4.0</v>
      </c>
      <c r="CF206" s="2">
        <v>4.0</v>
      </c>
      <c r="CG206" s="2">
        <v>3.0</v>
      </c>
      <c r="CH206" s="2">
        <v>4.0</v>
      </c>
      <c r="CI206" s="2">
        <v>2.0</v>
      </c>
      <c r="CJ206" s="2">
        <v>2.0</v>
      </c>
      <c r="CK206" s="2">
        <v>3.0</v>
      </c>
      <c r="CL206" s="2" t="s">
        <v>105</v>
      </c>
      <c r="CM206" s="2" t="s">
        <v>1207</v>
      </c>
      <c r="CN206" s="6" t="s">
        <v>1208</v>
      </c>
      <c r="CO206" s="7" t="str">
        <f>HYPERLINK("https://drive.google.com/file/d/1gYYcoabmEaGlXub4p3Q8Yiy7VBRDgYUp/view?usp=drivesdk","Form Tanggapan")</f>
        <v>Form Tanggapan</v>
      </c>
      <c r="CP206" s="2" t="s">
        <v>1209</v>
      </c>
    </row>
    <row r="207">
      <c r="A207" s="4">
        <v>43971.50784313657</v>
      </c>
      <c r="C207" s="2" t="s">
        <v>1210</v>
      </c>
      <c r="D207" s="5" t="s">
        <v>1211</v>
      </c>
      <c r="E207" s="2">
        <v>19.0</v>
      </c>
      <c r="F207" s="2" t="s">
        <v>488</v>
      </c>
      <c r="G207" s="2" t="s">
        <v>96</v>
      </c>
      <c r="H207" s="2" t="s">
        <v>123</v>
      </c>
      <c r="I207" s="2" t="s">
        <v>124</v>
      </c>
      <c r="J207" s="2" t="s">
        <v>558</v>
      </c>
      <c r="K207" s="2" t="s">
        <v>191</v>
      </c>
      <c r="L207" s="2">
        <v>5.0</v>
      </c>
      <c r="M207" s="2">
        <v>5.0</v>
      </c>
      <c r="N207" s="2">
        <v>5.0</v>
      </c>
      <c r="O207" s="2">
        <v>4.0</v>
      </c>
      <c r="P207" s="2">
        <v>5.0</v>
      </c>
      <c r="Q207" s="2">
        <v>4.0</v>
      </c>
      <c r="R207" s="2">
        <v>4.0</v>
      </c>
      <c r="S207" s="2">
        <v>4.0</v>
      </c>
      <c r="T207" s="2">
        <v>3.0</v>
      </c>
      <c r="U207" s="2">
        <v>3.0</v>
      </c>
      <c r="V207" s="2">
        <v>4.0</v>
      </c>
      <c r="W207" s="2">
        <v>5.0</v>
      </c>
      <c r="X207" s="2">
        <v>5.0</v>
      </c>
      <c r="Y207" s="2">
        <v>5.0</v>
      </c>
      <c r="Z207" s="2">
        <v>5.0</v>
      </c>
      <c r="AA207" s="2">
        <v>2.0</v>
      </c>
      <c r="AB207" s="2">
        <v>3.0</v>
      </c>
      <c r="AC207" s="2">
        <v>5.0</v>
      </c>
      <c r="AE207" s="2" t="s">
        <v>101</v>
      </c>
      <c r="AG207" s="2" t="s">
        <v>102</v>
      </c>
      <c r="AJ207" s="2" t="s">
        <v>102</v>
      </c>
      <c r="AL207" s="2" t="s">
        <v>104</v>
      </c>
      <c r="AR207" s="2" t="s">
        <v>102</v>
      </c>
      <c r="AV207" s="2" t="s">
        <v>102</v>
      </c>
      <c r="AW207" s="2" t="s">
        <v>104</v>
      </c>
      <c r="AZ207" s="2" t="s">
        <v>102</v>
      </c>
      <c r="BB207" s="2" t="s">
        <v>102</v>
      </c>
      <c r="BE207" s="2" t="s">
        <v>104</v>
      </c>
      <c r="BG207" s="2" t="s">
        <v>104</v>
      </c>
      <c r="BM207" s="2" t="s">
        <v>104</v>
      </c>
      <c r="BQ207" s="2" t="s">
        <v>104</v>
      </c>
      <c r="BR207" s="2" t="s">
        <v>104</v>
      </c>
      <c r="BT207" s="2">
        <v>4.0</v>
      </c>
      <c r="BU207" s="2">
        <v>4.0</v>
      </c>
      <c r="BV207" s="2">
        <v>4.0</v>
      </c>
      <c r="BW207" s="2">
        <v>4.0</v>
      </c>
      <c r="BX207" s="2">
        <v>1.0</v>
      </c>
      <c r="BY207" s="2">
        <v>4.0</v>
      </c>
      <c r="BZ207" s="2">
        <v>4.0</v>
      </c>
      <c r="CA207" s="2">
        <v>1.0</v>
      </c>
      <c r="CB207" s="2">
        <v>4.0</v>
      </c>
      <c r="CC207" s="2">
        <v>1.0</v>
      </c>
      <c r="CD207" s="2">
        <v>4.0</v>
      </c>
      <c r="CE207" s="2">
        <v>3.0</v>
      </c>
      <c r="CF207" s="2">
        <v>4.0</v>
      </c>
      <c r="CG207" s="2">
        <v>4.0</v>
      </c>
      <c r="CH207" s="2">
        <v>4.0</v>
      </c>
      <c r="CI207" s="2">
        <v>2.0</v>
      </c>
      <c r="CJ207" s="2">
        <v>3.0</v>
      </c>
      <c r="CK207" s="2">
        <v>4.0</v>
      </c>
      <c r="CL207" s="2" t="s">
        <v>105</v>
      </c>
      <c r="CM207" s="2" t="s">
        <v>1212</v>
      </c>
      <c r="CN207" s="6" t="s">
        <v>1213</v>
      </c>
      <c r="CO207" s="7" t="str">
        <f>HYPERLINK("https://drive.google.com/file/d/1tZHDa7IVzFtWI_SMXBb4b4CEbF8-8zCJ/view?usp=drivesdk","Form Tanggapan")</f>
        <v>Form Tanggapan</v>
      </c>
      <c r="CP207" s="2" t="s">
        <v>1209</v>
      </c>
    </row>
    <row r="208">
      <c r="A208" s="4">
        <v>43971.50870049768</v>
      </c>
      <c r="C208" s="2" t="s">
        <v>1214</v>
      </c>
      <c r="D208" s="5" t="s">
        <v>1215</v>
      </c>
      <c r="E208" s="2">
        <v>20.0</v>
      </c>
      <c r="F208" s="2" t="s">
        <v>154</v>
      </c>
      <c r="G208" s="2" t="s">
        <v>96</v>
      </c>
      <c r="H208" s="2" t="s">
        <v>123</v>
      </c>
      <c r="I208" s="2" t="s">
        <v>124</v>
      </c>
      <c r="J208" s="2" t="s">
        <v>125</v>
      </c>
      <c r="K208" s="2" t="s">
        <v>471</v>
      </c>
      <c r="L208" s="2">
        <v>5.0</v>
      </c>
      <c r="M208" s="2">
        <v>4.0</v>
      </c>
      <c r="N208" s="2">
        <v>5.0</v>
      </c>
      <c r="O208" s="2">
        <v>5.0</v>
      </c>
      <c r="P208" s="2">
        <v>5.0</v>
      </c>
      <c r="Q208" s="2">
        <v>4.0</v>
      </c>
      <c r="R208" s="2">
        <v>5.0</v>
      </c>
      <c r="S208" s="2">
        <v>4.0</v>
      </c>
      <c r="T208" s="2">
        <v>3.0</v>
      </c>
      <c r="U208" s="2">
        <v>2.0</v>
      </c>
      <c r="V208" s="2">
        <v>5.0</v>
      </c>
      <c r="W208" s="2">
        <v>5.0</v>
      </c>
      <c r="X208" s="2">
        <v>5.0</v>
      </c>
      <c r="Y208" s="2">
        <v>5.0</v>
      </c>
      <c r="Z208" s="2">
        <v>5.0</v>
      </c>
      <c r="AA208" s="2">
        <v>3.0</v>
      </c>
      <c r="AB208" s="2">
        <v>1.0</v>
      </c>
      <c r="AC208" s="2">
        <v>5.0</v>
      </c>
      <c r="AE208" s="2" t="s">
        <v>104</v>
      </c>
      <c r="AG208" s="2" t="s">
        <v>102</v>
      </c>
      <c r="AJ208" s="2" t="s">
        <v>102</v>
      </c>
      <c r="AL208" s="2" t="s">
        <v>103</v>
      </c>
      <c r="AR208" s="2" t="s">
        <v>102</v>
      </c>
      <c r="AV208" s="2" t="s">
        <v>104</v>
      </c>
      <c r="AW208" s="2" t="s">
        <v>102</v>
      </c>
      <c r="AZ208" s="2" t="s">
        <v>102</v>
      </c>
      <c r="BB208" s="2" t="s">
        <v>103</v>
      </c>
      <c r="BE208" s="2" t="s">
        <v>102</v>
      </c>
      <c r="BG208" s="2" t="s">
        <v>102</v>
      </c>
      <c r="BM208" s="2" t="s">
        <v>102</v>
      </c>
      <c r="BQ208" s="2" t="s">
        <v>102</v>
      </c>
      <c r="BR208" s="2" t="s">
        <v>104</v>
      </c>
      <c r="BT208" s="2">
        <v>4.0</v>
      </c>
      <c r="BU208" s="2">
        <v>4.0</v>
      </c>
      <c r="BV208" s="2">
        <v>4.0</v>
      </c>
      <c r="BW208" s="2">
        <v>4.0</v>
      </c>
      <c r="BX208" s="2">
        <v>1.0</v>
      </c>
      <c r="BY208" s="2">
        <v>4.0</v>
      </c>
      <c r="BZ208" s="2">
        <v>4.0</v>
      </c>
      <c r="CA208" s="2">
        <v>3.0</v>
      </c>
      <c r="CB208" s="2">
        <v>4.0</v>
      </c>
      <c r="CC208" s="2">
        <v>1.0</v>
      </c>
      <c r="CD208" s="2">
        <v>4.0</v>
      </c>
      <c r="CE208" s="2">
        <v>4.0</v>
      </c>
      <c r="CF208" s="2">
        <v>4.0</v>
      </c>
      <c r="CG208" s="2">
        <v>1.0</v>
      </c>
      <c r="CH208" s="2">
        <v>4.0</v>
      </c>
      <c r="CI208" s="2">
        <v>3.0</v>
      </c>
      <c r="CJ208" s="2">
        <v>1.0</v>
      </c>
      <c r="CK208" s="2">
        <v>4.0</v>
      </c>
      <c r="CL208" s="2" t="s">
        <v>105</v>
      </c>
      <c r="CM208" s="2" t="s">
        <v>1216</v>
      </c>
      <c r="CN208" s="6" t="s">
        <v>1217</v>
      </c>
      <c r="CO208" s="7" t="str">
        <f>HYPERLINK("https://drive.google.com/file/d/1L_xuotx7Nj07vBAhm_X6HqD7DcN9vuQU/view?usp=drivesdk","Form Tanggapan")</f>
        <v>Form Tanggapan</v>
      </c>
      <c r="CP208" s="2" t="s">
        <v>1218</v>
      </c>
    </row>
    <row r="209">
      <c r="A209" s="4">
        <v>43971.51259592593</v>
      </c>
      <c r="C209" s="2" t="s">
        <v>1219</v>
      </c>
      <c r="D209" s="5" t="s">
        <v>1220</v>
      </c>
      <c r="E209" s="2">
        <v>19.0</v>
      </c>
      <c r="F209" s="2" t="s">
        <v>122</v>
      </c>
      <c r="G209" s="2" t="s">
        <v>96</v>
      </c>
      <c r="H209" s="2" t="s">
        <v>123</v>
      </c>
      <c r="I209" s="2" t="s">
        <v>124</v>
      </c>
      <c r="J209" s="2" t="s">
        <v>1221</v>
      </c>
      <c r="K209" s="2" t="s">
        <v>471</v>
      </c>
      <c r="L209" s="2">
        <v>4.0</v>
      </c>
      <c r="M209" s="2">
        <v>5.0</v>
      </c>
      <c r="N209" s="2">
        <v>5.0</v>
      </c>
      <c r="O209" s="2">
        <v>5.0</v>
      </c>
      <c r="P209" s="2">
        <v>4.0</v>
      </c>
      <c r="Q209" s="2">
        <v>4.0</v>
      </c>
      <c r="R209" s="2">
        <v>4.0</v>
      </c>
      <c r="S209" s="2">
        <v>4.0</v>
      </c>
      <c r="T209" s="2">
        <v>3.0</v>
      </c>
      <c r="U209" s="2">
        <v>3.0</v>
      </c>
      <c r="V209" s="2">
        <v>4.0</v>
      </c>
      <c r="W209" s="2">
        <v>4.0</v>
      </c>
      <c r="X209" s="2">
        <v>4.0</v>
      </c>
      <c r="Y209" s="2">
        <v>5.0</v>
      </c>
      <c r="Z209" s="2">
        <v>4.0</v>
      </c>
      <c r="AA209" s="2">
        <v>3.0</v>
      </c>
      <c r="AB209" s="2">
        <v>1.0</v>
      </c>
      <c r="AC209" s="2">
        <v>5.0</v>
      </c>
      <c r="AE209" s="2" t="s">
        <v>116</v>
      </c>
      <c r="AG209" s="2" t="s">
        <v>102</v>
      </c>
      <c r="AJ209" s="2" t="s">
        <v>102</v>
      </c>
      <c r="AL209" s="2" t="s">
        <v>104</v>
      </c>
      <c r="AR209" s="2" t="s">
        <v>104</v>
      </c>
      <c r="AV209" s="2" t="s">
        <v>102</v>
      </c>
      <c r="AW209" s="2" t="s">
        <v>104</v>
      </c>
      <c r="AZ209" s="2" t="s">
        <v>102</v>
      </c>
      <c r="BB209" s="2" t="s">
        <v>102</v>
      </c>
      <c r="BE209" s="2" t="s">
        <v>104</v>
      </c>
      <c r="BG209" s="2" t="s">
        <v>104</v>
      </c>
      <c r="BM209" s="2" t="s">
        <v>104</v>
      </c>
      <c r="BQ209" s="2" t="s">
        <v>104</v>
      </c>
      <c r="BR209" s="2" t="s">
        <v>102</v>
      </c>
      <c r="BT209" s="2">
        <v>3.0</v>
      </c>
      <c r="BU209" s="2">
        <v>3.0</v>
      </c>
      <c r="BV209" s="2">
        <v>3.0</v>
      </c>
      <c r="BW209" s="2">
        <v>3.0</v>
      </c>
      <c r="BX209" s="2">
        <v>1.0</v>
      </c>
      <c r="BY209" s="2">
        <v>3.0</v>
      </c>
      <c r="BZ209" s="2">
        <v>4.0</v>
      </c>
      <c r="CA209" s="2">
        <v>1.0</v>
      </c>
      <c r="CB209" s="2">
        <v>3.0</v>
      </c>
      <c r="CC209" s="2">
        <v>1.0</v>
      </c>
      <c r="CD209" s="2">
        <v>3.0</v>
      </c>
      <c r="CE209" s="2">
        <v>3.0</v>
      </c>
      <c r="CF209" s="2">
        <v>3.0</v>
      </c>
      <c r="CG209" s="2">
        <v>2.0</v>
      </c>
      <c r="CH209" s="2">
        <v>3.0</v>
      </c>
      <c r="CI209" s="2">
        <v>2.0</v>
      </c>
      <c r="CJ209" s="2">
        <v>3.0</v>
      </c>
      <c r="CK209" s="2">
        <v>3.0</v>
      </c>
      <c r="CL209" s="2" t="s">
        <v>105</v>
      </c>
      <c r="CM209" s="2" t="s">
        <v>1222</v>
      </c>
      <c r="CN209" s="6" t="s">
        <v>1223</v>
      </c>
      <c r="CO209" s="7" t="str">
        <f>HYPERLINK("https://drive.google.com/file/d/114K0gO1--1ANS9bVi71qxHKq9vNM_9TS/view?usp=drivesdk","Form Tanggapan")</f>
        <v>Form Tanggapan</v>
      </c>
      <c r="CP209" s="2" t="s">
        <v>1224</v>
      </c>
    </row>
    <row r="210">
      <c r="A210" s="4">
        <v>43971.51294623842</v>
      </c>
      <c r="C210" s="2" t="s">
        <v>1225</v>
      </c>
      <c r="D210" s="5" t="s">
        <v>1226</v>
      </c>
      <c r="E210" s="2">
        <v>19.0</v>
      </c>
      <c r="F210" s="2" t="s">
        <v>1227</v>
      </c>
      <c r="G210" s="2" t="s">
        <v>112</v>
      </c>
      <c r="H210" s="2" t="s">
        <v>123</v>
      </c>
      <c r="I210" s="2" t="s">
        <v>124</v>
      </c>
      <c r="J210" s="2" t="s">
        <v>1228</v>
      </c>
      <c r="K210" s="2" t="s">
        <v>191</v>
      </c>
      <c r="L210" s="2">
        <v>5.0</v>
      </c>
      <c r="M210" s="2">
        <v>5.0</v>
      </c>
      <c r="N210" s="2">
        <v>5.0</v>
      </c>
      <c r="O210" s="2">
        <v>4.0</v>
      </c>
      <c r="P210" s="2">
        <v>4.0</v>
      </c>
      <c r="Q210" s="2">
        <v>4.0</v>
      </c>
      <c r="R210" s="2">
        <v>4.0</v>
      </c>
      <c r="S210" s="2">
        <v>4.0</v>
      </c>
      <c r="T210" s="2">
        <v>3.0</v>
      </c>
      <c r="U210" s="2">
        <v>2.0</v>
      </c>
      <c r="V210" s="2">
        <v>3.0</v>
      </c>
      <c r="W210" s="2">
        <v>5.0</v>
      </c>
      <c r="X210" s="2">
        <v>4.0</v>
      </c>
      <c r="Y210" s="2">
        <v>5.0</v>
      </c>
      <c r="Z210" s="2">
        <v>5.0</v>
      </c>
      <c r="AA210" s="2">
        <v>3.0</v>
      </c>
      <c r="AB210" s="2">
        <v>3.0</v>
      </c>
      <c r="AC210" s="2">
        <v>4.0</v>
      </c>
      <c r="AE210" s="2" t="s">
        <v>101</v>
      </c>
      <c r="AG210" s="2" t="s">
        <v>102</v>
      </c>
      <c r="AJ210" s="2" t="s">
        <v>102</v>
      </c>
      <c r="AL210" s="2" t="s">
        <v>104</v>
      </c>
      <c r="AR210" s="2" t="s">
        <v>102</v>
      </c>
      <c r="AV210" s="2" t="s">
        <v>102</v>
      </c>
      <c r="AW210" s="2" t="s">
        <v>102</v>
      </c>
      <c r="AZ210" s="2" t="s">
        <v>102</v>
      </c>
      <c r="BB210" s="2" t="s">
        <v>102</v>
      </c>
      <c r="BE210" s="2" t="s">
        <v>104</v>
      </c>
      <c r="BG210" s="2" t="s">
        <v>104</v>
      </c>
      <c r="BM210" s="2" t="s">
        <v>104</v>
      </c>
      <c r="BQ210" s="2" t="s">
        <v>102</v>
      </c>
      <c r="BR210" s="2" t="s">
        <v>102</v>
      </c>
      <c r="BT210" s="2">
        <v>3.0</v>
      </c>
      <c r="BU210" s="2">
        <v>3.0</v>
      </c>
      <c r="BV210" s="2">
        <v>3.0</v>
      </c>
      <c r="BW210" s="2">
        <v>4.0</v>
      </c>
      <c r="BX210" s="2">
        <v>2.0</v>
      </c>
      <c r="BY210" s="2">
        <v>3.0</v>
      </c>
      <c r="BZ210" s="2">
        <v>3.0</v>
      </c>
      <c r="CA210" s="2">
        <v>2.0</v>
      </c>
      <c r="CB210" s="2">
        <v>3.0</v>
      </c>
      <c r="CC210" s="2">
        <v>1.0</v>
      </c>
      <c r="CD210" s="2">
        <v>3.0</v>
      </c>
      <c r="CE210" s="2">
        <v>3.0</v>
      </c>
      <c r="CF210" s="2">
        <v>3.0</v>
      </c>
      <c r="CG210" s="2">
        <v>2.0</v>
      </c>
      <c r="CH210" s="2">
        <v>3.0</v>
      </c>
      <c r="CI210" s="2">
        <v>2.0</v>
      </c>
      <c r="CJ210" s="2">
        <v>3.0</v>
      </c>
      <c r="CK210" s="2">
        <v>3.0</v>
      </c>
      <c r="CL210" s="2" t="s">
        <v>105</v>
      </c>
      <c r="CM210" s="2" t="s">
        <v>1229</v>
      </c>
      <c r="CN210" s="6" t="s">
        <v>1230</v>
      </c>
      <c r="CO210" s="7" t="str">
        <f>HYPERLINK("https://drive.google.com/file/d/16XMkENiy_EAGnijQDZ1S31VDMxkAM5Ps/view?usp=drivesdk","Form Tanggapan")</f>
        <v>Form Tanggapan</v>
      </c>
      <c r="CP210" s="2" t="s">
        <v>1224</v>
      </c>
    </row>
    <row r="211">
      <c r="A211" s="4">
        <v>43971.51421172454</v>
      </c>
      <c r="C211" s="2" t="s">
        <v>1231</v>
      </c>
      <c r="D211" s="5" t="s">
        <v>1232</v>
      </c>
      <c r="E211" s="2">
        <v>47.0</v>
      </c>
      <c r="F211" s="2" t="s">
        <v>1056</v>
      </c>
      <c r="G211" s="2" t="s">
        <v>96</v>
      </c>
      <c r="H211" s="2" t="s">
        <v>97</v>
      </c>
      <c r="I211" s="2" t="s">
        <v>161</v>
      </c>
      <c r="J211" s="2" t="s">
        <v>1233</v>
      </c>
      <c r="K211" s="2" t="s">
        <v>477</v>
      </c>
      <c r="L211" s="2">
        <v>5.0</v>
      </c>
      <c r="M211" s="2">
        <v>4.0</v>
      </c>
      <c r="N211" s="2">
        <v>5.0</v>
      </c>
      <c r="O211" s="2">
        <v>5.0</v>
      </c>
      <c r="P211" s="2">
        <v>4.0</v>
      </c>
      <c r="Q211" s="2">
        <v>4.0</v>
      </c>
      <c r="R211" s="2">
        <v>4.0</v>
      </c>
      <c r="S211" s="2">
        <v>4.0</v>
      </c>
      <c r="T211" s="2">
        <v>3.0</v>
      </c>
      <c r="U211" s="2">
        <v>4.0</v>
      </c>
      <c r="V211" s="2">
        <v>4.0</v>
      </c>
      <c r="W211" s="2">
        <v>5.0</v>
      </c>
      <c r="X211" s="2">
        <v>5.0</v>
      </c>
      <c r="Y211" s="2">
        <v>5.0</v>
      </c>
      <c r="Z211" s="2">
        <v>4.0</v>
      </c>
      <c r="AA211" s="2">
        <v>2.0</v>
      </c>
      <c r="AB211" s="2">
        <v>3.0</v>
      </c>
      <c r="AC211" s="2">
        <v>4.0</v>
      </c>
      <c r="AE211" s="2" t="s">
        <v>104</v>
      </c>
      <c r="AG211" s="2" t="s">
        <v>102</v>
      </c>
      <c r="AJ211" s="2" t="s">
        <v>102</v>
      </c>
      <c r="AL211" s="2" t="s">
        <v>103</v>
      </c>
      <c r="AR211" s="2" t="s">
        <v>102</v>
      </c>
      <c r="AV211" s="2" t="s">
        <v>102</v>
      </c>
      <c r="AW211" s="2" t="s">
        <v>102</v>
      </c>
      <c r="AZ211" s="2" t="s">
        <v>102</v>
      </c>
      <c r="BB211" s="2" t="s">
        <v>104</v>
      </c>
      <c r="BE211" s="2" t="s">
        <v>102</v>
      </c>
      <c r="BG211" s="2" t="s">
        <v>102</v>
      </c>
      <c r="BM211" s="2" t="s">
        <v>102</v>
      </c>
      <c r="BQ211" s="2" t="s">
        <v>102</v>
      </c>
      <c r="BR211" s="2" t="s">
        <v>102</v>
      </c>
      <c r="BT211" s="2">
        <v>4.0</v>
      </c>
      <c r="BU211" s="2">
        <v>4.0</v>
      </c>
      <c r="BV211" s="2">
        <v>4.0</v>
      </c>
      <c r="BW211" s="2">
        <v>4.0</v>
      </c>
      <c r="BX211" s="2">
        <v>1.0</v>
      </c>
      <c r="BY211" s="2">
        <v>4.0</v>
      </c>
      <c r="BZ211" s="2">
        <v>4.0</v>
      </c>
      <c r="CA211" s="2">
        <v>1.0</v>
      </c>
      <c r="CB211" s="2">
        <v>1.0</v>
      </c>
      <c r="CC211" s="2">
        <v>1.0</v>
      </c>
      <c r="CD211" s="2">
        <v>3.0</v>
      </c>
      <c r="CE211" s="2">
        <v>3.0</v>
      </c>
      <c r="CF211" s="2">
        <v>3.0</v>
      </c>
      <c r="CG211" s="2">
        <v>3.0</v>
      </c>
      <c r="CH211" s="2">
        <v>3.0</v>
      </c>
      <c r="CI211" s="2">
        <v>1.0</v>
      </c>
      <c r="CJ211" s="2">
        <v>2.0</v>
      </c>
      <c r="CK211" s="2">
        <v>4.0</v>
      </c>
      <c r="CL211" s="2" t="s">
        <v>105</v>
      </c>
      <c r="CM211" s="2" t="s">
        <v>1234</v>
      </c>
      <c r="CN211" s="6" t="s">
        <v>1235</v>
      </c>
      <c r="CO211" s="7" t="str">
        <f>HYPERLINK("https://drive.google.com/file/d/1gABn4O9NCzSkuDnIJT5zAQD3Uo1Iw7B-/view?usp=drivesdk","Form Tanggapan")</f>
        <v>Form Tanggapan</v>
      </c>
      <c r="CP211" s="2" t="s">
        <v>1236</v>
      </c>
    </row>
    <row r="212">
      <c r="A212" s="4">
        <v>43971.515066921296</v>
      </c>
      <c r="C212" s="2" t="s">
        <v>1237</v>
      </c>
      <c r="D212" s="5" t="s">
        <v>1238</v>
      </c>
      <c r="E212" s="2">
        <v>19.0</v>
      </c>
      <c r="F212" s="2" t="s">
        <v>122</v>
      </c>
      <c r="G212" s="2" t="s">
        <v>112</v>
      </c>
      <c r="H212" s="2" t="s">
        <v>123</v>
      </c>
      <c r="I212" s="2" t="s">
        <v>124</v>
      </c>
      <c r="J212" s="2" t="s">
        <v>125</v>
      </c>
      <c r="K212" s="2" t="s">
        <v>191</v>
      </c>
      <c r="L212" s="2">
        <v>5.0</v>
      </c>
      <c r="M212" s="2">
        <v>5.0</v>
      </c>
      <c r="N212" s="2">
        <v>5.0</v>
      </c>
      <c r="O212" s="2">
        <v>5.0</v>
      </c>
      <c r="P212" s="2">
        <v>5.0</v>
      </c>
      <c r="Q212" s="2">
        <v>5.0</v>
      </c>
      <c r="R212" s="2">
        <v>4.0</v>
      </c>
      <c r="S212" s="2">
        <v>5.0</v>
      </c>
      <c r="T212" s="2">
        <v>4.0</v>
      </c>
      <c r="U212" s="2">
        <v>4.0</v>
      </c>
      <c r="V212" s="2">
        <v>5.0</v>
      </c>
      <c r="W212" s="2">
        <v>5.0</v>
      </c>
      <c r="X212" s="2">
        <v>5.0</v>
      </c>
      <c r="Y212" s="2">
        <v>5.0</v>
      </c>
      <c r="Z212" s="2">
        <v>5.0</v>
      </c>
      <c r="AA212" s="2">
        <v>1.0</v>
      </c>
      <c r="AB212" s="2">
        <v>3.0</v>
      </c>
      <c r="AC212" s="2">
        <v>5.0</v>
      </c>
      <c r="AE212" s="2" t="s">
        <v>101</v>
      </c>
      <c r="AG212" s="2" t="s">
        <v>102</v>
      </c>
      <c r="AJ212" s="2" t="s">
        <v>102</v>
      </c>
      <c r="AL212" s="2" t="s">
        <v>104</v>
      </c>
      <c r="AR212" s="2" t="s">
        <v>102</v>
      </c>
      <c r="AV212" s="2" t="s">
        <v>102</v>
      </c>
      <c r="AW212" s="2" t="s">
        <v>102</v>
      </c>
      <c r="AZ212" s="2" t="s">
        <v>102</v>
      </c>
      <c r="BB212" s="2" t="s">
        <v>102</v>
      </c>
      <c r="BE212" s="2" t="s">
        <v>102</v>
      </c>
      <c r="BG212" s="2" t="s">
        <v>102</v>
      </c>
      <c r="BM212" s="2" t="s">
        <v>102</v>
      </c>
      <c r="BQ212" s="2" t="s">
        <v>102</v>
      </c>
      <c r="BR212" s="2" t="s">
        <v>102</v>
      </c>
      <c r="BT212" s="2">
        <v>4.0</v>
      </c>
      <c r="BU212" s="2">
        <v>4.0</v>
      </c>
      <c r="BV212" s="2">
        <v>4.0</v>
      </c>
      <c r="BW212" s="2">
        <v>4.0</v>
      </c>
      <c r="BX212" s="2">
        <v>1.0</v>
      </c>
      <c r="BY212" s="2">
        <v>1.0</v>
      </c>
      <c r="BZ212" s="2">
        <v>4.0</v>
      </c>
      <c r="CA212" s="2">
        <v>1.0</v>
      </c>
      <c r="CB212" s="2">
        <v>1.0</v>
      </c>
      <c r="CC212" s="2">
        <v>1.0</v>
      </c>
      <c r="CD212" s="2">
        <v>4.0</v>
      </c>
      <c r="CE212" s="2">
        <v>4.0</v>
      </c>
      <c r="CF212" s="2">
        <v>4.0</v>
      </c>
      <c r="CG212" s="2">
        <v>4.0</v>
      </c>
      <c r="CH212" s="2">
        <v>4.0</v>
      </c>
      <c r="CI212" s="2">
        <v>1.0</v>
      </c>
      <c r="CJ212" s="2">
        <v>1.0</v>
      </c>
      <c r="CK212" s="2">
        <v>4.0</v>
      </c>
      <c r="CL212" s="2" t="s">
        <v>105</v>
      </c>
      <c r="CM212" s="2" t="s">
        <v>1239</v>
      </c>
      <c r="CN212" s="6" t="s">
        <v>1240</v>
      </c>
      <c r="CO212" s="7" t="str">
        <f>HYPERLINK("https://drive.google.com/file/d/140hDrrDcjU547yyfNSJr1lzVvHnhdXdk/view?usp=drivesdk","Form Tanggapan")</f>
        <v>Form Tanggapan</v>
      </c>
      <c r="CP212" s="2" t="s">
        <v>1241</v>
      </c>
    </row>
    <row r="213">
      <c r="A213" s="4">
        <v>43971.51623952546</v>
      </c>
      <c r="B213" s="2" t="s">
        <v>1242</v>
      </c>
      <c r="C213" s="2" t="s">
        <v>1243</v>
      </c>
      <c r="D213" s="5" t="s">
        <v>1244</v>
      </c>
      <c r="E213" s="2">
        <v>29.0</v>
      </c>
      <c r="F213" s="2" t="s">
        <v>1245</v>
      </c>
      <c r="G213" s="2" t="s">
        <v>112</v>
      </c>
      <c r="H213" s="2" t="s">
        <v>168</v>
      </c>
      <c r="I213" s="2" t="s">
        <v>161</v>
      </c>
      <c r="J213" s="2" t="s">
        <v>246</v>
      </c>
      <c r="K213" s="2" t="s">
        <v>471</v>
      </c>
      <c r="L213" s="2">
        <v>5.0</v>
      </c>
      <c r="M213" s="2">
        <v>5.0</v>
      </c>
      <c r="N213" s="2">
        <v>5.0</v>
      </c>
      <c r="O213" s="2">
        <v>5.0</v>
      </c>
      <c r="P213" s="2">
        <v>5.0</v>
      </c>
      <c r="Q213" s="2">
        <v>5.0</v>
      </c>
      <c r="R213" s="2">
        <v>4.0</v>
      </c>
      <c r="S213" s="2">
        <v>4.0</v>
      </c>
      <c r="T213" s="2">
        <v>4.0</v>
      </c>
      <c r="U213" s="2">
        <v>4.0</v>
      </c>
      <c r="V213" s="2">
        <v>4.0</v>
      </c>
      <c r="W213" s="2">
        <v>5.0</v>
      </c>
      <c r="X213" s="2">
        <v>5.0</v>
      </c>
      <c r="Y213" s="2">
        <v>5.0</v>
      </c>
      <c r="Z213" s="2">
        <v>5.0</v>
      </c>
      <c r="AA213" s="2">
        <v>3.0</v>
      </c>
      <c r="AB213" s="2">
        <v>3.0</v>
      </c>
      <c r="AC213" s="2">
        <v>4.0</v>
      </c>
      <c r="AE213" s="2" t="s">
        <v>104</v>
      </c>
      <c r="AG213" s="2" t="s">
        <v>102</v>
      </c>
      <c r="AJ213" s="2" t="s">
        <v>102</v>
      </c>
      <c r="AL213" s="2" t="s">
        <v>102</v>
      </c>
      <c r="AR213" s="2" t="s">
        <v>104</v>
      </c>
      <c r="AV213" s="2" t="s">
        <v>102</v>
      </c>
      <c r="AW213" s="2" t="s">
        <v>102</v>
      </c>
      <c r="AZ213" s="2" t="s">
        <v>102</v>
      </c>
      <c r="BB213" s="2" t="s">
        <v>102</v>
      </c>
      <c r="BE213" s="2" t="s">
        <v>102</v>
      </c>
      <c r="BG213" s="2" t="s">
        <v>104</v>
      </c>
      <c r="BM213" s="2" t="s">
        <v>102</v>
      </c>
      <c r="BQ213" s="2" t="s">
        <v>102</v>
      </c>
      <c r="BR213" s="2" t="s">
        <v>102</v>
      </c>
      <c r="BT213" s="2">
        <v>4.0</v>
      </c>
      <c r="BU213" s="2">
        <v>4.0</v>
      </c>
      <c r="BV213" s="2">
        <v>4.0</v>
      </c>
      <c r="BW213" s="2">
        <v>4.0</v>
      </c>
      <c r="BX213" s="2">
        <v>1.0</v>
      </c>
      <c r="BY213" s="2">
        <v>4.0</v>
      </c>
      <c r="BZ213" s="2">
        <v>4.0</v>
      </c>
      <c r="CA213" s="2">
        <v>1.0</v>
      </c>
      <c r="CB213" s="2">
        <v>4.0</v>
      </c>
      <c r="CC213" s="2">
        <v>1.0</v>
      </c>
      <c r="CD213" s="2">
        <v>3.0</v>
      </c>
      <c r="CE213" s="2">
        <v>4.0</v>
      </c>
      <c r="CF213" s="2">
        <v>4.0</v>
      </c>
      <c r="CG213" s="2">
        <v>3.0</v>
      </c>
      <c r="CH213" s="2">
        <v>4.0</v>
      </c>
      <c r="CI213" s="2">
        <v>2.0</v>
      </c>
      <c r="CJ213" s="2">
        <v>2.0</v>
      </c>
      <c r="CK213" s="2">
        <v>4.0</v>
      </c>
      <c r="CL213" s="2" t="s">
        <v>105</v>
      </c>
      <c r="CM213" s="2" t="s">
        <v>1246</v>
      </c>
      <c r="CN213" s="6" t="s">
        <v>1247</v>
      </c>
      <c r="CO213" s="7" t="str">
        <f>HYPERLINK("https://drive.google.com/file/d/1MgDl3Bvzfuk_S_S32Y3G5acP4VRz5WSx/view?usp=drivesdk","Form Tanggapan")</f>
        <v>Form Tanggapan</v>
      </c>
      <c r="CP213" s="2" t="s">
        <v>1248</v>
      </c>
    </row>
    <row r="214">
      <c r="A214" s="4">
        <v>43971.516454537035</v>
      </c>
      <c r="B214" s="2" t="s">
        <v>1242</v>
      </c>
      <c r="C214" s="2" t="s">
        <v>1249</v>
      </c>
      <c r="D214" s="5" t="s">
        <v>1250</v>
      </c>
      <c r="E214" s="2">
        <v>20.0</v>
      </c>
      <c r="F214" s="2" t="s">
        <v>1251</v>
      </c>
      <c r="G214" s="2" t="s">
        <v>96</v>
      </c>
      <c r="H214" s="2" t="s">
        <v>123</v>
      </c>
      <c r="I214" s="2" t="s">
        <v>124</v>
      </c>
      <c r="J214" s="2" t="s">
        <v>125</v>
      </c>
      <c r="K214" s="2" t="s">
        <v>471</v>
      </c>
      <c r="L214" s="2">
        <v>5.0</v>
      </c>
      <c r="M214" s="2">
        <v>5.0</v>
      </c>
      <c r="N214" s="2">
        <v>5.0</v>
      </c>
      <c r="O214" s="2">
        <v>4.0</v>
      </c>
      <c r="P214" s="2">
        <v>4.0</v>
      </c>
      <c r="Q214" s="2">
        <v>4.0</v>
      </c>
      <c r="R214" s="2">
        <v>3.0</v>
      </c>
      <c r="S214" s="2">
        <v>4.0</v>
      </c>
      <c r="T214" s="2">
        <v>4.0</v>
      </c>
      <c r="U214" s="2">
        <v>4.0</v>
      </c>
      <c r="V214" s="2">
        <v>4.0</v>
      </c>
      <c r="W214" s="2">
        <v>5.0</v>
      </c>
      <c r="X214" s="2">
        <v>5.0</v>
      </c>
      <c r="Y214" s="2">
        <v>5.0</v>
      </c>
      <c r="Z214" s="2">
        <v>5.0</v>
      </c>
      <c r="AA214" s="2">
        <v>3.0</v>
      </c>
      <c r="AB214" s="2">
        <v>4.0</v>
      </c>
      <c r="AC214" s="2">
        <v>4.0</v>
      </c>
      <c r="AE214" s="2" t="s">
        <v>104</v>
      </c>
      <c r="AG214" s="2" t="s">
        <v>102</v>
      </c>
      <c r="AJ214" s="2" t="s">
        <v>104</v>
      </c>
      <c r="AL214" s="2" t="s">
        <v>103</v>
      </c>
      <c r="AR214" s="2" t="s">
        <v>102</v>
      </c>
      <c r="AV214" s="2" t="s">
        <v>102</v>
      </c>
      <c r="AW214" s="2" t="s">
        <v>104</v>
      </c>
      <c r="AZ214" s="2" t="s">
        <v>102</v>
      </c>
      <c r="BB214" s="2" t="s">
        <v>104</v>
      </c>
      <c r="BE214" s="2" t="s">
        <v>104</v>
      </c>
      <c r="BG214" s="2" t="s">
        <v>102</v>
      </c>
      <c r="BM214" s="2" t="s">
        <v>102</v>
      </c>
      <c r="BQ214" s="2" t="s">
        <v>104</v>
      </c>
      <c r="BR214" s="2" t="s">
        <v>102</v>
      </c>
      <c r="BT214" s="2">
        <v>3.0</v>
      </c>
      <c r="BU214" s="2">
        <v>3.0</v>
      </c>
      <c r="BV214" s="2">
        <v>3.0</v>
      </c>
      <c r="BW214" s="2">
        <v>3.0</v>
      </c>
      <c r="BX214" s="2">
        <v>2.0</v>
      </c>
      <c r="BY214" s="2">
        <v>3.0</v>
      </c>
      <c r="BZ214" s="2">
        <v>3.0</v>
      </c>
      <c r="CA214" s="2">
        <v>3.0</v>
      </c>
      <c r="CB214" s="2">
        <v>3.0</v>
      </c>
      <c r="CC214" s="2">
        <v>1.0</v>
      </c>
      <c r="CD214" s="2">
        <v>3.0</v>
      </c>
      <c r="CE214" s="2">
        <v>3.0</v>
      </c>
      <c r="CF214" s="2">
        <v>3.0</v>
      </c>
      <c r="CG214" s="2">
        <v>3.0</v>
      </c>
      <c r="CH214" s="2">
        <v>4.0</v>
      </c>
      <c r="CI214" s="2">
        <v>2.0</v>
      </c>
      <c r="CJ214" s="2">
        <v>4.0</v>
      </c>
      <c r="CK214" s="2">
        <v>3.0</v>
      </c>
      <c r="CL214" s="2" t="s">
        <v>105</v>
      </c>
      <c r="CM214" s="2" t="s">
        <v>1252</v>
      </c>
      <c r="CN214" s="6" t="s">
        <v>1253</v>
      </c>
      <c r="CO214" s="7" t="str">
        <f>HYPERLINK("https://drive.google.com/file/d/1zYnEku6DBXqfTiOn2XE-JB8_EV2yRjLp/view?usp=drivesdk","Form Tanggapan")</f>
        <v>Form Tanggapan</v>
      </c>
      <c r="CP214" s="2" t="s">
        <v>1248</v>
      </c>
    </row>
    <row r="215">
      <c r="A215" s="4">
        <v>43971.51652828704</v>
      </c>
      <c r="B215" s="2" t="s">
        <v>1242</v>
      </c>
      <c r="C215" s="2" t="s">
        <v>1254</v>
      </c>
      <c r="D215" s="5" t="s">
        <v>1255</v>
      </c>
      <c r="E215" s="2">
        <v>26.0</v>
      </c>
      <c r="F215" s="2" t="s">
        <v>203</v>
      </c>
      <c r="G215" s="2" t="s">
        <v>96</v>
      </c>
      <c r="H215" s="2" t="s">
        <v>97</v>
      </c>
      <c r="I215" s="2" t="s">
        <v>98</v>
      </c>
      <c r="J215" s="2" t="s">
        <v>569</v>
      </c>
      <c r="K215" s="2" t="s">
        <v>471</v>
      </c>
      <c r="L215" s="2">
        <v>4.0</v>
      </c>
      <c r="M215" s="2">
        <v>5.0</v>
      </c>
      <c r="N215" s="2">
        <v>5.0</v>
      </c>
      <c r="O215" s="2">
        <v>5.0</v>
      </c>
      <c r="P215" s="2">
        <v>5.0</v>
      </c>
      <c r="Q215" s="2">
        <v>4.0</v>
      </c>
      <c r="R215" s="2">
        <v>1.0</v>
      </c>
      <c r="S215" s="2">
        <v>5.0</v>
      </c>
      <c r="T215" s="2">
        <v>4.0</v>
      </c>
      <c r="U215" s="2">
        <v>4.0</v>
      </c>
      <c r="V215" s="2">
        <v>5.0</v>
      </c>
      <c r="W215" s="2">
        <v>5.0</v>
      </c>
      <c r="X215" s="2">
        <v>4.0</v>
      </c>
      <c r="Y215" s="2">
        <v>4.0</v>
      </c>
      <c r="Z215" s="2">
        <v>5.0</v>
      </c>
      <c r="AA215" s="2">
        <v>4.0</v>
      </c>
      <c r="AB215" s="2">
        <v>2.0</v>
      </c>
      <c r="AC215" s="2">
        <v>5.0</v>
      </c>
      <c r="AE215" s="2" t="s">
        <v>116</v>
      </c>
      <c r="AG215" s="2" t="s">
        <v>102</v>
      </c>
      <c r="AJ215" s="2" t="s">
        <v>104</v>
      </c>
      <c r="AL215" s="2" t="s">
        <v>104</v>
      </c>
      <c r="AR215" s="2" t="s">
        <v>104</v>
      </c>
      <c r="AV215" s="2" t="s">
        <v>102</v>
      </c>
      <c r="AW215" s="2" t="s">
        <v>102</v>
      </c>
      <c r="AZ215" s="2" t="s">
        <v>102</v>
      </c>
      <c r="BB215" s="2" t="s">
        <v>102</v>
      </c>
      <c r="BE215" s="2" t="s">
        <v>102</v>
      </c>
      <c r="BG215" s="2" t="s">
        <v>104</v>
      </c>
      <c r="BM215" s="2" t="s">
        <v>102</v>
      </c>
      <c r="BQ215" s="2" t="s">
        <v>102</v>
      </c>
      <c r="BR215" s="2" t="s">
        <v>102</v>
      </c>
      <c r="BT215" s="2">
        <v>3.0</v>
      </c>
      <c r="BU215" s="2">
        <v>3.0</v>
      </c>
      <c r="BV215" s="2">
        <v>3.0</v>
      </c>
      <c r="BW215" s="2">
        <v>3.0</v>
      </c>
      <c r="BX215" s="2">
        <v>3.0</v>
      </c>
      <c r="BY215" s="2">
        <v>3.0</v>
      </c>
      <c r="BZ215" s="2">
        <v>3.0</v>
      </c>
      <c r="CA215" s="2">
        <v>1.0</v>
      </c>
      <c r="CB215" s="2">
        <v>2.0</v>
      </c>
      <c r="CC215" s="2">
        <v>1.0</v>
      </c>
      <c r="CD215" s="2">
        <v>4.0</v>
      </c>
      <c r="CE215" s="2">
        <v>3.0</v>
      </c>
      <c r="CF215" s="2">
        <v>3.0</v>
      </c>
      <c r="CG215" s="2">
        <v>3.0</v>
      </c>
      <c r="CH215" s="2">
        <v>3.0</v>
      </c>
      <c r="CI215" s="2">
        <v>1.0</v>
      </c>
      <c r="CJ215" s="2">
        <v>4.0</v>
      </c>
      <c r="CK215" s="2">
        <v>3.0</v>
      </c>
      <c r="CL215" s="2" t="s">
        <v>105</v>
      </c>
      <c r="CM215" s="2" t="s">
        <v>1256</v>
      </c>
      <c r="CN215" s="6" t="s">
        <v>1257</v>
      </c>
      <c r="CO215" s="7" t="str">
        <f>HYPERLINK("https://drive.google.com/file/d/124rgADT5ceCpYPVtMQyE9APcuZrnZ5jW/view?usp=drivesdk","Form Tanggapan")</f>
        <v>Form Tanggapan</v>
      </c>
      <c r="CP215" s="2" t="s">
        <v>1258</v>
      </c>
    </row>
    <row r="216">
      <c r="A216" s="4">
        <v>43971.51694721065</v>
      </c>
      <c r="B216" s="2" t="s">
        <v>1242</v>
      </c>
      <c r="C216" s="2" t="s">
        <v>1259</v>
      </c>
      <c r="D216" s="5" t="s">
        <v>1260</v>
      </c>
      <c r="E216" s="2">
        <v>32.0</v>
      </c>
      <c r="F216" s="2" t="s">
        <v>815</v>
      </c>
      <c r="G216" s="2" t="s">
        <v>96</v>
      </c>
      <c r="H216" s="2" t="s">
        <v>168</v>
      </c>
      <c r="I216" s="2" t="s">
        <v>113</v>
      </c>
      <c r="J216" s="2" t="s">
        <v>246</v>
      </c>
      <c r="K216" s="2" t="s">
        <v>471</v>
      </c>
      <c r="L216" s="2">
        <v>5.0</v>
      </c>
      <c r="M216" s="2">
        <v>5.0</v>
      </c>
      <c r="N216" s="2">
        <v>5.0</v>
      </c>
      <c r="O216" s="2">
        <v>4.0</v>
      </c>
      <c r="P216" s="2">
        <v>5.0</v>
      </c>
      <c r="Q216" s="2">
        <v>5.0</v>
      </c>
      <c r="R216" s="2">
        <v>3.0</v>
      </c>
      <c r="S216" s="2">
        <v>4.0</v>
      </c>
      <c r="T216" s="2">
        <v>3.0</v>
      </c>
      <c r="U216" s="2">
        <v>4.0</v>
      </c>
      <c r="V216" s="2">
        <v>5.0</v>
      </c>
      <c r="W216" s="2">
        <v>5.0</v>
      </c>
      <c r="X216" s="2">
        <v>4.0</v>
      </c>
      <c r="Y216" s="2">
        <v>5.0</v>
      </c>
      <c r="Z216" s="2">
        <v>4.0</v>
      </c>
      <c r="AA216" s="2">
        <v>2.0</v>
      </c>
      <c r="AB216" s="2">
        <v>3.0</v>
      </c>
      <c r="AC216" s="2">
        <v>4.0</v>
      </c>
      <c r="AE216" s="2" t="s">
        <v>104</v>
      </c>
      <c r="AG216" s="2" t="s">
        <v>102</v>
      </c>
      <c r="AJ216" s="2" t="s">
        <v>102</v>
      </c>
      <c r="AL216" s="2" t="s">
        <v>104</v>
      </c>
      <c r="AR216" s="2" t="s">
        <v>102</v>
      </c>
      <c r="AV216" s="2" t="s">
        <v>102</v>
      </c>
      <c r="AW216" s="2" t="s">
        <v>102</v>
      </c>
      <c r="AZ216" s="2" t="s">
        <v>102</v>
      </c>
      <c r="BB216" s="2" t="s">
        <v>102</v>
      </c>
      <c r="BE216" s="2" t="s">
        <v>102</v>
      </c>
      <c r="BG216" s="2" t="s">
        <v>104</v>
      </c>
      <c r="BM216" s="2" t="s">
        <v>102</v>
      </c>
      <c r="BQ216" s="2" t="s">
        <v>104</v>
      </c>
      <c r="BR216" s="2" t="s">
        <v>102</v>
      </c>
      <c r="BT216" s="2">
        <v>4.0</v>
      </c>
      <c r="BU216" s="2">
        <v>3.0</v>
      </c>
      <c r="BV216" s="2">
        <v>3.0</v>
      </c>
      <c r="BW216" s="2">
        <v>4.0</v>
      </c>
      <c r="BX216" s="2">
        <v>1.0</v>
      </c>
      <c r="BY216" s="2">
        <v>1.0</v>
      </c>
      <c r="BZ216" s="2">
        <v>4.0</v>
      </c>
      <c r="CA216" s="2">
        <v>1.0</v>
      </c>
      <c r="CB216" s="2">
        <v>1.0</v>
      </c>
      <c r="CC216" s="2">
        <v>1.0</v>
      </c>
      <c r="CD216" s="2">
        <v>3.0</v>
      </c>
      <c r="CE216" s="2">
        <v>3.0</v>
      </c>
      <c r="CF216" s="2">
        <v>3.0</v>
      </c>
      <c r="CG216" s="2">
        <v>3.0</v>
      </c>
      <c r="CH216" s="2">
        <v>4.0</v>
      </c>
      <c r="CI216" s="2">
        <v>2.0</v>
      </c>
      <c r="CJ216" s="2">
        <v>1.0</v>
      </c>
      <c r="CK216" s="2">
        <v>4.0</v>
      </c>
      <c r="CL216" s="2" t="s">
        <v>105</v>
      </c>
      <c r="CM216" s="2" t="s">
        <v>1261</v>
      </c>
      <c r="CN216" s="6" t="s">
        <v>1262</v>
      </c>
      <c r="CO216" s="7" t="str">
        <f>HYPERLINK("https://drive.google.com/file/d/1FyFNbQh9U6hJI5bQuoUo0Qi6m-EFM_ci/view?usp=drivesdk","Form Tanggapan")</f>
        <v>Form Tanggapan</v>
      </c>
      <c r="CP216" s="2" t="s">
        <v>1258</v>
      </c>
    </row>
    <row r="217">
      <c r="A217" s="4">
        <v>43971.51833953704</v>
      </c>
      <c r="B217" s="2" t="s">
        <v>1242</v>
      </c>
      <c r="C217" s="2" t="s">
        <v>1263</v>
      </c>
      <c r="D217" s="5" t="s">
        <v>1264</v>
      </c>
      <c r="E217" s="2">
        <v>26.0</v>
      </c>
      <c r="F217" s="2" t="s">
        <v>148</v>
      </c>
      <c r="G217" s="2" t="s">
        <v>96</v>
      </c>
      <c r="H217" s="2" t="s">
        <v>168</v>
      </c>
      <c r="I217" s="2" t="s">
        <v>161</v>
      </c>
      <c r="J217" s="2" t="s">
        <v>246</v>
      </c>
      <c r="K217" s="2" t="s">
        <v>477</v>
      </c>
      <c r="L217" s="2">
        <v>5.0</v>
      </c>
      <c r="M217" s="2">
        <v>5.0</v>
      </c>
      <c r="N217" s="2">
        <v>5.0</v>
      </c>
      <c r="O217" s="2">
        <v>4.0</v>
      </c>
      <c r="P217" s="2">
        <v>5.0</v>
      </c>
      <c r="Q217" s="2">
        <v>5.0</v>
      </c>
      <c r="R217" s="2">
        <v>5.0</v>
      </c>
      <c r="S217" s="2">
        <v>5.0</v>
      </c>
      <c r="T217" s="2">
        <v>4.0</v>
      </c>
      <c r="U217" s="2">
        <v>3.0</v>
      </c>
      <c r="V217" s="2">
        <v>5.0</v>
      </c>
      <c r="W217" s="2">
        <v>5.0</v>
      </c>
      <c r="X217" s="2">
        <v>5.0</v>
      </c>
      <c r="Y217" s="2">
        <v>5.0</v>
      </c>
      <c r="Z217" s="2">
        <v>5.0</v>
      </c>
      <c r="AA217" s="2">
        <v>3.0</v>
      </c>
      <c r="AB217" s="2">
        <v>1.0</v>
      </c>
      <c r="AC217" s="2">
        <v>5.0</v>
      </c>
      <c r="AE217" s="2" t="s">
        <v>104</v>
      </c>
      <c r="AG217" s="2" t="s">
        <v>102</v>
      </c>
      <c r="AJ217" s="2" t="s">
        <v>102</v>
      </c>
      <c r="AL217" s="2" t="s">
        <v>103</v>
      </c>
      <c r="AR217" s="2" t="s">
        <v>102</v>
      </c>
      <c r="AV217" s="2" t="s">
        <v>102</v>
      </c>
      <c r="AW217" s="2" t="s">
        <v>104</v>
      </c>
      <c r="AZ217" s="2" t="s">
        <v>102</v>
      </c>
      <c r="BB217" s="2" t="s">
        <v>102</v>
      </c>
      <c r="BE217" s="2" t="s">
        <v>104</v>
      </c>
      <c r="BG217" s="2" t="s">
        <v>104</v>
      </c>
      <c r="BM217" s="2" t="s">
        <v>102</v>
      </c>
      <c r="BQ217" s="2" t="s">
        <v>102</v>
      </c>
      <c r="BR217" s="2" t="s">
        <v>102</v>
      </c>
      <c r="BT217" s="2">
        <v>4.0</v>
      </c>
      <c r="BU217" s="2">
        <v>4.0</v>
      </c>
      <c r="BV217" s="2">
        <v>4.0</v>
      </c>
      <c r="BW217" s="2">
        <v>4.0</v>
      </c>
      <c r="BX217" s="2">
        <v>1.0</v>
      </c>
      <c r="BY217" s="2">
        <v>4.0</v>
      </c>
      <c r="BZ217" s="2">
        <v>4.0</v>
      </c>
      <c r="CA217" s="2">
        <v>1.0</v>
      </c>
      <c r="CB217" s="2">
        <v>4.0</v>
      </c>
      <c r="CC217" s="2">
        <v>2.0</v>
      </c>
      <c r="CD217" s="2">
        <v>4.0</v>
      </c>
      <c r="CE217" s="2">
        <v>3.0</v>
      </c>
      <c r="CF217" s="2">
        <v>4.0</v>
      </c>
      <c r="CG217" s="2">
        <v>1.0</v>
      </c>
      <c r="CH217" s="2">
        <v>4.0</v>
      </c>
      <c r="CI217" s="2">
        <v>1.0</v>
      </c>
      <c r="CJ217" s="2">
        <v>2.0</v>
      </c>
      <c r="CK217" s="2">
        <v>3.0</v>
      </c>
      <c r="CL217" s="2" t="s">
        <v>105</v>
      </c>
      <c r="CM217" s="2" t="s">
        <v>1265</v>
      </c>
      <c r="CN217" s="6" t="s">
        <v>1266</v>
      </c>
      <c r="CO217" s="7" t="str">
        <f>HYPERLINK("https://drive.google.com/file/d/1dqycKTv8YkucZhN3TgdGDAkyCKRVx-ft/view?usp=drivesdk","Form Tanggapan")</f>
        <v>Form Tanggapan</v>
      </c>
      <c r="CP217" s="2" t="s">
        <v>1267</v>
      </c>
    </row>
    <row r="218">
      <c r="A218" s="4">
        <v>43971.52062928241</v>
      </c>
      <c r="B218" s="2" t="s">
        <v>1242</v>
      </c>
      <c r="C218" s="2" t="s">
        <v>1268</v>
      </c>
      <c r="D218" s="5" t="s">
        <v>1269</v>
      </c>
      <c r="E218" s="2">
        <v>43.0</v>
      </c>
      <c r="F218" s="2" t="s">
        <v>122</v>
      </c>
      <c r="G218" s="2" t="s">
        <v>96</v>
      </c>
      <c r="H218" s="2" t="s">
        <v>168</v>
      </c>
      <c r="I218" s="2" t="s">
        <v>98</v>
      </c>
      <c r="J218" s="2" t="s">
        <v>169</v>
      </c>
      <c r="K218" s="2" t="s">
        <v>226</v>
      </c>
      <c r="L218" s="2">
        <v>5.0</v>
      </c>
      <c r="M218" s="2">
        <v>5.0</v>
      </c>
      <c r="N218" s="2">
        <v>5.0</v>
      </c>
      <c r="O218" s="2">
        <v>5.0</v>
      </c>
      <c r="P218" s="2">
        <v>5.0</v>
      </c>
      <c r="Q218" s="2">
        <v>5.0</v>
      </c>
      <c r="R218" s="2">
        <v>5.0</v>
      </c>
      <c r="S218" s="2">
        <v>5.0</v>
      </c>
      <c r="T218" s="2">
        <v>4.0</v>
      </c>
      <c r="U218" s="2">
        <v>3.0</v>
      </c>
      <c r="V218" s="2">
        <v>5.0</v>
      </c>
      <c r="W218" s="2">
        <v>5.0</v>
      </c>
      <c r="X218" s="2">
        <v>5.0</v>
      </c>
      <c r="Y218" s="2">
        <v>5.0</v>
      </c>
      <c r="Z218" s="2">
        <v>5.0</v>
      </c>
      <c r="AA218" s="2">
        <v>1.0</v>
      </c>
      <c r="AB218" s="2">
        <v>3.0</v>
      </c>
      <c r="AC218" s="2">
        <v>4.0</v>
      </c>
      <c r="AE218" s="2" t="s">
        <v>101</v>
      </c>
      <c r="AG218" s="2" t="s">
        <v>102</v>
      </c>
      <c r="AJ218" s="2" t="s">
        <v>104</v>
      </c>
      <c r="AL218" s="2" t="s">
        <v>104</v>
      </c>
      <c r="AR218" s="2" t="s">
        <v>102</v>
      </c>
      <c r="AV218" s="2" t="s">
        <v>102</v>
      </c>
      <c r="AW218" s="2" t="s">
        <v>102</v>
      </c>
      <c r="AZ218" s="2" t="s">
        <v>104</v>
      </c>
      <c r="BB218" s="2" t="s">
        <v>104</v>
      </c>
      <c r="BE218" s="2" t="s">
        <v>102</v>
      </c>
      <c r="BG218" s="2" t="s">
        <v>102</v>
      </c>
      <c r="BM218" s="2" t="s">
        <v>102</v>
      </c>
      <c r="BQ218" s="2" t="s">
        <v>102</v>
      </c>
      <c r="BR218" s="2" t="s">
        <v>102</v>
      </c>
      <c r="BT218" s="2">
        <v>4.0</v>
      </c>
      <c r="BU218" s="2">
        <v>4.0</v>
      </c>
      <c r="BV218" s="2">
        <v>4.0</v>
      </c>
      <c r="BW218" s="2">
        <v>4.0</v>
      </c>
      <c r="BX218" s="2">
        <v>1.0</v>
      </c>
      <c r="BY218" s="2">
        <v>4.0</v>
      </c>
      <c r="BZ218" s="2">
        <v>3.0</v>
      </c>
      <c r="CA218" s="2">
        <v>2.0</v>
      </c>
      <c r="CB218" s="2">
        <v>4.0</v>
      </c>
      <c r="CC218" s="2">
        <v>1.0</v>
      </c>
      <c r="CD218" s="2">
        <v>4.0</v>
      </c>
      <c r="CE218" s="2">
        <v>3.0</v>
      </c>
      <c r="CF218" s="2">
        <v>3.0</v>
      </c>
      <c r="CG218" s="2">
        <v>4.0</v>
      </c>
      <c r="CH218" s="2">
        <v>4.0</v>
      </c>
      <c r="CI218" s="2">
        <v>2.0</v>
      </c>
      <c r="CJ218" s="2">
        <v>3.0</v>
      </c>
      <c r="CK218" s="2">
        <v>4.0</v>
      </c>
      <c r="CL218" s="2" t="s">
        <v>105</v>
      </c>
      <c r="CM218" s="2" t="s">
        <v>1270</v>
      </c>
      <c r="CN218" s="6" t="s">
        <v>1271</v>
      </c>
      <c r="CO218" s="7" t="str">
        <f>HYPERLINK("https://drive.google.com/file/d/1-sFmeFsRFYz27qfrWav_kQxKAXurnw2t/view?usp=drivesdk","Form Tanggapan")</f>
        <v>Form Tanggapan</v>
      </c>
      <c r="CP218" s="2" t="s">
        <v>1272</v>
      </c>
    </row>
    <row r="219">
      <c r="A219" s="4">
        <v>43971.52134774305</v>
      </c>
      <c r="B219" s="2" t="s">
        <v>1242</v>
      </c>
      <c r="C219" s="2" t="s">
        <v>1273</v>
      </c>
      <c r="D219" s="5" t="s">
        <v>1274</v>
      </c>
      <c r="E219" s="2">
        <v>34.0</v>
      </c>
      <c r="F219" s="2" t="s">
        <v>391</v>
      </c>
      <c r="G219" s="2" t="s">
        <v>96</v>
      </c>
      <c r="H219" s="2" t="s">
        <v>168</v>
      </c>
      <c r="I219" s="2" t="s">
        <v>113</v>
      </c>
      <c r="J219" s="2" t="s">
        <v>176</v>
      </c>
      <c r="K219" s="2" t="s">
        <v>471</v>
      </c>
      <c r="L219" s="2">
        <v>5.0</v>
      </c>
      <c r="M219" s="2">
        <v>5.0</v>
      </c>
      <c r="N219" s="2">
        <v>5.0</v>
      </c>
      <c r="O219" s="2">
        <v>5.0</v>
      </c>
      <c r="P219" s="2">
        <v>5.0</v>
      </c>
      <c r="Q219" s="2">
        <v>5.0</v>
      </c>
      <c r="R219" s="2">
        <v>3.0</v>
      </c>
      <c r="S219" s="2">
        <v>5.0</v>
      </c>
      <c r="T219" s="2">
        <v>5.0</v>
      </c>
      <c r="U219" s="2">
        <v>5.0</v>
      </c>
      <c r="V219" s="2">
        <v>5.0</v>
      </c>
      <c r="W219" s="2">
        <v>5.0</v>
      </c>
      <c r="X219" s="2">
        <v>5.0</v>
      </c>
      <c r="Y219" s="2">
        <v>5.0</v>
      </c>
      <c r="Z219" s="2">
        <v>5.0</v>
      </c>
      <c r="AA219" s="2">
        <v>3.0</v>
      </c>
      <c r="AB219" s="2">
        <v>3.0</v>
      </c>
      <c r="AC219" s="2">
        <v>5.0</v>
      </c>
      <c r="AE219" s="2" t="s">
        <v>104</v>
      </c>
      <c r="AG219" s="2" t="s">
        <v>102</v>
      </c>
      <c r="AJ219" s="2" t="s">
        <v>102</v>
      </c>
      <c r="AL219" s="2" t="s">
        <v>104</v>
      </c>
      <c r="AR219" s="2" t="s">
        <v>102</v>
      </c>
      <c r="AV219" s="2" t="s">
        <v>102</v>
      </c>
      <c r="AW219" s="2" t="s">
        <v>102</v>
      </c>
      <c r="AZ219" s="2" t="s">
        <v>102</v>
      </c>
      <c r="BB219" s="2" t="s">
        <v>104</v>
      </c>
      <c r="BE219" s="2" t="s">
        <v>104</v>
      </c>
      <c r="BG219" s="2" t="s">
        <v>104</v>
      </c>
      <c r="BM219" s="2" t="s">
        <v>102</v>
      </c>
      <c r="BQ219" s="2" t="s">
        <v>102</v>
      </c>
      <c r="BR219" s="2" t="s">
        <v>102</v>
      </c>
      <c r="BT219" s="2">
        <v>3.0</v>
      </c>
      <c r="BU219" s="2">
        <v>3.0</v>
      </c>
      <c r="BV219" s="2">
        <v>4.0</v>
      </c>
      <c r="BW219" s="2">
        <v>4.0</v>
      </c>
      <c r="BX219" s="2">
        <v>1.0</v>
      </c>
      <c r="BY219" s="2">
        <v>4.0</v>
      </c>
      <c r="BZ219" s="2">
        <v>3.0</v>
      </c>
      <c r="CA219" s="2">
        <v>1.0</v>
      </c>
      <c r="CB219" s="2">
        <v>4.0</v>
      </c>
      <c r="CC219" s="2">
        <v>1.0</v>
      </c>
      <c r="CD219" s="2">
        <v>2.0</v>
      </c>
      <c r="CE219" s="2">
        <v>3.0</v>
      </c>
      <c r="CF219" s="2">
        <v>3.0</v>
      </c>
      <c r="CG219" s="2">
        <v>2.0</v>
      </c>
      <c r="CH219" s="2">
        <v>3.0</v>
      </c>
      <c r="CI219" s="2">
        <v>2.0</v>
      </c>
      <c r="CJ219" s="2">
        <v>2.0</v>
      </c>
      <c r="CK219" s="2">
        <v>3.0</v>
      </c>
      <c r="CL219" s="2" t="s">
        <v>105</v>
      </c>
      <c r="CM219" s="2" t="s">
        <v>1275</v>
      </c>
      <c r="CN219" s="6" t="s">
        <v>1276</v>
      </c>
      <c r="CO219" s="7" t="str">
        <f>HYPERLINK("https://drive.google.com/file/d/1OOUDYY_QGjW8Ok1w92h7pXn35MzRaCDN/view?usp=drivesdk","Form Tanggapan")</f>
        <v>Form Tanggapan</v>
      </c>
      <c r="CP219" s="2" t="s">
        <v>1277</v>
      </c>
    </row>
    <row r="220">
      <c r="A220" s="4">
        <v>43971.535972199075</v>
      </c>
      <c r="B220" s="2" t="s">
        <v>1242</v>
      </c>
      <c r="C220" s="2" t="s">
        <v>1278</v>
      </c>
      <c r="D220" s="5" t="s">
        <v>1279</v>
      </c>
      <c r="E220" s="2">
        <v>27.0</v>
      </c>
      <c r="F220" s="2" t="s">
        <v>1280</v>
      </c>
      <c r="G220" s="2" t="s">
        <v>96</v>
      </c>
      <c r="H220" s="2" t="s">
        <v>97</v>
      </c>
      <c r="I220" s="2" t="s">
        <v>113</v>
      </c>
      <c r="J220" s="2" t="s">
        <v>114</v>
      </c>
      <c r="K220" s="2" t="s">
        <v>471</v>
      </c>
      <c r="L220" s="2">
        <v>5.0</v>
      </c>
      <c r="M220" s="2">
        <v>5.0</v>
      </c>
      <c r="N220" s="2">
        <v>4.0</v>
      </c>
      <c r="O220" s="2">
        <v>4.0</v>
      </c>
      <c r="P220" s="2">
        <v>5.0</v>
      </c>
      <c r="Q220" s="2">
        <v>5.0</v>
      </c>
      <c r="R220" s="2">
        <v>4.0</v>
      </c>
      <c r="S220" s="2">
        <v>4.0</v>
      </c>
      <c r="T220" s="2">
        <v>4.0</v>
      </c>
      <c r="U220" s="2">
        <v>4.0</v>
      </c>
      <c r="V220" s="2">
        <v>5.0</v>
      </c>
      <c r="W220" s="2">
        <v>5.0</v>
      </c>
      <c r="X220" s="2">
        <v>5.0</v>
      </c>
      <c r="Y220" s="2">
        <v>5.0</v>
      </c>
      <c r="Z220" s="2">
        <v>4.0</v>
      </c>
      <c r="AA220" s="2">
        <v>1.0</v>
      </c>
      <c r="AB220" s="2">
        <v>3.0</v>
      </c>
      <c r="AC220" s="2">
        <v>3.0</v>
      </c>
      <c r="AE220" s="2" t="s">
        <v>104</v>
      </c>
      <c r="AG220" s="2" t="s">
        <v>102</v>
      </c>
      <c r="AJ220" s="2" t="s">
        <v>102</v>
      </c>
      <c r="AL220" s="2" t="s">
        <v>104</v>
      </c>
      <c r="AR220" s="2" t="s">
        <v>102</v>
      </c>
      <c r="AV220" s="2" t="s">
        <v>102</v>
      </c>
      <c r="AW220" s="2" t="s">
        <v>104</v>
      </c>
      <c r="AZ220" s="2" t="s">
        <v>102</v>
      </c>
      <c r="BB220" s="2" t="s">
        <v>102</v>
      </c>
      <c r="BE220" s="2" t="s">
        <v>102</v>
      </c>
      <c r="BG220" s="2" t="s">
        <v>104</v>
      </c>
      <c r="BM220" s="2" t="s">
        <v>104</v>
      </c>
      <c r="BQ220" s="2" t="s">
        <v>104</v>
      </c>
      <c r="BR220" s="2" t="s">
        <v>104</v>
      </c>
      <c r="BT220" s="2">
        <v>3.0</v>
      </c>
      <c r="BU220" s="2">
        <v>3.0</v>
      </c>
      <c r="BV220" s="2">
        <v>4.0</v>
      </c>
      <c r="BW220" s="2">
        <v>4.0</v>
      </c>
      <c r="BX220" s="2">
        <v>1.0</v>
      </c>
      <c r="BY220" s="2">
        <v>4.0</v>
      </c>
      <c r="BZ220" s="2">
        <v>3.0</v>
      </c>
      <c r="CA220" s="2">
        <v>2.0</v>
      </c>
      <c r="CB220" s="2">
        <v>4.0</v>
      </c>
      <c r="CC220" s="2">
        <v>1.0</v>
      </c>
      <c r="CD220" s="2">
        <v>4.0</v>
      </c>
      <c r="CE220" s="2">
        <v>3.0</v>
      </c>
      <c r="CF220" s="2">
        <v>3.0</v>
      </c>
      <c r="CG220" s="2">
        <v>3.0</v>
      </c>
      <c r="CH220" s="2">
        <v>4.0</v>
      </c>
      <c r="CI220" s="2">
        <v>1.0</v>
      </c>
      <c r="CJ220" s="2">
        <v>3.0</v>
      </c>
      <c r="CK220" s="2">
        <v>4.0</v>
      </c>
      <c r="CL220" s="2" t="s">
        <v>105</v>
      </c>
      <c r="CM220" s="2" t="s">
        <v>1281</v>
      </c>
      <c r="CN220" s="6" t="s">
        <v>1282</v>
      </c>
      <c r="CO220" s="7" t="str">
        <f>HYPERLINK("https://drive.google.com/file/d/1nsowKY43Q2DA4eIAEnAg7IUm-a6jcSym/view?usp=drivesdk","Form Tanggapan")</f>
        <v>Form Tanggapan</v>
      </c>
      <c r="CP220" s="2" t="s">
        <v>1283</v>
      </c>
    </row>
    <row r="221">
      <c r="A221" s="4">
        <v>43971.536589641204</v>
      </c>
      <c r="B221" s="2" t="s">
        <v>1242</v>
      </c>
      <c r="C221" s="2" t="s">
        <v>1284</v>
      </c>
      <c r="D221" s="5" t="s">
        <v>1285</v>
      </c>
      <c r="E221" s="2">
        <v>19.0</v>
      </c>
      <c r="F221" s="2" t="s">
        <v>122</v>
      </c>
      <c r="G221" s="2" t="s">
        <v>96</v>
      </c>
      <c r="H221" s="2" t="s">
        <v>123</v>
      </c>
      <c r="I221" s="2" t="s">
        <v>124</v>
      </c>
      <c r="J221" s="2" t="s">
        <v>125</v>
      </c>
      <c r="K221" s="2" t="s">
        <v>471</v>
      </c>
      <c r="L221" s="2">
        <v>5.0</v>
      </c>
      <c r="M221" s="2">
        <v>5.0</v>
      </c>
      <c r="N221" s="2">
        <v>5.0</v>
      </c>
      <c r="O221" s="2">
        <v>5.0</v>
      </c>
      <c r="P221" s="2">
        <v>5.0</v>
      </c>
      <c r="Q221" s="2">
        <v>4.0</v>
      </c>
      <c r="R221" s="2">
        <v>4.0</v>
      </c>
      <c r="S221" s="2">
        <v>5.0</v>
      </c>
      <c r="T221" s="2">
        <v>5.0</v>
      </c>
      <c r="U221" s="2">
        <v>5.0</v>
      </c>
      <c r="V221" s="2">
        <v>5.0</v>
      </c>
      <c r="W221" s="2">
        <v>5.0</v>
      </c>
      <c r="X221" s="2">
        <v>5.0</v>
      </c>
      <c r="Y221" s="2">
        <v>5.0</v>
      </c>
      <c r="Z221" s="2">
        <v>5.0</v>
      </c>
      <c r="AA221" s="2">
        <v>1.0</v>
      </c>
      <c r="AB221" s="2">
        <v>4.0</v>
      </c>
      <c r="AC221" s="2">
        <v>4.0</v>
      </c>
      <c r="AE221" s="2" t="s">
        <v>116</v>
      </c>
      <c r="AG221" s="2" t="s">
        <v>104</v>
      </c>
      <c r="AJ221" s="2" t="s">
        <v>104</v>
      </c>
      <c r="AL221" s="2" t="s">
        <v>103</v>
      </c>
      <c r="AR221" s="2" t="s">
        <v>104</v>
      </c>
      <c r="AV221" s="2" t="s">
        <v>102</v>
      </c>
      <c r="AW221" s="2" t="s">
        <v>104</v>
      </c>
      <c r="AZ221" s="2" t="s">
        <v>103</v>
      </c>
      <c r="BB221" s="2" t="s">
        <v>104</v>
      </c>
      <c r="BE221" s="2" t="s">
        <v>103</v>
      </c>
      <c r="BG221" s="2" t="s">
        <v>104</v>
      </c>
      <c r="BM221" s="2" t="s">
        <v>104</v>
      </c>
      <c r="BQ221" s="2" t="s">
        <v>104</v>
      </c>
      <c r="BR221" s="2" t="s">
        <v>104</v>
      </c>
      <c r="BT221" s="2">
        <v>4.0</v>
      </c>
      <c r="BU221" s="2">
        <v>4.0</v>
      </c>
      <c r="BV221" s="2">
        <v>4.0</v>
      </c>
      <c r="BW221" s="2">
        <v>4.0</v>
      </c>
      <c r="BX221" s="2">
        <v>2.0</v>
      </c>
      <c r="BY221" s="2">
        <v>4.0</v>
      </c>
      <c r="BZ221" s="2">
        <v>4.0</v>
      </c>
      <c r="CA221" s="2">
        <v>4.0</v>
      </c>
      <c r="CB221" s="2">
        <v>4.0</v>
      </c>
      <c r="CC221" s="2">
        <v>2.0</v>
      </c>
      <c r="CD221" s="2">
        <v>3.0</v>
      </c>
      <c r="CE221" s="2">
        <v>4.0</v>
      </c>
      <c r="CF221" s="2">
        <v>3.0</v>
      </c>
      <c r="CG221" s="2">
        <v>3.0</v>
      </c>
      <c r="CH221" s="2">
        <v>4.0</v>
      </c>
      <c r="CI221" s="2">
        <v>3.0</v>
      </c>
      <c r="CJ221" s="2">
        <v>4.0</v>
      </c>
      <c r="CK221" s="2">
        <v>3.0</v>
      </c>
      <c r="CL221" s="2" t="s">
        <v>105</v>
      </c>
      <c r="CM221" s="2" t="s">
        <v>1286</v>
      </c>
      <c r="CN221" s="6" t="s">
        <v>1287</v>
      </c>
      <c r="CO221" s="7" t="str">
        <f>HYPERLINK("https://drive.google.com/file/d/1BcPcpGovabZYbm4v924o3k7i-tOPXsfH/view?usp=drivesdk","Form Tanggapan")</f>
        <v>Form Tanggapan</v>
      </c>
      <c r="CP221" s="2" t="s">
        <v>1283</v>
      </c>
    </row>
    <row r="222">
      <c r="A222" s="4">
        <v>43971.537637256944</v>
      </c>
      <c r="B222" s="2" t="s">
        <v>1242</v>
      </c>
      <c r="C222" s="2" t="s">
        <v>1288</v>
      </c>
      <c r="E222" s="2">
        <v>27.0</v>
      </c>
      <c r="F222" s="2" t="s">
        <v>1289</v>
      </c>
      <c r="G222" s="2" t="s">
        <v>96</v>
      </c>
      <c r="H222" s="2" t="s">
        <v>97</v>
      </c>
      <c r="I222" s="2" t="s">
        <v>98</v>
      </c>
      <c r="J222" s="2" t="s">
        <v>569</v>
      </c>
      <c r="K222" s="2" t="s">
        <v>191</v>
      </c>
      <c r="L222" s="2">
        <v>5.0</v>
      </c>
      <c r="M222" s="2">
        <v>5.0</v>
      </c>
      <c r="N222" s="2">
        <v>5.0</v>
      </c>
      <c r="O222" s="2">
        <v>5.0</v>
      </c>
      <c r="P222" s="2">
        <v>5.0</v>
      </c>
      <c r="Q222" s="2">
        <v>5.0</v>
      </c>
      <c r="R222" s="2">
        <v>5.0</v>
      </c>
      <c r="S222" s="2">
        <v>5.0</v>
      </c>
      <c r="T222" s="2">
        <v>5.0</v>
      </c>
      <c r="U222" s="2">
        <v>5.0</v>
      </c>
      <c r="V222" s="2">
        <v>5.0</v>
      </c>
      <c r="W222" s="2">
        <v>5.0</v>
      </c>
      <c r="X222" s="2">
        <v>5.0</v>
      </c>
      <c r="Y222" s="2">
        <v>5.0</v>
      </c>
      <c r="Z222" s="2">
        <v>5.0</v>
      </c>
      <c r="AA222" s="2">
        <v>2.0</v>
      </c>
      <c r="AB222" s="2">
        <v>2.0</v>
      </c>
      <c r="AC222" s="2">
        <v>5.0</v>
      </c>
      <c r="AE222" s="2" t="s">
        <v>101</v>
      </c>
      <c r="AG222" s="2" t="s">
        <v>102</v>
      </c>
      <c r="AJ222" s="2" t="s">
        <v>102</v>
      </c>
      <c r="AL222" s="2" t="s">
        <v>102</v>
      </c>
      <c r="AR222" s="2" t="s">
        <v>102</v>
      </c>
      <c r="AV222" s="2" t="s">
        <v>102</v>
      </c>
      <c r="AW222" s="2" t="s">
        <v>102</v>
      </c>
      <c r="AZ222" s="2" t="s">
        <v>102</v>
      </c>
      <c r="BB222" s="2" t="s">
        <v>102</v>
      </c>
      <c r="BE222" s="2" t="s">
        <v>104</v>
      </c>
      <c r="BG222" s="2" t="s">
        <v>104</v>
      </c>
      <c r="BM222" s="2" t="s">
        <v>102</v>
      </c>
      <c r="BQ222" s="2" t="s">
        <v>104</v>
      </c>
      <c r="BR222" s="2" t="s">
        <v>102</v>
      </c>
      <c r="BT222" s="2">
        <v>4.0</v>
      </c>
      <c r="BU222" s="2">
        <v>4.0</v>
      </c>
      <c r="BV222" s="2">
        <v>4.0</v>
      </c>
      <c r="BW222" s="2">
        <v>4.0</v>
      </c>
      <c r="BX222" s="2">
        <v>1.0</v>
      </c>
      <c r="BY222" s="2">
        <v>3.0</v>
      </c>
      <c r="BZ222" s="2">
        <v>4.0</v>
      </c>
      <c r="CA222" s="2">
        <v>1.0</v>
      </c>
      <c r="CB222" s="2">
        <v>4.0</v>
      </c>
      <c r="CC222" s="2">
        <v>1.0</v>
      </c>
      <c r="CD222" s="2">
        <v>3.0</v>
      </c>
      <c r="CE222" s="2">
        <v>4.0</v>
      </c>
      <c r="CF222" s="2">
        <v>4.0</v>
      </c>
      <c r="CG222" s="2">
        <v>4.0</v>
      </c>
      <c r="CH222" s="2">
        <v>4.0</v>
      </c>
      <c r="CI222" s="2">
        <v>2.0</v>
      </c>
      <c r="CJ222" s="2">
        <v>1.0</v>
      </c>
      <c r="CK222" s="2">
        <v>4.0</v>
      </c>
      <c r="CL222" s="2" t="s">
        <v>105</v>
      </c>
      <c r="CM222" s="2" t="s">
        <v>1290</v>
      </c>
      <c r="CN222" s="6" t="s">
        <v>1291</v>
      </c>
      <c r="CO222" s="7" t="str">
        <f>HYPERLINK("https://drive.google.com/file/d/1Ff2PBfNJCOoQT6sby2D5vgt327lzraMF/view?usp=drivesdk","Form Tanggapan")</f>
        <v>Form Tanggapan</v>
      </c>
      <c r="CP222" s="2" t="s">
        <v>1292</v>
      </c>
    </row>
    <row r="223">
      <c r="A223" s="4">
        <v>43971.53860859954</v>
      </c>
      <c r="B223" s="2" t="s">
        <v>1242</v>
      </c>
      <c r="C223" s="2" t="s">
        <v>1293</v>
      </c>
      <c r="D223" s="5" t="s">
        <v>1294</v>
      </c>
      <c r="E223" s="2">
        <v>19.0</v>
      </c>
      <c r="F223" s="2" t="s">
        <v>1295</v>
      </c>
      <c r="G223" s="2" t="s">
        <v>96</v>
      </c>
      <c r="H223" s="2" t="s">
        <v>123</v>
      </c>
      <c r="I223" s="2" t="s">
        <v>124</v>
      </c>
      <c r="J223" s="2" t="s">
        <v>125</v>
      </c>
      <c r="K223" s="2" t="s">
        <v>471</v>
      </c>
      <c r="L223" s="2">
        <v>5.0</v>
      </c>
      <c r="M223" s="2">
        <v>5.0</v>
      </c>
      <c r="N223" s="2">
        <v>5.0</v>
      </c>
      <c r="O223" s="2">
        <v>4.0</v>
      </c>
      <c r="P223" s="2">
        <v>5.0</v>
      </c>
      <c r="Q223" s="2">
        <v>5.0</v>
      </c>
      <c r="R223" s="2">
        <v>4.0</v>
      </c>
      <c r="S223" s="2">
        <v>5.0</v>
      </c>
      <c r="T223" s="2">
        <v>4.0</v>
      </c>
      <c r="U223" s="2">
        <v>4.0</v>
      </c>
      <c r="V223" s="2">
        <v>5.0</v>
      </c>
      <c r="W223" s="2">
        <v>5.0</v>
      </c>
      <c r="X223" s="2">
        <v>5.0</v>
      </c>
      <c r="Y223" s="2">
        <v>5.0</v>
      </c>
      <c r="Z223" s="2">
        <v>5.0</v>
      </c>
      <c r="AA223" s="2">
        <v>2.0</v>
      </c>
      <c r="AB223" s="2">
        <v>1.0</v>
      </c>
      <c r="AC223" s="2">
        <v>5.0</v>
      </c>
      <c r="AE223" s="2" t="s">
        <v>101</v>
      </c>
      <c r="AG223" s="2" t="s">
        <v>102</v>
      </c>
      <c r="AJ223" s="2" t="s">
        <v>102</v>
      </c>
      <c r="AL223" s="2" t="s">
        <v>104</v>
      </c>
      <c r="AR223" s="2" t="s">
        <v>102</v>
      </c>
      <c r="AV223" s="2" t="s">
        <v>103</v>
      </c>
      <c r="AW223" s="2" t="s">
        <v>102</v>
      </c>
      <c r="AZ223" s="2" t="s">
        <v>102</v>
      </c>
      <c r="BB223" s="2" t="s">
        <v>102</v>
      </c>
      <c r="BE223" s="2" t="s">
        <v>104</v>
      </c>
      <c r="BG223" s="2" t="s">
        <v>104</v>
      </c>
      <c r="BM223" s="2" t="s">
        <v>102</v>
      </c>
      <c r="BQ223" s="2" t="s">
        <v>102</v>
      </c>
      <c r="BR223" s="2" t="s">
        <v>102</v>
      </c>
      <c r="BT223" s="2">
        <v>4.0</v>
      </c>
      <c r="BU223" s="2">
        <v>4.0</v>
      </c>
      <c r="BV223" s="2">
        <v>4.0</v>
      </c>
      <c r="BW223" s="2">
        <v>4.0</v>
      </c>
      <c r="BX223" s="2">
        <v>1.0</v>
      </c>
      <c r="BY223" s="2">
        <v>3.0</v>
      </c>
      <c r="BZ223" s="2">
        <v>4.0</v>
      </c>
      <c r="CA223" s="2">
        <v>2.0</v>
      </c>
      <c r="CB223" s="2">
        <v>4.0</v>
      </c>
      <c r="CC223" s="2">
        <v>1.0</v>
      </c>
      <c r="CD223" s="2">
        <v>4.0</v>
      </c>
      <c r="CE223" s="2">
        <v>4.0</v>
      </c>
      <c r="CF223" s="2">
        <v>4.0</v>
      </c>
      <c r="CG223" s="2">
        <v>4.0</v>
      </c>
      <c r="CH223" s="2">
        <v>1.0</v>
      </c>
      <c r="CI223" s="2">
        <v>1.0</v>
      </c>
      <c r="CJ223" s="2">
        <v>1.0</v>
      </c>
      <c r="CK223" s="2">
        <v>3.0</v>
      </c>
      <c r="CL223" s="2" t="s">
        <v>105</v>
      </c>
      <c r="CM223" s="2" t="s">
        <v>1296</v>
      </c>
      <c r="CN223" s="6" t="s">
        <v>1297</v>
      </c>
      <c r="CO223" s="7" t="str">
        <f>HYPERLINK("https://drive.google.com/file/d/1aHysMfHB6Rk7ybjO1yPR6lOnxJvYa5Tm/view?usp=drivesdk","Form Tanggapan")</f>
        <v>Form Tanggapan</v>
      </c>
      <c r="CP223" s="2" t="s">
        <v>1298</v>
      </c>
    </row>
    <row r="224">
      <c r="A224" s="4">
        <v>43971.54069268519</v>
      </c>
      <c r="B224" s="2" t="s">
        <v>1242</v>
      </c>
      <c r="C224" s="2" t="s">
        <v>1299</v>
      </c>
      <c r="D224" s="5" t="s">
        <v>1300</v>
      </c>
      <c r="E224" s="2">
        <v>35.0</v>
      </c>
      <c r="F224" s="2" t="s">
        <v>391</v>
      </c>
      <c r="G224" s="2" t="s">
        <v>96</v>
      </c>
      <c r="H224" s="2" t="s">
        <v>168</v>
      </c>
      <c r="I224" s="2" t="s">
        <v>113</v>
      </c>
      <c r="J224" s="2" t="s">
        <v>307</v>
      </c>
      <c r="K224" s="2" t="s">
        <v>477</v>
      </c>
      <c r="L224" s="2">
        <v>5.0</v>
      </c>
      <c r="M224" s="2">
        <v>5.0</v>
      </c>
      <c r="N224" s="2">
        <v>4.0</v>
      </c>
      <c r="O224" s="2">
        <v>5.0</v>
      </c>
      <c r="P224" s="2">
        <v>5.0</v>
      </c>
      <c r="Q224" s="2">
        <v>5.0</v>
      </c>
      <c r="R224" s="2">
        <v>5.0</v>
      </c>
      <c r="S224" s="2">
        <v>5.0</v>
      </c>
      <c r="T224" s="2">
        <v>4.0</v>
      </c>
      <c r="U224" s="2">
        <v>4.0</v>
      </c>
      <c r="V224" s="2">
        <v>4.0</v>
      </c>
      <c r="W224" s="2">
        <v>5.0</v>
      </c>
      <c r="X224" s="2">
        <v>5.0</v>
      </c>
      <c r="Y224" s="2">
        <v>5.0</v>
      </c>
      <c r="Z224" s="2">
        <v>5.0</v>
      </c>
      <c r="AA224" s="2">
        <v>1.0</v>
      </c>
      <c r="AB224" s="2">
        <v>1.0</v>
      </c>
      <c r="AC224" s="2">
        <v>5.0</v>
      </c>
      <c r="AE224" s="2" t="s">
        <v>104</v>
      </c>
      <c r="AG224" s="2" t="s">
        <v>102</v>
      </c>
      <c r="AJ224" s="2" t="s">
        <v>104</v>
      </c>
      <c r="AL224" s="2" t="s">
        <v>103</v>
      </c>
      <c r="AR224" s="2" t="s">
        <v>102</v>
      </c>
      <c r="AV224" s="2" t="s">
        <v>102</v>
      </c>
      <c r="AW224" s="2" t="s">
        <v>104</v>
      </c>
      <c r="AZ224" s="2" t="s">
        <v>102</v>
      </c>
      <c r="BB224" s="2" t="s">
        <v>102</v>
      </c>
      <c r="BE224" s="2" t="s">
        <v>104</v>
      </c>
      <c r="BG224" s="2" t="s">
        <v>104</v>
      </c>
      <c r="BM224" s="2" t="s">
        <v>104</v>
      </c>
      <c r="BQ224" s="2" t="s">
        <v>104</v>
      </c>
      <c r="BR224" s="2" t="s">
        <v>102</v>
      </c>
      <c r="BT224" s="2">
        <v>4.0</v>
      </c>
      <c r="BU224" s="2">
        <v>4.0</v>
      </c>
      <c r="BV224" s="2">
        <v>4.0</v>
      </c>
      <c r="BW224" s="2">
        <v>4.0</v>
      </c>
      <c r="BX224" s="2">
        <v>1.0</v>
      </c>
      <c r="BY224" s="2">
        <v>4.0</v>
      </c>
      <c r="BZ224" s="2">
        <v>4.0</v>
      </c>
      <c r="CA224" s="2">
        <v>1.0</v>
      </c>
      <c r="CB224" s="2">
        <v>4.0</v>
      </c>
      <c r="CC224" s="2">
        <v>1.0</v>
      </c>
      <c r="CD224" s="2">
        <v>4.0</v>
      </c>
      <c r="CE224" s="2">
        <v>4.0</v>
      </c>
      <c r="CF224" s="2">
        <v>4.0</v>
      </c>
      <c r="CG224" s="2">
        <v>3.0</v>
      </c>
      <c r="CH224" s="2">
        <v>4.0</v>
      </c>
      <c r="CI224" s="2">
        <v>1.0</v>
      </c>
      <c r="CJ224" s="2">
        <v>1.0</v>
      </c>
      <c r="CK224" s="2">
        <v>4.0</v>
      </c>
      <c r="CL224" s="2" t="s">
        <v>105</v>
      </c>
      <c r="CM224" s="2" t="s">
        <v>1301</v>
      </c>
      <c r="CN224" s="6" t="s">
        <v>1302</v>
      </c>
      <c r="CO224" s="7" t="str">
        <f>HYPERLINK("https://drive.google.com/file/d/1tgO4bwyiUvRnC69DVIp9pCqTvJSQRLk-/view?usp=drivesdk","Form Tanggapan")</f>
        <v>Form Tanggapan</v>
      </c>
      <c r="CP224" s="2" t="s">
        <v>1303</v>
      </c>
    </row>
    <row r="225">
      <c r="A225" s="4">
        <v>43971.540891805555</v>
      </c>
      <c r="B225" s="2" t="s">
        <v>1242</v>
      </c>
      <c r="C225" s="2" t="s">
        <v>1304</v>
      </c>
      <c r="E225" s="2">
        <v>24.0</v>
      </c>
      <c r="F225" s="2" t="s">
        <v>998</v>
      </c>
      <c r="G225" s="2" t="s">
        <v>96</v>
      </c>
      <c r="H225" s="2" t="s">
        <v>123</v>
      </c>
      <c r="I225" s="2" t="s">
        <v>124</v>
      </c>
      <c r="J225" s="2" t="s">
        <v>260</v>
      </c>
      <c r="K225" s="2" t="s">
        <v>477</v>
      </c>
      <c r="L225" s="2">
        <v>5.0</v>
      </c>
      <c r="M225" s="2">
        <v>5.0</v>
      </c>
      <c r="N225" s="2">
        <v>5.0</v>
      </c>
      <c r="O225" s="2">
        <v>5.0</v>
      </c>
      <c r="P225" s="2">
        <v>4.0</v>
      </c>
      <c r="Q225" s="2">
        <v>5.0</v>
      </c>
      <c r="R225" s="2">
        <v>4.0</v>
      </c>
      <c r="S225" s="2">
        <v>5.0</v>
      </c>
      <c r="T225" s="2">
        <v>4.0</v>
      </c>
      <c r="U225" s="2">
        <v>4.0</v>
      </c>
      <c r="V225" s="2">
        <v>5.0</v>
      </c>
      <c r="W225" s="2">
        <v>5.0</v>
      </c>
      <c r="X225" s="2">
        <v>5.0</v>
      </c>
      <c r="Y225" s="2">
        <v>5.0</v>
      </c>
      <c r="Z225" s="2">
        <v>5.0</v>
      </c>
      <c r="AA225" s="2">
        <v>1.0</v>
      </c>
      <c r="AB225" s="2">
        <v>3.0</v>
      </c>
      <c r="AC225" s="2">
        <v>5.0</v>
      </c>
      <c r="AE225" s="2" t="s">
        <v>104</v>
      </c>
      <c r="AG225" s="2" t="s">
        <v>102</v>
      </c>
      <c r="AJ225" s="2" t="s">
        <v>102</v>
      </c>
      <c r="AL225" s="2" t="s">
        <v>104</v>
      </c>
      <c r="AR225" s="2" t="s">
        <v>102</v>
      </c>
      <c r="AV225" s="2" t="s">
        <v>102</v>
      </c>
      <c r="AW225" s="2" t="s">
        <v>102</v>
      </c>
      <c r="AZ225" s="2" t="s">
        <v>102</v>
      </c>
      <c r="BB225" s="2" t="s">
        <v>102</v>
      </c>
      <c r="BE225" s="2" t="s">
        <v>102</v>
      </c>
      <c r="BG225" s="2" t="s">
        <v>102</v>
      </c>
      <c r="BM225" s="2" t="s">
        <v>102</v>
      </c>
      <c r="BQ225" s="2" t="s">
        <v>102</v>
      </c>
      <c r="BR225" s="2" t="s">
        <v>102</v>
      </c>
      <c r="BT225" s="2">
        <v>4.0</v>
      </c>
      <c r="BU225" s="2">
        <v>4.0</v>
      </c>
      <c r="BV225" s="2">
        <v>4.0</v>
      </c>
      <c r="BW225" s="2">
        <v>4.0</v>
      </c>
      <c r="BX225" s="2">
        <v>1.0</v>
      </c>
      <c r="BY225" s="2">
        <v>4.0</v>
      </c>
      <c r="BZ225" s="2">
        <v>4.0</v>
      </c>
      <c r="CA225" s="2">
        <v>4.0</v>
      </c>
      <c r="CB225" s="2">
        <v>4.0</v>
      </c>
      <c r="CC225" s="2">
        <v>1.0</v>
      </c>
      <c r="CD225" s="2">
        <v>3.0</v>
      </c>
      <c r="CE225" s="2">
        <v>4.0</v>
      </c>
      <c r="CF225" s="2">
        <v>4.0</v>
      </c>
      <c r="CG225" s="2">
        <v>4.0</v>
      </c>
      <c r="CH225" s="2">
        <v>4.0</v>
      </c>
      <c r="CI225" s="2">
        <v>1.0</v>
      </c>
      <c r="CJ225" s="2">
        <v>1.0</v>
      </c>
      <c r="CK225" s="2">
        <v>4.0</v>
      </c>
      <c r="CL225" s="2" t="s">
        <v>105</v>
      </c>
      <c r="CM225" s="2" t="s">
        <v>1305</v>
      </c>
      <c r="CN225" s="6" t="s">
        <v>1306</v>
      </c>
      <c r="CO225" s="7" t="str">
        <f t="shared" ref="CO225:CO226" si="13">HYPERLINK("https://drive.google.com/file/d/1-cmwPxjpyZLdrSH4Xzv5MhUvGjlrjAwD/view?usp=drivesdk","Form Tanggapan")</f>
        <v>Form Tanggapan</v>
      </c>
      <c r="CP225" s="2" t="s">
        <v>1307</v>
      </c>
    </row>
    <row r="226">
      <c r="A226" s="4">
        <v>43971.54335626157</v>
      </c>
      <c r="B226" s="2" t="s">
        <v>1242</v>
      </c>
      <c r="C226" s="2" t="s">
        <v>1308</v>
      </c>
      <c r="E226" s="2">
        <v>51.0</v>
      </c>
      <c r="F226" s="2" t="s">
        <v>1309</v>
      </c>
      <c r="G226" s="2" t="s">
        <v>112</v>
      </c>
      <c r="H226" s="2" t="s">
        <v>168</v>
      </c>
      <c r="I226" s="2" t="s">
        <v>98</v>
      </c>
      <c r="J226" s="2" t="s">
        <v>748</v>
      </c>
      <c r="K226" s="2" t="s">
        <v>684</v>
      </c>
      <c r="L226" s="2">
        <v>5.0</v>
      </c>
      <c r="M226" s="2">
        <v>5.0</v>
      </c>
      <c r="N226" s="2">
        <v>5.0</v>
      </c>
      <c r="O226" s="2">
        <v>2.0</v>
      </c>
      <c r="P226" s="2">
        <v>5.0</v>
      </c>
      <c r="Q226" s="2">
        <v>5.0</v>
      </c>
      <c r="R226" s="2">
        <v>4.0</v>
      </c>
      <c r="S226" s="2">
        <v>5.0</v>
      </c>
      <c r="T226" s="2">
        <v>4.0</v>
      </c>
      <c r="U226" s="2">
        <v>3.0</v>
      </c>
      <c r="V226" s="2">
        <v>4.0</v>
      </c>
      <c r="W226" s="2">
        <v>5.0</v>
      </c>
      <c r="X226" s="2">
        <v>5.0</v>
      </c>
      <c r="Y226" s="2">
        <v>5.0</v>
      </c>
      <c r="Z226" s="2">
        <v>5.0</v>
      </c>
      <c r="AA226" s="2">
        <v>1.0</v>
      </c>
      <c r="AB226" s="2">
        <v>4.0</v>
      </c>
      <c r="AC226" s="2">
        <v>2.0</v>
      </c>
      <c r="AE226" s="2" t="s">
        <v>101</v>
      </c>
      <c r="AG226" s="2" t="s">
        <v>102</v>
      </c>
      <c r="AJ226" s="2" t="s">
        <v>102</v>
      </c>
      <c r="AL226" s="2" t="s">
        <v>102</v>
      </c>
      <c r="AR226" s="2" t="s">
        <v>102</v>
      </c>
      <c r="AV226" s="2" t="s">
        <v>102</v>
      </c>
      <c r="AW226" s="2" t="s">
        <v>102</v>
      </c>
      <c r="AZ226" s="2" t="s">
        <v>102</v>
      </c>
      <c r="BB226" s="2" t="s">
        <v>102</v>
      </c>
      <c r="BE226" s="2" t="s">
        <v>102</v>
      </c>
      <c r="BG226" s="2" t="s">
        <v>104</v>
      </c>
      <c r="BM226" s="2" t="s">
        <v>104</v>
      </c>
      <c r="BQ226" s="2" t="s">
        <v>102</v>
      </c>
      <c r="BR226" s="2" t="s">
        <v>102</v>
      </c>
      <c r="BT226" s="2">
        <v>3.0</v>
      </c>
      <c r="BU226" s="2">
        <v>3.0</v>
      </c>
      <c r="BV226" s="2">
        <v>4.0</v>
      </c>
      <c r="BW226" s="2">
        <v>3.0</v>
      </c>
      <c r="BX226" s="2">
        <v>4.0</v>
      </c>
      <c r="BY226" s="2">
        <v>4.0</v>
      </c>
      <c r="BZ226" s="2">
        <v>4.0</v>
      </c>
      <c r="CA226" s="2">
        <v>3.0</v>
      </c>
      <c r="CB226" s="2">
        <v>4.0</v>
      </c>
      <c r="CC226" s="2">
        <v>1.0</v>
      </c>
      <c r="CD226" s="2">
        <v>3.0</v>
      </c>
      <c r="CE226" s="2">
        <v>4.0</v>
      </c>
      <c r="CF226" s="2">
        <v>4.0</v>
      </c>
      <c r="CG226" s="2">
        <v>1.0</v>
      </c>
      <c r="CH226" s="2">
        <v>4.0</v>
      </c>
      <c r="CI226" s="2">
        <v>2.0</v>
      </c>
      <c r="CJ226" s="2">
        <v>3.0</v>
      </c>
      <c r="CK226" s="2">
        <v>3.0</v>
      </c>
      <c r="CL226" s="2" t="s">
        <v>105</v>
      </c>
      <c r="CM226" s="2" t="s">
        <v>1305</v>
      </c>
      <c r="CN226" s="6" t="s">
        <v>1306</v>
      </c>
      <c r="CO226" s="7" t="str">
        <f t="shared" si="13"/>
        <v>Form Tanggapan</v>
      </c>
      <c r="CP226" s="2" t="s">
        <v>1307</v>
      </c>
    </row>
    <row r="227">
      <c r="A227" s="4">
        <v>43971.54364390046</v>
      </c>
      <c r="B227" s="2" t="s">
        <v>1242</v>
      </c>
      <c r="C227" s="2" t="s">
        <v>1310</v>
      </c>
      <c r="D227" s="5" t="s">
        <v>1311</v>
      </c>
      <c r="E227" s="2">
        <v>20.0</v>
      </c>
      <c r="F227" s="2" t="s">
        <v>225</v>
      </c>
      <c r="G227" s="2" t="s">
        <v>96</v>
      </c>
      <c r="H227" s="2" t="s">
        <v>123</v>
      </c>
      <c r="I227" s="2" t="s">
        <v>124</v>
      </c>
      <c r="J227" s="2" t="s">
        <v>764</v>
      </c>
      <c r="K227" s="2" t="s">
        <v>459</v>
      </c>
      <c r="L227" s="2">
        <v>5.0</v>
      </c>
      <c r="M227" s="2">
        <v>4.0</v>
      </c>
      <c r="N227" s="2">
        <v>4.0</v>
      </c>
      <c r="O227" s="2">
        <v>5.0</v>
      </c>
      <c r="P227" s="2">
        <v>5.0</v>
      </c>
      <c r="Q227" s="2">
        <v>5.0</v>
      </c>
      <c r="R227" s="2">
        <v>5.0</v>
      </c>
      <c r="S227" s="2">
        <v>5.0</v>
      </c>
      <c r="T227" s="2">
        <v>5.0</v>
      </c>
      <c r="U227" s="2">
        <v>2.0</v>
      </c>
      <c r="V227" s="2">
        <v>5.0</v>
      </c>
      <c r="W227" s="2">
        <v>5.0</v>
      </c>
      <c r="X227" s="2">
        <v>5.0</v>
      </c>
      <c r="Y227" s="2">
        <v>5.0</v>
      </c>
      <c r="Z227" s="2">
        <v>3.0</v>
      </c>
      <c r="AA227" s="2">
        <v>2.0</v>
      </c>
      <c r="AB227" s="2">
        <v>2.0</v>
      </c>
      <c r="AC227" s="2">
        <v>3.0</v>
      </c>
      <c r="AE227" s="2" t="s">
        <v>104</v>
      </c>
      <c r="AG227" s="2" t="s">
        <v>102</v>
      </c>
      <c r="AJ227" s="2" t="s">
        <v>102</v>
      </c>
      <c r="AL227" s="2" t="s">
        <v>127</v>
      </c>
      <c r="AR227" s="2" t="s">
        <v>102</v>
      </c>
      <c r="AV227" s="2" t="s">
        <v>102</v>
      </c>
      <c r="AW227" s="2" t="s">
        <v>102</v>
      </c>
      <c r="AZ227" s="2" t="s">
        <v>102</v>
      </c>
      <c r="BB227" s="2" t="s">
        <v>102</v>
      </c>
      <c r="BE227" s="2" t="s">
        <v>104</v>
      </c>
      <c r="BG227" s="2" t="s">
        <v>104</v>
      </c>
      <c r="BM227" s="2" t="s">
        <v>104</v>
      </c>
      <c r="BQ227" s="2" t="s">
        <v>104</v>
      </c>
      <c r="BR227" s="2" t="s">
        <v>102</v>
      </c>
      <c r="BT227" s="2">
        <v>4.0</v>
      </c>
      <c r="BU227" s="2">
        <v>4.0</v>
      </c>
      <c r="BV227" s="2">
        <v>4.0</v>
      </c>
      <c r="BW227" s="2">
        <v>4.0</v>
      </c>
      <c r="BX227" s="2">
        <v>1.0</v>
      </c>
      <c r="BY227" s="2">
        <v>4.0</v>
      </c>
      <c r="BZ227" s="2">
        <v>4.0</v>
      </c>
      <c r="CA227" s="2">
        <v>2.0</v>
      </c>
      <c r="CB227" s="2">
        <v>4.0</v>
      </c>
      <c r="CC227" s="2">
        <v>1.0</v>
      </c>
      <c r="CD227" s="2">
        <v>1.0</v>
      </c>
      <c r="CE227" s="2">
        <v>4.0</v>
      </c>
      <c r="CF227" s="2">
        <v>4.0</v>
      </c>
      <c r="CG227" s="2">
        <v>2.0</v>
      </c>
      <c r="CH227" s="2">
        <v>4.0</v>
      </c>
      <c r="CI227" s="2">
        <v>4.0</v>
      </c>
      <c r="CJ227" s="2">
        <v>2.0</v>
      </c>
      <c r="CK227" s="2">
        <v>4.0</v>
      </c>
      <c r="CL227" s="2" t="s">
        <v>105</v>
      </c>
      <c r="CM227" s="2" t="s">
        <v>1312</v>
      </c>
      <c r="CN227" s="6" t="s">
        <v>1313</v>
      </c>
      <c r="CO227" s="7" t="str">
        <f>HYPERLINK("https://drive.google.com/file/d/1MhKehJ31oQtdW43fglu_PNNkSGIuSa42/view?usp=drivesdk","Form Tanggapan")</f>
        <v>Form Tanggapan</v>
      </c>
      <c r="CP227" s="2" t="s">
        <v>1314</v>
      </c>
    </row>
    <row r="228">
      <c r="A228" s="4">
        <v>43971.543732881946</v>
      </c>
      <c r="B228" s="2" t="s">
        <v>1242</v>
      </c>
      <c r="C228" s="2" t="s">
        <v>1315</v>
      </c>
      <c r="D228" s="5" t="s">
        <v>1316</v>
      </c>
      <c r="E228" s="2">
        <v>30.0</v>
      </c>
      <c r="F228" s="2" t="s">
        <v>1317</v>
      </c>
      <c r="G228" s="2" t="s">
        <v>112</v>
      </c>
      <c r="H228" s="2" t="s">
        <v>168</v>
      </c>
      <c r="I228" s="2" t="s">
        <v>124</v>
      </c>
      <c r="J228" s="2" t="s">
        <v>114</v>
      </c>
      <c r="K228" s="2" t="s">
        <v>191</v>
      </c>
      <c r="L228" s="2">
        <v>5.0</v>
      </c>
      <c r="M228" s="2">
        <v>5.0</v>
      </c>
      <c r="N228" s="2">
        <v>5.0</v>
      </c>
      <c r="O228" s="2">
        <v>5.0</v>
      </c>
      <c r="P228" s="2">
        <v>5.0</v>
      </c>
      <c r="Q228" s="2">
        <v>5.0</v>
      </c>
      <c r="R228" s="2">
        <v>3.0</v>
      </c>
      <c r="S228" s="2">
        <v>5.0</v>
      </c>
      <c r="T228" s="2">
        <v>5.0</v>
      </c>
      <c r="U228" s="2">
        <v>4.0</v>
      </c>
      <c r="V228" s="2">
        <v>4.0</v>
      </c>
      <c r="W228" s="2">
        <v>5.0</v>
      </c>
      <c r="X228" s="2">
        <v>5.0</v>
      </c>
      <c r="Y228" s="2">
        <v>5.0</v>
      </c>
      <c r="Z228" s="2">
        <v>5.0</v>
      </c>
      <c r="AA228" s="2">
        <v>2.0</v>
      </c>
      <c r="AB228" s="2">
        <v>4.0</v>
      </c>
      <c r="AC228" s="2">
        <v>5.0</v>
      </c>
      <c r="AE228" s="2" t="s">
        <v>101</v>
      </c>
      <c r="AG228" s="2" t="s">
        <v>102</v>
      </c>
      <c r="AJ228" s="2" t="s">
        <v>102</v>
      </c>
      <c r="AL228" s="2" t="s">
        <v>104</v>
      </c>
      <c r="AR228" s="2" t="s">
        <v>102</v>
      </c>
      <c r="AV228" s="2" t="s">
        <v>102</v>
      </c>
      <c r="AW228" s="2" t="s">
        <v>102</v>
      </c>
      <c r="AZ228" s="2" t="s">
        <v>102</v>
      </c>
      <c r="BB228" s="2" t="s">
        <v>102</v>
      </c>
      <c r="BE228" s="2" t="s">
        <v>102</v>
      </c>
      <c r="BG228" s="2" t="s">
        <v>104</v>
      </c>
      <c r="BM228" s="2" t="s">
        <v>102</v>
      </c>
      <c r="BQ228" s="2" t="s">
        <v>102</v>
      </c>
      <c r="BR228" s="2" t="s">
        <v>102</v>
      </c>
      <c r="BT228" s="2">
        <v>4.0</v>
      </c>
      <c r="BU228" s="2">
        <v>4.0</v>
      </c>
      <c r="BV228" s="2">
        <v>4.0</v>
      </c>
      <c r="BW228" s="2">
        <v>4.0</v>
      </c>
      <c r="BX228" s="2">
        <v>1.0</v>
      </c>
      <c r="BY228" s="2">
        <v>4.0</v>
      </c>
      <c r="BZ228" s="2">
        <v>4.0</v>
      </c>
      <c r="CA228" s="2">
        <v>1.0</v>
      </c>
      <c r="CB228" s="2">
        <v>4.0</v>
      </c>
      <c r="CC228" s="2">
        <v>3.0</v>
      </c>
      <c r="CD228" s="2">
        <v>3.0</v>
      </c>
      <c r="CE228" s="2">
        <v>3.0</v>
      </c>
      <c r="CF228" s="2">
        <v>3.0</v>
      </c>
      <c r="CG228" s="2">
        <v>3.0</v>
      </c>
      <c r="CH228" s="2">
        <v>3.0</v>
      </c>
      <c r="CI228" s="2">
        <v>4.0</v>
      </c>
      <c r="CJ228" s="2">
        <v>3.0</v>
      </c>
      <c r="CK228" s="2">
        <v>4.0</v>
      </c>
      <c r="CL228" s="2" t="s">
        <v>105</v>
      </c>
      <c r="CM228" s="2" t="s">
        <v>1318</v>
      </c>
      <c r="CN228" s="6" t="s">
        <v>1319</v>
      </c>
      <c r="CO228" s="7" t="str">
        <f>HYPERLINK("https://drive.google.com/file/d/15Qv98TjWbJ50J0t3RmkEWCtF07Tx_ukE/view?usp=drivesdk","Form Tanggapan")</f>
        <v>Form Tanggapan</v>
      </c>
      <c r="CP228" s="2" t="s">
        <v>1314</v>
      </c>
    </row>
    <row r="229">
      <c r="A229" s="4">
        <v>43971.545748923614</v>
      </c>
      <c r="B229" s="2" t="s">
        <v>1242</v>
      </c>
      <c r="C229" s="2" t="s">
        <v>1320</v>
      </c>
      <c r="D229" s="5" t="s">
        <v>1321</v>
      </c>
      <c r="E229" s="2">
        <v>42.0</v>
      </c>
      <c r="F229" s="2" t="s">
        <v>1289</v>
      </c>
      <c r="G229" s="2" t="s">
        <v>96</v>
      </c>
      <c r="H229" s="2" t="s">
        <v>97</v>
      </c>
      <c r="I229" s="2" t="s">
        <v>161</v>
      </c>
      <c r="J229" s="2" t="s">
        <v>871</v>
      </c>
      <c r="K229" s="2" t="s">
        <v>226</v>
      </c>
      <c r="L229" s="2">
        <v>5.0</v>
      </c>
      <c r="M229" s="2">
        <v>5.0</v>
      </c>
      <c r="N229" s="2">
        <v>5.0</v>
      </c>
      <c r="O229" s="2">
        <v>5.0</v>
      </c>
      <c r="P229" s="2">
        <v>4.0</v>
      </c>
      <c r="Q229" s="2">
        <v>2.0</v>
      </c>
      <c r="R229" s="2">
        <v>4.0</v>
      </c>
      <c r="S229" s="2">
        <v>5.0</v>
      </c>
      <c r="T229" s="2">
        <v>2.0</v>
      </c>
      <c r="U229" s="2">
        <v>5.0</v>
      </c>
      <c r="V229" s="2">
        <v>5.0</v>
      </c>
      <c r="W229" s="2">
        <v>5.0</v>
      </c>
      <c r="X229" s="2">
        <v>5.0</v>
      </c>
      <c r="Y229" s="2">
        <v>5.0</v>
      </c>
      <c r="Z229" s="2">
        <v>5.0</v>
      </c>
      <c r="AA229" s="2">
        <v>1.0</v>
      </c>
      <c r="AB229" s="2">
        <v>1.0</v>
      </c>
      <c r="AC229" s="2">
        <v>5.0</v>
      </c>
      <c r="AE229" s="2" t="s">
        <v>104</v>
      </c>
      <c r="AG229" s="2" t="s">
        <v>102</v>
      </c>
      <c r="AJ229" s="2" t="s">
        <v>102</v>
      </c>
      <c r="AL229" s="2" t="s">
        <v>104</v>
      </c>
      <c r="AR229" s="2" t="s">
        <v>102</v>
      </c>
      <c r="AV229" s="2" t="s">
        <v>102</v>
      </c>
      <c r="AW229" s="2" t="s">
        <v>104</v>
      </c>
      <c r="AZ229" s="2" t="s">
        <v>102</v>
      </c>
      <c r="BB229" s="2" t="s">
        <v>104</v>
      </c>
      <c r="BE229" s="2" t="s">
        <v>104</v>
      </c>
      <c r="BG229" s="2" t="s">
        <v>104</v>
      </c>
      <c r="BM229" s="2" t="s">
        <v>102</v>
      </c>
      <c r="BQ229" s="2" t="s">
        <v>102</v>
      </c>
      <c r="BR229" s="2" t="s">
        <v>102</v>
      </c>
      <c r="BT229" s="2">
        <v>3.0</v>
      </c>
      <c r="BU229" s="2">
        <v>4.0</v>
      </c>
      <c r="BV229" s="2">
        <v>4.0</v>
      </c>
      <c r="BW229" s="2">
        <v>4.0</v>
      </c>
      <c r="BX229" s="2">
        <v>1.0</v>
      </c>
      <c r="BY229" s="2">
        <v>4.0</v>
      </c>
      <c r="BZ229" s="2">
        <v>4.0</v>
      </c>
      <c r="CA229" s="2">
        <v>3.0</v>
      </c>
      <c r="CB229" s="2">
        <v>4.0</v>
      </c>
      <c r="CC229" s="2">
        <v>1.0</v>
      </c>
      <c r="CD229" s="2">
        <v>4.0</v>
      </c>
      <c r="CE229" s="2">
        <v>3.0</v>
      </c>
      <c r="CF229" s="2">
        <v>4.0</v>
      </c>
      <c r="CG229" s="2">
        <v>1.0</v>
      </c>
      <c r="CH229" s="2">
        <v>4.0</v>
      </c>
      <c r="CI229" s="2">
        <v>1.0</v>
      </c>
      <c r="CJ229" s="2">
        <v>1.0</v>
      </c>
      <c r="CK229" s="2">
        <v>4.0</v>
      </c>
      <c r="CL229" s="2" t="s">
        <v>105</v>
      </c>
      <c r="CM229" s="2" t="s">
        <v>1322</v>
      </c>
      <c r="CN229" s="6" t="s">
        <v>1323</v>
      </c>
      <c r="CO229" s="7" t="str">
        <f t="shared" ref="CO229:CO230" si="14">HYPERLINK("https://drive.google.com/file/d/1oioX8V6yYSJzig8I7NtFyx4SOrsJa5tB/view?usp=drivesdk","Form Tanggapan")</f>
        <v>Form Tanggapan</v>
      </c>
      <c r="CP229" s="2" t="s">
        <v>1324</v>
      </c>
    </row>
    <row r="230">
      <c r="A230" s="4">
        <v>43971.54581387731</v>
      </c>
      <c r="B230" s="2" t="s">
        <v>1242</v>
      </c>
      <c r="C230" s="2" t="s">
        <v>1325</v>
      </c>
      <c r="D230" s="2" t="s">
        <v>1326</v>
      </c>
      <c r="E230" s="2" t="s">
        <v>1327</v>
      </c>
      <c r="F230" s="2" t="s">
        <v>1328</v>
      </c>
      <c r="G230" s="2" t="s">
        <v>96</v>
      </c>
      <c r="H230" s="2" t="s">
        <v>97</v>
      </c>
      <c r="I230" s="2" t="s">
        <v>124</v>
      </c>
      <c r="J230" s="2" t="s">
        <v>1329</v>
      </c>
      <c r="K230" s="2" t="s">
        <v>684</v>
      </c>
      <c r="L230" s="2">
        <v>5.0</v>
      </c>
      <c r="M230" s="2">
        <v>5.0</v>
      </c>
      <c r="N230" s="2">
        <v>5.0</v>
      </c>
      <c r="O230" s="2">
        <v>5.0</v>
      </c>
      <c r="P230" s="2">
        <v>5.0</v>
      </c>
      <c r="Q230" s="2">
        <v>5.0</v>
      </c>
      <c r="R230" s="2">
        <v>5.0</v>
      </c>
      <c r="S230" s="2">
        <v>5.0</v>
      </c>
      <c r="T230" s="2">
        <v>3.0</v>
      </c>
      <c r="U230" s="2">
        <v>3.0</v>
      </c>
      <c r="V230" s="2">
        <v>5.0</v>
      </c>
      <c r="W230" s="2">
        <v>5.0</v>
      </c>
      <c r="X230" s="2">
        <v>5.0</v>
      </c>
      <c r="Y230" s="2">
        <v>5.0</v>
      </c>
      <c r="Z230" s="2">
        <v>5.0</v>
      </c>
      <c r="AA230" s="2">
        <v>1.0</v>
      </c>
      <c r="AB230" s="2">
        <v>2.0</v>
      </c>
      <c r="AC230" s="2">
        <v>3.0</v>
      </c>
      <c r="AE230" s="2" t="s">
        <v>104</v>
      </c>
      <c r="AG230" s="2" t="s">
        <v>104</v>
      </c>
      <c r="AJ230" s="2" t="s">
        <v>102</v>
      </c>
      <c r="AL230" s="2" t="s">
        <v>103</v>
      </c>
      <c r="AR230" s="2" t="s">
        <v>102</v>
      </c>
      <c r="AV230" s="2" t="s">
        <v>102</v>
      </c>
      <c r="AW230" s="2" t="s">
        <v>127</v>
      </c>
      <c r="AZ230" s="2" t="s">
        <v>102</v>
      </c>
      <c r="BB230" s="2" t="s">
        <v>104</v>
      </c>
      <c r="BE230" s="2" t="s">
        <v>127</v>
      </c>
      <c r="BG230" s="2" t="s">
        <v>127</v>
      </c>
      <c r="BM230" s="2" t="s">
        <v>127</v>
      </c>
      <c r="BQ230" s="2" t="s">
        <v>127</v>
      </c>
      <c r="BR230" s="2" t="s">
        <v>103</v>
      </c>
      <c r="BT230" s="2">
        <v>4.0</v>
      </c>
      <c r="BU230" s="2">
        <v>4.0</v>
      </c>
      <c r="BV230" s="2">
        <v>3.0</v>
      </c>
      <c r="BW230" s="2">
        <v>4.0</v>
      </c>
      <c r="BX230" s="2">
        <v>1.0</v>
      </c>
      <c r="BY230" s="2">
        <v>4.0</v>
      </c>
      <c r="BZ230" s="2">
        <v>4.0</v>
      </c>
      <c r="CA230" s="2">
        <v>1.0</v>
      </c>
      <c r="CB230" s="2">
        <v>4.0</v>
      </c>
      <c r="CC230" s="2">
        <v>1.0</v>
      </c>
      <c r="CD230" s="2">
        <v>4.0</v>
      </c>
      <c r="CE230" s="2">
        <v>3.0</v>
      </c>
      <c r="CF230" s="2">
        <v>4.0</v>
      </c>
      <c r="CG230" s="2">
        <v>4.0</v>
      </c>
      <c r="CH230" s="2">
        <v>4.0</v>
      </c>
      <c r="CI230" s="2">
        <v>1.0</v>
      </c>
      <c r="CJ230" s="2">
        <v>3.0</v>
      </c>
      <c r="CK230" s="2">
        <v>4.0</v>
      </c>
      <c r="CL230" s="2" t="s">
        <v>105</v>
      </c>
      <c r="CM230" s="2" t="s">
        <v>1322</v>
      </c>
      <c r="CN230" s="6" t="s">
        <v>1323</v>
      </c>
      <c r="CO230" s="7" t="str">
        <f t="shared" si="14"/>
        <v>Form Tanggapan</v>
      </c>
      <c r="CP230" s="2" t="s">
        <v>1324</v>
      </c>
    </row>
    <row r="231">
      <c r="A231" s="4">
        <v>43971.54760600695</v>
      </c>
      <c r="B231" s="2" t="s">
        <v>1242</v>
      </c>
      <c r="C231" s="2" t="s">
        <v>1330</v>
      </c>
      <c r="D231" s="5" t="s">
        <v>1331</v>
      </c>
      <c r="E231" s="2">
        <v>31.0</v>
      </c>
      <c r="F231" s="2" t="s">
        <v>141</v>
      </c>
      <c r="G231" s="2" t="s">
        <v>96</v>
      </c>
      <c r="H231" s="2" t="s">
        <v>168</v>
      </c>
      <c r="I231" s="2" t="s">
        <v>113</v>
      </c>
      <c r="J231" s="2" t="s">
        <v>307</v>
      </c>
      <c r="K231" s="2" t="s">
        <v>459</v>
      </c>
      <c r="L231" s="2">
        <v>4.0</v>
      </c>
      <c r="M231" s="2">
        <v>5.0</v>
      </c>
      <c r="N231" s="2">
        <v>4.0</v>
      </c>
      <c r="O231" s="2">
        <v>5.0</v>
      </c>
      <c r="P231" s="2">
        <v>5.0</v>
      </c>
      <c r="Q231" s="2">
        <v>4.0</v>
      </c>
      <c r="R231" s="2">
        <v>3.0</v>
      </c>
      <c r="S231" s="2">
        <v>4.0</v>
      </c>
      <c r="T231" s="2">
        <v>4.0</v>
      </c>
      <c r="U231" s="2">
        <v>4.0</v>
      </c>
      <c r="V231" s="2">
        <v>5.0</v>
      </c>
      <c r="W231" s="2">
        <v>5.0</v>
      </c>
      <c r="X231" s="2">
        <v>4.0</v>
      </c>
      <c r="Y231" s="2">
        <v>5.0</v>
      </c>
      <c r="Z231" s="2">
        <v>5.0</v>
      </c>
      <c r="AA231" s="2">
        <v>4.0</v>
      </c>
      <c r="AB231" s="2">
        <v>4.0</v>
      </c>
      <c r="AC231" s="2">
        <v>5.0</v>
      </c>
      <c r="AE231" s="2" t="s">
        <v>101</v>
      </c>
      <c r="AG231" s="2" t="s">
        <v>102</v>
      </c>
      <c r="AJ231" s="2" t="s">
        <v>102</v>
      </c>
      <c r="AL231" s="2" t="s">
        <v>102</v>
      </c>
      <c r="AR231" s="2" t="s">
        <v>102</v>
      </c>
      <c r="AV231" s="2" t="s">
        <v>102</v>
      </c>
      <c r="AW231" s="2" t="s">
        <v>102</v>
      </c>
      <c r="AZ231" s="2" t="s">
        <v>102</v>
      </c>
      <c r="BB231" s="2" t="s">
        <v>102</v>
      </c>
      <c r="BE231" s="2" t="s">
        <v>102</v>
      </c>
      <c r="BG231" s="2" t="s">
        <v>102</v>
      </c>
      <c r="BM231" s="2" t="s">
        <v>102</v>
      </c>
      <c r="BQ231" s="2" t="s">
        <v>102</v>
      </c>
      <c r="BR231" s="2" t="s">
        <v>102</v>
      </c>
      <c r="BT231" s="2">
        <v>4.0</v>
      </c>
      <c r="BU231" s="2">
        <v>4.0</v>
      </c>
      <c r="BV231" s="2">
        <v>4.0</v>
      </c>
      <c r="BW231" s="2">
        <v>4.0</v>
      </c>
      <c r="BX231" s="2">
        <v>1.0</v>
      </c>
      <c r="BY231" s="2">
        <v>2.0</v>
      </c>
      <c r="BZ231" s="2">
        <v>2.0</v>
      </c>
      <c r="CA231" s="2">
        <v>2.0</v>
      </c>
      <c r="CB231" s="2">
        <v>3.0</v>
      </c>
      <c r="CC231" s="2">
        <v>1.0</v>
      </c>
      <c r="CD231" s="2">
        <v>2.0</v>
      </c>
      <c r="CE231" s="2">
        <v>3.0</v>
      </c>
      <c r="CF231" s="2">
        <v>3.0</v>
      </c>
      <c r="CG231" s="2">
        <v>2.0</v>
      </c>
      <c r="CH231" s="2">
        <v>4.0</v>
      </c>
      <c r="CI231" s="2">
        <v>1.0</v>
      </c>
      <c r="CJ231" s="2">
        <v>3.0</v>
      </c>
      <c r="CK231" s="2">
        <v>3.0</v>
      </c>
      <c r="CL231" s="2" t="s">
        <v>105</v>
      </c>
      <c r="CM231" s="2" t="s">
        <v>1332</v>
      </c>
      <c r="CN231" s="6" t="s">
        <v>1333</v>
      </c>
      <c r="CO231" s="7" t="str">
        <f>HYPERLINK("https://drive.google.com/file/d/1Gw-mNUtpalb1kr8pa7B0lctYr4_GJuLu/view?usp=drivesdk","Form Tanggapan")</f>
        <v>Form Tanggapan</v>
      </c>
      <c r="CP231" s="2" t="s">
        <v>1334</v>
      </c>
    </row>
    <row r="232">
      <c r="A232" s="4">
        <v>43971.54820559028</v>
      </c>
      <c r="B232" s="2" t="s">
        <v>1242</v>
      </c>
      <c r="C232" s="2" t="s">
        <v>1335</v>
      </c>
      <c r="D232" s="5" t="s">
        <v>1336</v>
      </c>
      <c r="E232" s="2">
        <v>20.0</v>
      </c>
      <c r="F232" s="2" t="s">
        <v>1337</v>
      </c>
      <c r="G232" s="2" t="s">
        <v>96</v>
      </c>
      <c r="H232" s="2" t="s">
        <v>123</v>
      </c>
      <c r="I232" s="2" t="s">
        <v>124</v>
      </c>
      <c r="J232" s="2" t="s">
        <v>125</v>
      </c>
      <c r="K232" s="2" t="s">
        <v>477</v>
      </c>
      <c r="L232" s="2">
        <v>5.0</v>
      </c>
      <c r="M232" s="2">
        <v>5.0</v>
      </c>
      <c r="N232" s="2">
        <v>5.0</v>
      </c>
      <c r="O232" s="2">
        <v>5.0</v>
      </c>
      <c r="P232" s="2">
        <v>5.0</v>
      </c>
      <c r="Q232" s="2">
        <v>5.0</v>
      </c>
      <c r="R232" s="2">
        <v>5.0</v>
      </c>
      <c r="S232" s="2">
        <v>5.0</v>
      </c>
      <c r="T232" s="2">
        <v>5.0</v>
      </c>
      <c r="U232" s="2">
        <v>5.0</v>
      </c>
      <c r="V232" s="2">
        <v>5.0</v>
      </c>
      <c r="W232" s="2">
        <v>5.0</v>
      </c>
      <c r="X232" s="2">
        <v>5.0</v>
      </c>
      <c r="Y232" s="2">
        <v>5.0</v>
      </c>
      <c r="Z232" s="2">
        <v>4.0</v>
      </c>
      <c r="AA232" s="2">
        <v>2.0</v>
      </c>
      <c r="AB232" s="2">
        <v>1.0</v>
      </c>
      <c r="AC232" s="2">
        <v>5.0</v>
      </c>
      <c r="AE232" s="2" t="s">
        <v>101</v>
      </c>
      <c r="AG232" s="2" t="s">
        <v>102</v>
      </c>
      <c r="AJ232" s="2" t="s">
        <v>102</v>
      </c>
      <c r="AL232" s="2" t="s">
        <v>104</v>
      </c>
      <c r="AR232" s="2" t="s">
        <v>102</v>
      </c>
      <c r="AV232" s="2" t="s">
        <v>102</v>
      </c>
      <c r="AW232" s="2" t="s">
        <v>104</v>
      </c>
      <c r="AZ232" s="2" t="s">
        <v>102</v>
      </c>
      <c r="BB232" s="2" t="s">
        <v>102</v>
      </c>
      <c r="BE232" s="2" t="s">
        <v>102</v>
      </c>
      <c r="BG232" s="2" t="s">
        <v>104</v>
      </c>
      <c r="BM232" s="2" t="s">
        <v>104</v>
      </c>
      <c r="BQ232" s="2" t="s">
        <v>103</v>
      </c>
      <c r="BR232" s="2" t="s">
        <v>104</v>
      </c>
      <c r="BT232" s="2">
        <v>4.0</v>
      </c>
      <c r="BU232" s="2">
        <v>4.0</v>
      </c>
      <c r="BV232" s="2">
        <v>3.0</v>
      </c>
      <c r="BW232" s="2">
        <v>4.0</v>
      </c>
      <c r="BX232" s="2">
        <v>1.0</v>
      </c>
      <c r="BY232" s="2">
        <v>4.0</v>
      </c>
      <c r="BZ232" s="2">
        <v>4.0</v>
      </c>
      <c r="CA232" s="2">
        <v>1.0</v>
      </c>
      <c r="CB232" s="2">
        <v>4.0</v>
      </c>
      <c r="CC232" s="2">
        <v>1.0</v>
      </c>
      <c r="CD232" s="2">
        <v>4.0</v>
      </c>
      <c r="CE232" s="2">
        <v>4.0</v>
      </c>
      <c r="CF232" s="2">
        <v>3.0</v>
      </c>
      <c r="CG232" s="2">
        <v>3.0</v>
      </c>
      <c r="CH232" s="2">
        <v>4.0</v>
      </c>
      <c r="CI232" s="2">
        <v>1.0</v>
      </c>
      <c r="CJ232" s="2">
        <v>3.0</v>
      </c>
      <c r="CK232" s="2">
        <v>4.0</v>
      </c>
      <c r="CL232" s="2" t="s">
        <v>105</v>
      </c>
      <c r="CM232" s="2" t="s">
        <v>1338</v>
      </c>
      <c r="CN232" s="6" t="s">
        <v>1339</v>
      </c>
      <c r="CO232" s="7" t="str">
        <f>HYPERLINK("https://drive.google.com/file/d/1_RlpF2ElahQteEB4FsmfJRWtn1QKJmgU/view?usp=drivesdk","Form Tanggapan")</f>
        <v>Form Tanggapan</v>
      </c>
      <c r="CP232" s="2" t="s">
        <v>1340</v>
      </c>
    </row>
    <row r="233">
      <c r="A233" s="4">
        <v>43971.55531052084</v>
      </c>
      <c r="B233" s="2" t="s">
        <v>1242</v>
      </c>
      <c r="C233" s="2" t="s">
        <v>1341</v>
      </c>
      <c r="D233" s="5" t="s">
        <v>1342</v>
      </c>
      <c r="E233" s="2">
        <v>19.0</v>
      </c>
      <c r="F233" s="2" t="s">
        <v>122</v>
      </c>
      <c r="G233" s="2" t="s">
        <v>96</v>
      </c>
      <c r="H233" s="2" t="s">
        <v>123</v>
      </c>
      <c r="I233" s="2" t="s">
        <v>124</v>
      </c>
      <c r="J233" s="2" t="s">
        <v>125</v>
      </c>
      <c r="K233" s="2" t="s">
        <v>471</v>
      </c>
      <c r="L233" s="2">
        <v>5.0</v>
      </c>
      <c r="M233" s="2">
        <v>5.0</v>
      </c>
      <c r="N233" s="2">
        <v>5.0</v>
      </c>
      <c r="O233" s="2">
        <v>5.0</v>
      </c>
      <c r="P233" s="2">
        <v>5.0</v>
      </c>
      <c r="Q233" s="2">
        <v>5.0</v>
      </c>
      <c r="R233" s="2">
        <v>5.0</v>
      </c>
      <c r="S233" s="2">
        <v>5.0</v>
      </c>
      <c r="T233" s="2">
        <v>5.0</v>
      </c>
      <c r="U233" s="2">
        <v>5.0</v>
      </c>
      <c r="V233" s="2">
        <v>5.0</v>
      </c>
      <c r="W233" s="2">
        <v>5.0</v>
      </c>
      <c r="X233" s="2">
        <v>5.0</v>
      </c>
      <c r="Y233" s="2">
        <v>5.0</v>
      </c>
      <c r="Z233" s="2">
        <v>5.0</v>
      </c>
      <c r="AA233" s="2">
        <v>1.0</v>
      </c>
      <c r="AB233" s="2">
        <v>1.0</v>
      </c>
      <c r="AC233" s="2">
        <v>5.0</v>
      </c>
      <c r="AE233" s="2" t="s">
        <v>104</v>
      </c>
      <c r="AG233" s="2" t="s">
        <v>102</v>
      </c>
      <c r="AJ233" s="2" t="s">
        <v>102</v>
      </c>
      <c r="AL233" s="2" t="s">
        <v>104</v>
      </c>
      <c r="AR233" s="2" t="s">
        <v>104</v>
      </c>
      <c r="AV233" s="2" t="s">
        <v>102</v>
      </c>
      <c r="AW233" s="2" t="s">
        <v>104</v>
      </c>
      <c r="AZ233" s="2" t="s">
        <v>102</v>
      </c>
      <c r="BB233" s="2" t="s">
        <v>102</v>
      </c>
      <c r="BE233" s="2" t="s">
        <v>104</v>
      </c>
      <c r="BG233" s="2" t="s">
        <v>104</v>
      </c>
      <c r="BM233" s="2" t="s">
        <v>102</v>
      </c>
      <c r="BQ233" s="2" t="s">
        <v>104</v>
      </c>
      <c r="BR233" s="2" t="s">
        <v>104</v>
      </c>
      <c r="BT233" s="2">
        <v>3.0</v>
      </c>
      <c r="BU233" s="2">
        <v>4.0</v>
      </c>
      <c r="BV233" s="2">
        <v>4.0</v>
      </c>
      <c r="BW233" s="2">
        <v>4.0</v>
      </c>
      <c r="BX233" s="2">
        <v>1.0</v>
      </c>
      <c r="BY233" s="2">
        <v>4.0</v>
      </c>
      <c r="BZ233" s="2">
        <v>3.0</v>
      </c>
      <c r="CA233" s="2">
        <v>2.0</v>
      </c>
      <c r="CB233" s="2">
        <v>4.0</v>
      </c>
      <c r="CC233" s="2">
        <v>1.0</v>
      </c>
      <c r="CD233" s="2">
        <v>4.0</v>
      </c>
      <c r="CE233" s="2">
        <v>4.0</v>
      </c>
      <c r="CF233" s="2">
        <v>4.0</v>
      </c>
      <c r="CG233" s="2">
        <v>3.0</v>
      </c>
      <c r="CH233" s="2">
        <v>4.0</v>
      </c>
      <c r="CI233" s="2">
        <v>1.0</v>
      </c>
      <c r="CJ233" s="2">
        <v>3.0</v>
      </c>
      <c r="CK233" s="2">
        <v>4.0</v>
      </c>
      <c r="CL233" s="2" t="s">
        <v>105</v>
      </c>
      <c r="CM233" s="2" t="s">
        <v>1343</v>
      </c>
      <c r="CN233" s="6" t="s">
        <v>1344</v>
      </c>
      <c r="CO233" s="7" t="str">
        <f>HYPERLINK("https://drive.google.com/file/d/1-C-aQbM34x0KpYlKwgGR8_H3PozDyyKM/view?usp=drivesdk","Form Tanggapan")</f>
        <v>Form Tanggapan</v>
      </c>
      <c r="CP233" s="2" t="s">
        <v>1345</v>
      </c>
    </row>
    <row r="234">
      <c r="A234" s="4">
        <v>43971.55757467593</v>
      </c>
      <c r="B234" s="2" t="s">
        <v>1242</v>
      </c>
      <c r="C234" s="2" t="s">
        <v>1346</v>
      </c>
      <c r="D234" s="5" t="s">
        <v>1347</v>
      </c>
      <c r="E234" s="2">
        <v>21.0</v>
      </c>
      <c r="F234" s="2" t="s">
        <v>122</v>
      </c>
      <c r="G234" s="2" t="s">
        <v>96</v>
      </c>
      <c r="H234" s="2" t="s">
        <v>123</v>
      </c>
      <c r="I234" s="2" t="s">
        <v>113</v>
      </c>
      <c r="J234" s="2" t="s">
        <v>125</v>
      </c>
      <c r="K234" s="2" t="s">
        <v>477</v>
      </c>
      <c r="L234" s="2">
        <v>4.0</v>
      </c>
      <c r="M234" s="2">
        <v>4.0</v>
      </c>
      <c r="N234" s="2">
        <v>5.0</v>
      </c>
      <c r="O234" s="2">
        <v>5.0</v>
      </c>
      <c r="P234" s="2">
        <v>5.0</v>
      </c>
      <c r="Q234" s="2">
        <v>5.0</v>
      </c>
      <c r="R234" s="2">
        <v>5.0</v>
      </c>
      <c r="S234" s="2">
        <v>5.0</v>
      </c>
      <c r="T234" s="2">
        <v>5.0</v>
      </c>
      <c r="U234" s="2">
        <v>5.0</v>
      </c>
      <c r="V234" s="2">
        <v>5.0</v>
      </c>
      <c r="W234" s="2">
        <v>5.0</v>
      </c>
      <c r="X234" s="2">
        <v>5.0</v>
      </c>
      <c r="Y234" s="2">
        <v>5.0</v>
      </c>
      <c r="Z234" s="2">
        <v>5.0</v>
      </c>
      <c r="AA234" s="2">
        <v>4.0</v>
      </c>
      <c r="AB234" s="2">
        <v>2.0</v>
      </c>
      <c r="AC234" s="2">
        <v>5.0</v>
      </c>
      <c r="AE234" s="2" t="s">
        <v>101</v>
      </c>
      <c r="AG234" s="2" t="s">
        <v>102</v>
      </c>
      <c r="AJ234" s="2" t="s">
        <v>102</v>
      </c>
      <c r="AL234" s="2" t="s">
        <v>102</v>
      </c>
      <c r="AR234" s="2" t="s">
        <v>102</v>
      </c>
      <c r="AV234" s="2" t="s">
        <v>102</v>
      </c>
      <c r="AW234" s="2" t="s">
        <v>102</v>
      </c>
      <c r="AZ234" s="2" t="s">
        <v>102</v>
      </c>
      <c r="BB234" s="2" t="s">
        <v>104</v>
      </c>
      <c r="BE234" s="2" t="s">
        <v>102</v>
      </c>
      <c r="BG234" s="2" t="s">
        <v>102</v>
      </c>
      <c r="BM234" s="2" t="s">
        <v>102</v>
      </c>
      <c r="BQ234" s="2" t="s">
        <v>102</v>
      </c>
      <c r="BR234" s="2" t="s">
        <v>102</v>
      </c>
      <c r="BT234" s="2">
        <v>3.0</v>
      </c>
      <c r="BU234" s="2">
        <v>3.0</v>
      </c>
      <c r="BV234" s="2">
        <v>4.0</v>
      </c>
      <c r="BW234" s="2">
        <v>3.0</v>
      </c>
      <c r="BX234" s="2">
        <v>2.0</v>
      </c>
      <c r="BY234" s="2">
        <v>3.0</v>
      </c>
      <c r="BZ234" s="2">
        <v>3.0</v>
      </c>
      <c r="CA234" s="2">
        <v>4.0</v>
      </c>
      <c r="CB234" s="2">
        <v>4.0</v>
      </c>
      <c r="CC234" s="2">
        <v>1.0</v>
      </c>
      <c r="CD234" s="2">
        <v>2.0</v>
      </c>
      <c r="CE234" s="2">
        <v>3.0</v>
      </c>
      <c r="CF234" s="2">
        <v>2.0</v>
      </c>
      <c r="CG234" s="2">
        <v>3.0</v>
      </c>
      <c r="CH234" s="2">
        <v>4.0</v>
      </c>
      <c r="CI234" s="2">
        <v>2.0</v>
      </c>
      <c r="CJ234" s="2">
        <v>3.0</v>
      </c>
      <c r="CK234" s="2">
        <v>2.0</v>
      </c>
      <c r="CL234" s="2" t="s">
        <v>105</v>
      </c>
      <c r="CM234" s="2" t="s">
        <v>1348</v>
      </c>
      <c r="CN234" s="6" t="s">
        <v>1349</v>
      </c>
      <c r="CO234" s="7" t="str">
        <f>HYPERLINK("https://drive.google.com/file/d/1FS_pfQ01bU4kG0tBkTrBhDjLiiSsu9or/view?usp=drivesdk","Form Tanggapan")</f>
        <v>Form Tanggapan</v>
      </c>
      <c r="CP234" s="2" t="s">
        <v>1350</v>
      </c>
    </row>
    <row r="235">
      <c r="A235" s="4">
        <v>43971.56018759259</v>
      </c>
      <c r="B235" s="2" t="s">
        <v>1242</v>
      </c>
      <c r="C235" s="2" t="s">
        <v>202</v>
      </c>
      <c r="D235" s="2">
        <v>0.0</v>
      </c>
      <c r="E235" s="2">
        <v>27.0</v>
      </c>
      <c r="F235" s="2" t="s">
        <v>288</v>
      </c>
      <c r="G235" s="2" t="s">
        <v>96</v>
      </c>
      <c r="H235" s="2" t="s">
        <v>168</v>
      </c>
      <c r="I235" s="2" t="s">
        <v>161</v>
      </c>
      <c r="J235" s="2" t="s">
        <v>190</v>
      </c>
      <c r="K235" s="2" t="s">
        <v>471</v>
      </c>
      <c r="L235" s="2">
        <v>5.0</v>
      </c>
      <c r="M235" s="2">
        <v>5.0</v>
      </c>
      <c r="N235" s="2">
        <v>5.0</v>
      </c>
      <c r="O235" s="2">
        <v>5.0</v>
      </c>
      <c r="P235" s="2">
        <v>5.0</v>
      </c>
      <c r="Q235" s="2">
        <v>5.0</v>
      </c>
      <c r="R235" s="2">
        <v>5.0</v>
      </c>
      <c r="S235" s="2">
        <v>5.0</v>
      </c>
      <c r="T235" s="2">
        <v>5.0</v>
      </c>
      <c r="U235" s="2">
        <v>5.0</v>
      </c>
      <c r="V235" s="2">
        <v>5.0</v>
      </c>
      <c r="W235" s="2">
        <v>5.0</v>
      </c>
      <c r="X235" s="2">
        <v>5.0</v>
      </c>
      <c r="Y235" s="2">
        <v>5.0</v>
      </c>
      <c r="Z235" s="2">
        <v>5.0</v>
      </c>
      <c r="AA235" s="2">
        <v>3.0</v>
      </c>
      <c r="AB235" s="2">
        <v>2.0</v>
      </c>
      <c r="AC235" s="2">
        <v>5.0</v>
      </c>
      <c r="AE235" s="2" t="s">
        <v>104</v>
      </c>
      <c r="AG235" s="2" t="s">
        <v>102</v>
      </c>
      <c r="AJ235" s="2" t="s">
        <v>102</v>
      </c>
      <c r="AL235" s="2" t="s">
        <v>104</v>
      </c>
      <c r="AR235" s="2" t="s">
        <v>102</v>
      </c>
      <c r="AV235" s="2" t="s">
        <v>102</v>
      </c>
      <c r="AW235" s="2" t="s">
        <v>104</v>
      </c>
      <c r="AZ235" s="2" t="s">
        <v>102</v>
      </c>
      <c r="BB235" s="2" t="s">
        <v>102</v>
      </c>
      <c r="BE235" s="2" t="s">
        <v>104</v>
      </c>
      <c r="BG235" s="2" t="s">
        <v>102</v>
      </c>
      <c r="BM235" s="2" t="s">
        <v>104</v>
      </c>
      <c r="BQ235" s="2" t="s">
        <v>102</v>
      </c>
      <c r="BR235" s="2" t="s">
        <v>102</v>
      </c>
      <c r="BT235" s="2">
        <v>4.0</v>
      </c>
      <c r="BU235" s="2">
        <v>4.0</v>
      </c>
      <c r="BV235" s="2">
        <v>4.0</v>
      </c>
      <c r="BW235" s="2">
        <v>4.0</v>
      </c>
      <c r="BX235" s="2">
        <v>1.0</v>
      </c>
      <c r="BY235" s="2">
        <v>3.0</v>
      </c>
      <c r="BZ235" s="2">
        <v>4.0</v>
      </c>
      <c r="CA235" s="2">
        <v>1.0</v>
      </c>
      <c r="CB235" s="2">
        <v>4.0</v>
      </c>
      <c r="CC235" s="2">
        <v>1.0</v>
      </c>
      <c r="CD235" s="2">
        <v>4.0</v>
      </c>
      <c r="CE235" s="2">
        <v>3.0</v>
      </c>
      <c r="CF235" s="2">
        <v>3.0</v>
      </c>
      <c r="CG235" s="2">
        <v>1.0</v>
      </c>
      <c r="CH235" s="2">
        <v>4.0</v>
      </c>
      <c r="CI235" s="2">
        <v>1.0</v>
      </c>
      <c r="CJ235" s="2">
        <v>3.0</v>
      </c>
      <c r="CK235" s="2">
        <v>4.0</v>
      </c>
      <c r="CL235" s="2" t="s">
        <v>105</v>
      </c>
      <c r="CM235" s="2" t="s">
        <v>1351</v>
      </c>
      <c r="CN235" s="6" t="s">
        <v>1352</v>
      </c>
      <c r="CO235" s="7" t="str">
        <f>HYPERLINK("https://drive.google.com/file/d/1gsjOdiXBgo8BMxCJibS7ce0nK5syIHe-/view?usp=drivesdk","Form Tanggapan")</f>
        <v>Form Tanggapan</v>
      </c>
      <c r="CP235" s="2" t="s">
        <v>1353</v>
      </c>
    </row>
    <row r="236">
      <c r="A236" s="4">
        <v>43971.56061826389</v>
      </c>
      <c r="B236" s="2" t="s">
        <v>1242</v>
      </c>
      <c r="C236" s="2" t="s">
        <v>1354</v>
      </c>
      <c r="D236" s="5" t="s">
        <v>1355</v>
      </c>
      <c r="E236" s="2">
        <v>20.0</v>
      </c>
      <c r="F236" s="2" t="s">
        <v>1109</v>
      </c>
      <c r="G236" s="2" t="s">
        <v>96</v>
      </c>
      <c r="H236" s="2" t="s">
        <v>123</v>
      </c>
      <c r="I236" s="2" t="s">
        <v>124</v>
      </c>
      <c r="J236" s="2" t="s">
        <v>1356</v>
      </c>
      <c r="K236" s="2" t="s">
        <v>453</v>
      </c>
      <c r="L236" s="2">
        <v>5.0</v>
      </c>
      <c r="M236" s="2">
        <v>5.0</v>
      </c>
      <c r="N236" s="2">
        <v>5.0</v>
      </c>
      <c r="O236" s="2">
        <v>5.0</v>
      </c>
      <c r="P236" s="2">
        <v>5.0</v>
      </c>
      <c r="Q236" s="2">
        <v>5.0</v>
      </c>
      <c r="R236" s="2">
        <v>5.0</v>
      </c>
      <c r="S236" s="2">
        <v>3.0</v>
      </c>
      <c r="T236" s="2">
        <v>5.0</v>
      </c>
      <c r="U236" s="2">
        <v>3.0</v>
      </c>
      <c r="V236" s="2">
        <v>5.0</v>
      </c>
      <c r="W236" s="2">
        <v>5.0</v>
      </c>
      <c r="X236" s="2">
        <v>4.0</v>
      </c>
      <c r="Y236" s="2">
        <v>5.0</v>
      </c>
      <c r="Z236" s="2">
        <v>5.0</v>
      </c>
      <c r="AA236" s="2">
        <v>4.0</v>
      </c>
      <c r="AB236" s="2">
        <v>2.0</v>
      </c>
      <c r="AC236" s="2">
        <v>4.0</v>
      </c>
      <c r="AE236" s="2" t="s">
        <v>104</v>
      </c>
      <c r="AG236" s="2" t="s">
        <v>102</v>
      </c>
      <c r="AJ236" s="2" t="s">
        <v>104</v>
      </c>
      <c r="AL236" s="2" t="s">
        <v>104</v>
      </c>
      <c r="AR236" s="2" t="s">
        <v>102</v>
      </c>
      <c r="AV236" s="2" t="s">
        <v>102</v>
      </c>
      <c r="AW236" s="2" t="s">
        <v>102</v>
      </c>
      <c r="AZ236" s="2" t="s">
        <v>102</v>
      </c>
      <c r="BB236" s="2" t="s">
        <v>102</v>
      </c>
      <c r="BE236" s="2" t="s">
        <v>102</v>
      </c>
      <c r="BG236" s="2" t="s">
        <v>103</v>
      </c>
      <c r="BM236" s="2" t="s">
        <v>102</v>
      </c>
      <c r="BQ236" s="2" t="s">
        <v>104</v>
      </c>
      <c r="BR236" s="2" t="s">
        <v>102</v>
      </c>
      <c r="BT236" s="2">
        <v>4.0</v>
      </c>
      <c r="BU236" s="2">
        <v>4.0</v>
      </c>
      <c r="BV236" s="2">
        <v>4.0</v>
      </c>
      <c r="BW236" s="2">
        <v>3.0</v>
      </c>
      <c r="BX236" s="2">
        <v>1.0</v>
      </c>
      <c r="BY236" s="2">
        <v>3.0</v>
      </c>
      <c r="BZ236" s="2">
        <v>4.0</v>
      </c>
      <c r="CA236" s="2">
        <v>3.0</v>
      </c>
      <c r="CB236" s="2">
        <v>3.0</v>
      </c>
      <c r="CC236" s="2">
        <v>1.0</v>
      </c>
      <c r="CD236" s="2">
        <v>4.0</v>
      </c>
      <c r="CE236" s="2">
        <v>2.0</v>
      </c>
      <c r="CF236" s="2">
        <v>3.0</v>
      </c>
      <c r="CG236" s="2">
        <v>3.0</v>
      </c>
      <c r="CH236" s="2">
        <v>4.0</v>
      </c>
      <c r="CI236" s="2">
        <v>2.0</v>
      </c>
      <c r="CJ236" s="2">
        <v>1.0</v>
      </c>
      <c r="CK236" s="2">
        <v>4.0</v>
      </c>
      <c r="CL236" s="2" t="s">
        <v>105</v>
      </c>
      <c r="CM236" s="2" t="s">
        <v>1357</v>
      </c>
      <c r="CN236" s="6" t="s">
        <v>1358</v>
      </c>
      <c r="CO236" s="7" t="str">
        <f>HYPERLINK("https://drive.google.com/file/d/1h2Wf2PWkXIFlutBXlaBl3XJI4eMsxRvc/view?usp=drivesdk","Form Tanggapan")</f>
        <v>Form Tanggapan</v>
      </c>
      <c r="CP236" s="2" t="s">
        <v>1359</v>
      </c>
    </row>
    <row r="237">
      <c r="A237" s="4">
        <v>43971.56495443287</v>
      </c>
      <c r="B237" s="2" t="s">
        <v>1242</v>
      </c>
      <c r="C237" s="2" t="s">
        <v>608</v>
      </c>
      <c r="D237" s="5" t="s">
        <v>1360</v>
      </c>
      <c r="E237" s="2">
        <v>23.0</v>
      </c>
      <c r="F237" s="2" t="s">
        <v>154</v>
      </c>
      <c r="G237" s="2" t="s">
        <v>96</v>
      </c>
      <c r="H237" s="2" t="s">
        <v>97</v>
      </c>
      <c r="I237" s="2" t="s">
        <v>124</v>
      </c>
      <c r="J237" s="2" t="s">
        <v>764</v>
      </c>
      <c r="K237" s="2" t="s">
        <v>471</v>
      </c>
      <c r="L237" s="2">
        <v>5.0</v>
      </c>
      <c r="M237" s="2">
        <v>5.0</v>
      </c>
      <c r="N237" s="2">
        <v>5.0</v>
      </c>
      <c r="O237" s="2">
        <v>5.0</v>
      </c>
      <c r="P237" s="2">
        <v>5.0</v>
      </c>
      <c r="Q237" s="2">
        <v>5.0</v>
      </c>
      <c r="R237" s="2">
        <v>3.0</v>
      </c>
      <c r="S237" s="2">
        <v>5.0</v>
      </c>
      <c r="T237" s="2">
        <v>5.0</v>
      </c>
      <c r="U237" s="2">
        <v>5.0</v>
      </c>
      <c r="V237" s="2">
        <v>5.0</v>
      </c>
      <c r="W237" s="2">
        <v>5.0</v>
      </c>
      <c r="X237" s="2">
        <v>5.0</v>
      </c>
      <c r="Y237" s="2">
        <v>5.0</v>
      </c>
      <c r="Z237" s="2">
        <v>5.0</v>
      </c>
      <c r="AA237" s="2">
        <v>2.0</v>
      </c>
      <c r="AB237" s="2">
        <v>4.0</v>
      </c>
      <c r="AC237" s="2">
        <v>4.0</v>
      </c>
      <c r="AE237" s="2" t="s">
        <v>116</v>
      </c>
      <c r="AG237" s="2" t="s">
        <v>102</v>
      </c>
      <c r="AJ237" s="2" t="s">
        <v>102</v>
      </c>
      <c r="AL237" s="2" t="s">
        <v>127</v>
      </c>
      <c r="AR237" s="2" t="s">
        <v>102</v>
      </c>
      <c r="AV237" s="2" t="s">
        <v>102</v>
      </c>
      <c r="AW237" s="2" t="s">
        <v>102</v>
      </c>
      <c r="AZ237" s="2" t="s">
        <v>102</v>
      </c>
      <c r="BB237" s="2" t="s">
        <v>102</v>
      </c>
      <c r="BE237" s="2" t="s">
        <v>104</v>
      </c>
      <c r="BG237" s="2" t="s">
        <v>104</v>
      </c>
      <c r="BM237" s="2" t="s">
        <v>102</v>
      </c>
      <c r="BQ237" s="2" t="s">
        <v>103</v>
      </c>
      <c r="BR237" s="2" t="s">
        <v>102</v>
      </c>
      <c r="BT237" s="2">
        <v>4.0</v>
      </c>
      <c r="BU237" s="2">
        <v>4.0</v>
      </c>
      <c r="BV237" s="2">
        <v>4.0</v>
      </c>
      <c r="BW237" s="2">
        <v>4.0</v>
      </c>
      <c r="BX237" s="2">
        <v>1.0</v>
      </c>
      <c r="BY237" s="2">
        <v>4.0</v>
      </c>
      <c r="BZ237" s="2">
        <v>4.0</v>
      </c>
      <c r="CA237" s="2">
        <v>1.0</v>
      </c>
      <c r="CB237" s="2">
        <v>4.0</v>
      </c>
      <c r="CC237" s="2">
        <v>1.0</v>
      </c>
      <c r="CD237" s="2">
        <v>4.0</v>
      </c>
      <c r="CE237" s="2">
        <v>4.0</v>
      </c>
      <c r="CF237" s="2">
        <v>4.0</v>
      </c>
      <c r="CG237" s="2">
        <v>3.0</v>
      </c>
      <c r="CH237" s="2">
        <v>4.0</v>
      </c>
      <c r="CI237" s="2">
        <v>1.0</v>
      </c>
      <c r="CJ237" s="2">
        <v>2.0</v>
      </c>
      <c r="CK237" s="2">
        <v>3.0</v>
      </c>
      <c r="CL237" s="2" t="s">
        <v>105</v>
      </c>
      <c r="CM237" s="2" t="s">
        <v>1361</v>
      </c>
      <c r="CN237" s="6" t="s">
        <v>1362</v>
      </c>
      <c r="CO237" s="7" t="str">
        <f>HYPERLINK("https://drive.google.com/file/d/1hGrZ8DXs6SlR8x46Nkcgn3LQIhkVs-bV/view?usp=drivesdk","Form Tanggapan")</f>
        <v>Form Tanggapan</v>
      </c>
      <c r="CP237" s="2" t="s">
        <v>1363</v>
      </c>
    </row>
    <row r="238">
      <c r="A238" s="4">
        <v>43971.56662175926</v>
      </c>
      <c r="B238" s="2" t="s">
        <v>1242</v>
      </c>
      <c r="C238" s="2" t="s">
        <v>1364</v>
      </c>
      <c r="E238" s="2">
        <v>26.0</v>
      </c>
      <c r="F238" s="2" t="s">
        <v>1365</v>
      </c>
      <c r="G238" s="2" t="s">
        <v>112</v>
      </c>
      <c r="H238" s="2" t="s">
        <v>97</v>
      </c>
      <c r="I238" s="2" t="s">
        <v>161</v>
      </c>
      <c r="J238" s="2" t="s">
        <v>183</v>
      </c>
      <c r="K238" s="2" t="s">
        <v>191</v>
      </c>
      <c r="L238" s="2">
        <v>4.0</v>
      </c>
      <c r="M238" s="2">
        <v>5.0</v>
      </c>
      <c r="N238" s="2">
        <v>5.0</v>
      </c>
      <c r="O238" s="2">
        <v>5.0</v>
      </c>
      <c r="P238" s="2">
        <v>5.0</v>
      </c>
      <c r="Q238" s="2">
        <v>4.0</v>
      </c>
      <c r="R238" s="2">
        <v>2.0</v>
      </c>
      <c r="S238" s="2">
        <v>5.0</v>
      </c>
      <c r="T238" s="2">
        <v>3.0</v>
      </c>
      <c r="U238" s="2">
        <v>4.0</v>
      </c>
      <c r="V238" s="2">
        <v>5.0</v>
      </c>
      <c r="W238" s="2">
        <v>5.0</v>
      </c>
      <c r="X238" s="2">
        <v>5.0</v>
      </c>
      <c r="Y238" s="2">
        <v>5.0</v>
      </c>
      <c r="Z238" s="2">
        <v>5.0</v>
      </c>
      <c r="AA238" s="2">
        <v>1.0</v>
      </c>
      <c r="AB238" s="2">
        <v>1.0</v>
      </c>
      <c r="AC238" s="2">
        <v>5.0</v>
      </c>
      <c r="AE238" s="2" t="s">
        <v>104</v>
      </c>
      <c r="AG238" s="2" t="s">
        <v>102</v>
      </c>
      <c r="AJ238" s="2" t="s">
        <v>102</v>
      </c>
      <c r="AL238" s="2" t="s">
        <v>104</v>
      </c>
      <c r="AR238" s="2" t="s">
        <v>102</v>
      </c>
      <c r="AV238" s="2" t="s">
        <v>104</v>
      </c>
      <c r="AW238" s="2" t="s">
        <v>102</v>
      </c>
      <c r="AZ238" s="2" t="s">
        <v>102</v>
      </c>
      <c r="BB238" s="2" t="s">
        <v>102</v>
      </c>
      <c r="BE238" s="2" t="s">
        <v>102</v>
      </c>
      <c r="BG238" s="2" t="s">
        <v>102</v>
      </c>
      <c r="BM238" s="2" t="s">
        <v>102</v>
      </c>
      <c r="BQ238" s="2" t="s">
        <v>102</v>
      </c>
      <c r="BR238" s="2" t="s">
        <v>102</v>
      </c>
      <c r="BT238" s="2">
        <v>4.0</v>
      </c>
      <c r="BU238" s="2">
        <v>4.0</v>
      </c>
      <c r="BV238" s="2">
        <v>4.0</v>
      </c>
      <c r="BW238" s="2">
        <v>2.0</v>
      </c>
      <c r="BX238" s="2">
        <v>2.0</v>
      </c>
      <c r="BY238" s="2">
        <v>4.0</v>
      </c>
      <c r="BZ238" s="2">
        <v>2.0</v>
      </c>
      <c r="CA238" s="2">
        <v>4.0</v>
      </c>
      <c r="CB238" s="2">
        <v>4.0</v>
      </c>
      <c r="CC238" s="2">
        <v>1.0</v>
      </c>
      <c r="CD238" s="2">
        <v>4.0</v>
      </c>
      <c r="CE238" s="2">
        <v>4.0</v>
      </c>
      <c r="CF238" s="2">
        <v>3.0</v>
      </c>
      <c r="CG238" s="2">
        <v>2.0</v>
      </c>
      <c r="CH238" s="2">
        <v>4.0</v>
      </c>
      <c r="CI238" s="2">
        <v>1.0</v>
      </c>
      <c r="CJ238" s="2">
        <v>4.0</v>
      </c>
      <c r="CK238" s="2">
        <v>3.0</v>
      </c>
      <c r="CL238" s="2" t="s">
        <v>105</v>
      </c>
      <c r="CM238" s="2" t="s">
        <v>1366</v>
      </c>
      <c r="CN238" s="6" t="s">
        <v>1367</v>
      </c>
      <c r="CO238" s="7" t="str">
        <f>HYPERLINK("https://drive.google.com/file/d/1s4n8U-gbjPnsXFLzlUEsjrCvrywc4xh6/view?usp=drivesdk","Form Tanggapan")</f>
        <v>Form Tanggapan</v>
      </c>
      <c r="CP238" s="2" t="s">
        <v>1368</v>
      </c>
    </row>
    <row r="239">
      <c r="A239" s="4">
        <v>43971.56682146991</v>
      </c>
      <c r="B239" s="2" t="s">
        <v>1242</v>
      </c>
      <c r="C239" s="2" t="s">
        <v>1369</v>
      </c>
      <c r="D239" s="2">
        <v>8.9525644388E10</v>
      </c>
      <c r="E239" s="2">
        <v>21.0</v>
      </c>
      <c r="F239" s="2" t="s">
        <v>1370</v>
      </c>
      <c r="G239" s="2" t="s">
        <v>96</v>
      </c>
      <c r="H239" s="2" t="s">
        <v>123</v>
      </c>
      <c r="I239" s="2" t="s">
        <v>124</v>
      </c>
      <c r="J239" s="2" t="s">
        <v>125</v>
      </c>
      <c r="K239" s="2" t="s">
        <v>191</v>
      </c>
      <c r="L239" s="2">
        <v>4.0</v>
      </c>
      <c r="M239" s="2">
        <v>4.0</v>
      </c>
      <c r="N239" s="2">
        <v>4.0</v>
      </c>
      <c r="O239" s="2">
        <v>4.0</v>
      </c>
      <c r="P239" s="2">
        <v>4.0</v>
      </c>
      <c r="Q239" s="2">
        <v>4.0</v>
      </c>
      <c r="R239" s="2">
        <v>3.0</v>
      </c>
      <c r="S239" s="2">
        <v>4.0</v>
      </c>
      <c r="T239" s="2">
        <v>3.0</v>
      </c>
      <c r="U239" s="2">
        <v>3.0</v>
      </c>
      <c r="V239" s="2">
        <v>3.0</v>
      </c>
      <c r="W239" s="2">
        <v>3.0</v>
      </c>
      <c r="X239" s="2">
        <v>4.0</v>
      </c>
      <c r="Y239" s="2">
        <v>4.0</v>
      </c>
      <c r="Z239" s="2">
        <v>4.0</v>
      </c>
      <c r="AA239" s="2">
        <v>2.0</v>
      </c>
      <c r="AB239" s="2">
        <v>2.0</v>
      </c>
      <c r="AC239" s="2">
        <v>4.0</v>
      </c>
      <c r="AE239" s="2" t="s">
        <v>104</v>
      </c>
      <c r="AG239" s="2" t="s">
        <v>102</v>
      </c>
      <c r="AJ239" s="2" t="s">
        <v>102</v>
      </c>
      <c r="AL239" s="2" t="s">
        <v>104</v>
      </c>
      <c r="AR239" s="2" t="s">
        <v>102</v>
      </c>
      <c r="AV239" s="2" t="s">
        <v>102</v>
      </c>
      <c r="AW239" s="2" t="s">
        <v>102</v>
      </c>
      <c r="AZ239" s="2" t="s">
        <v>102</v>
      </c>
      <c r="BB239" s="2" t="s">
        <v>102</v>
      </c>
      <c r="BE239" s="2" t="s">
        <v>104</v>
      </c>
      <c r="BG239" s="2" t="s">
        <v>104</v>
      </c>
      <c r="BM239" s="2" t="s">
        <v>102</v>
      </c>
      <c r="BQ239" s="2" t="s">
        <v>104</v>
      </c>
      <c r="BR239" s="2" t="s">
        <v>102</v>
      </c>
      <c r="BT239" s="2">
        <v>3.0</v>
      </c>
      <c r="BU239" s="2">
        <v>3.0</v>
      </c>
      <c r="BV239" s="2">
        <v>3.0</v>
      </c>
      <c r="BW239" s="2">
        <v>3.0</v>
      </c>
      <c r="BX239" s="2">
        <v>2.0</v>
      </c>
      <c r="BY239" s="2">
        <v>3.0</v>
      </c>
      <c r="BZ239" s="2">
        <v>2.0</v>
      </c>
      <c r="CA239" s="2">
        <v>3.0</v>
      </c>
      <c r="CB239" s="2">
        <v>2.0</v>
      </c>
      <c r="CC239" s="2">
        <v>1.0</v>
      </c>
      <c r="CD239" s="2">
        <v>2.0</v>
      </c>
      <c r="CE239" s="2">
        <v>3.0</v>
      </c>
      <c r="CF239" s="2">
        <v>3.0</v>
      </c>
      <c r="CG239" s="2">
        <v>3.0</v>
      </c>
      <c r="CH239" s="2">
        <v>3.0</v>
      </c>
      <c r="CI239" s="2">
        <v>2.0</v>
      </c>
      <c r="CJ239" s="2">
        <v>3.0</v>
      </c>
      <c r="CK239" s="2">
        <v>3.0</v>
      </c>
      <c r="CL239" s="2" t="s">
        <v>105</v>
      </c>
      <c r="CM239" s="2" t="s">
        <v>1371</v>
      </c>
      <c r="CN239" s="6" t="s">
        <v>1372</v>
      </c>
      <c r="CO239" s="7" t="str">
        <f t="shared" ref="CO239:CO240" si="15">HYPERLINK("https://drive.google.com/file/d/12mdpGGU_-ksVGOXXmlJPL7FttS6rKiue/view?usp=drivesdk","Form Tanggapan")</f>
        <v>Form Tanggapan</v>
      </c>
      <c r="CP239" s="2" t="s">
        <v>1373</v>
      </c>
    </row>
    <row r="240">
      <c r="A240" s="4">
        <v>43971.56958357639</v>
      </c>
      <c r="B240" s="2" t="s">
        <v>1242</v>
      </c>
      <c r="C240" s="2" t="s">
        <v>1315</v>
      </c>
      <c r="D240" s="5" t="s">
        <v>1374</v>
      </c>
      <c r="E240" s="2">
        <v>23.0</v>
      </c>
      <c r="F240" s="2" t="s">
        <v>209</v>
      </c>
      <c r="G240" s="2" t="s">
        <v>96</v>
      </c>
      <c r="H240" s="2" t="s">
        <v>97</v>
      </c>
      <c r="I240" s="2" t="s">
        <v>113</v>
      </c>
      <c r="J240" s="2" t="s">
        <v>1375</v>
      </c>
      <c r="K240" s="2" t="s">
        <v>191</v>
      </c>
      <c r="L240" s="2">
        <v>5.0</v>
      </c>
      <c r="M240" s="2">
        <v>2.0</v>
      </c>
      <c r="N240" s="2">
        <v>3.0</v>
      </c>
      <c r="O240" s="2">
        <v>5.0</v>
      </c>
      <c r="P240" s="2">
        <v>5.0</v>
      </c>
      <c r="Q240" s="2">
        <v>5.0</v>
      </c>
      <c r="R240" s="2">
        <v>5.0</v>
      </c>
      <c r="S240" s="2">
        <v>5.0</v>
      </c>
      <c r="T240" s="2">
        <v>3.0</v>
      </c>
      <c r="U240" s="2">
        <v>2.0</v>
      </c>
      <c r="V240" s="2">
        <v>5.0</v>
      </c>
      <c r="W240" s="2">
        <v>3.0</v>
      </c>
      <c r="X240" s="2">
        <v>3.0</v>
      </c>
      <c r="Y240" s="2">
        <v>5.0</v>
      </c>
      <c r="Z240" s="2">
        <v>5.0</v>
      </c>
      <c r="AA240" s="2">
        <v>1.0</v>
      </c>
      <c r="AB240" s="2">
        <v>1.0</v>
      </c>
      <c r="AC240" s="2">
        <v>5.0</v>
      </c>
      <c r="AE240" s="2" t="s">
        <v>101</v>
      </c>
      <c r="AG240" s="2" t="s">
        <v>102</v>
      </c>
      <c r="AJ240" s="2" t="s">
        <v>102</v>
      </c>
      <c r="AL240" s="2" t="s">
        <v>102</v>
      </c>
      <c r="AR240" s="2" t="s">
        <v>102</v>
      </c>
      <c r="AV240" s="2" t="s">
        <v>102</v>
      </c>
      <c r="AW240" s="2" t="s">
        <v>102</v>
      </c>
      <c r="AZ240" s="2" t="s">
        <v>102</v>
      </c>
      <c r="BB240" s="2" t="s">
        <v>102</v>
      </c>
      <c r="BE240" s="2" t="s">
        <v>102</v>
      </c>
      <c r="BG240" s="2" t="s">
        <v>102</v>
      </c>
      <c r="BM240" s="2" t="s">
        <v>102</v>
      </c>
      <c r="BQ240" s="2" t="s">
        <v>102</v>
      </c>
      <c r="BR240" s="2" t="s">
        <v>102</v>
      </c>
      <c r="BT240" s="2">
        <v>4.0</v>
      </c>
      <c r="BU240" s="2">
        <v>4.0</v>
      </c>
      <c r="BV240" s="2">
        <v>4.0</v>
      </c>
      <c r="BW240" s="2">
        <v>4.0</v>
      </c>
      <c r="BX240" s="2">
        <v>4.0</v>
      </c>
      <c r="BY240" s="2">
        <v>4.0</v>
      </c>
      <c r="BZ240" s="2">
        <v>4.0</v>
      </c>
      <c r="CA240" s="2">
        <v>4.0</v>
      </c>
      <c r="CB240" s="2">
        <v>4.0</v>
      </c>
      <c r="CC240" s="2">
        <v>4.0</v>
      </c>
      <c r="CD240" s="2">
        <v>4.0</v>
      </c>
      <c r="CE240" s="2">
        <v>4.0</v>
      </c>
      <c r="CF240" s="2">
        <v>4.0</v>
      </c>
      <c r="CG240" s="2">
        <v>4.0</v>
      </c>
      <c r="CH240" s="2">
        <v>4.0</v>
      </c>
      <c r="CI240" s="2">
        <v>4.0</v>
      </c>
      <c r="CJ240" s="2">
        <v>4.0</v>
      </c>
      <c r="CK240" s="2">
        <v>4.0</v>
      </c>
      <c r="CL240" s="2" t="s">
        <v>105</v>
      </c>
      <c r="CM240" s="2" t="s">
        <v>1371</v>
      </c>
      <c r="CN240" s="6" t="s">
        <v>1372</v>
      </c>
      <c r="CO240" s="7" t="str">
        <f t="shared" si="15"/>
        <v>Form Tanggapan</v>
      </c>
      <c r="CP240" s="2" t="s">
        <v>1373</v>
      </c>
    </row>
    <row r="241">
      <c r="A241" s="4">
        <v>43971.57542799768</v>
      </c>
      <c r="B241" s="2" t="s">
        <v>1242</v>
      </c>
      <c r="C241" s="2" t="s">
        <v>1376</v>
      </c>
      <c r="D241" s="5" t="s">
        <v>1377</v>
      </c>
      <c r="E241" s="2">
        <v>20.0</v>
      </c>
      <c r="F241" s="2" t="s">
        <v>1378</v>
      </c>
      <c r="G241" s="2" t="s">
        <v>96</v>
      </c>
      <c r="H241" s="2" t="s">
        <v>123</v>
      </c>
      <c r="I241" s="2" t="s">
        <v>124</v>
      </c>
      <c r="J241" s="2" t="s">
        <v>125</v>
      </c>
      <c r="K241" s="2" t="s">
        <v>477</v>
      </c>
      <c r="L241" s="2">
        <v>5.0</v>
      </c>
      <c r="M241" s="2">
        <v>5.0</v>
      </c>
      <c r="N241" s="2">
        <v>5.0</v>
      </c>
      <c r="O241" s="2">
        <v>5.0</v>
      </c>
      <c r="P241" s="2">
        <v>5.0</v>
      </c>
      <c r="Q241" s="2">
        <v>5.0</v>
      </c>
      <c r="R241" s="2">
        <v>4.0</v>
      </c>
      <c r="S241" s="2">
        <v>5.0</v>
      </c>
      <c r="T241" s="2">
        <v>4.0</v>
      </c>
      <c r="U241" s="2">
        <v>4.0</v>
      </c>
      <c r="V241" s="2">
        <v>5.0</v>
      </c>
      <c r="W241" s="2">
        <v>5.0</v>
      </c>
      <c r="X241" s="2">
        <v>5.0</v>
      </c>
      <c r="Y241" s="2">
        <v>5.0</v>
      </c>
      <c r="Z241" s="2">
        <v>5.0</v>
      </c>
      <c r="AA241" s="2">
        <v>3.0</v>
      </c>
      <c r="AB241" s="2">
        <v>2.0</v>
      </c>
      <c r="AC241" s="2">
        <v>5.0</v>
      </c>
      <c r="AE241" s="2" t="s">
        <v>116</v>
      </c>
      <c r="AG241" s="2" t="s">
        <v>102</v>
      </c>
      <c r="AJ241" s="2" t="s">
        <v>102</v>
      </c>
      <c r="AL241" s="2" t="s">
        <v>104</v>
      </c>
      <c r="AR241" s="2" t="s">
        <v>102</v>
      </c>
      <c r="AV241" s="2" t="s">
        <v>104</v>
      </c>
      <c r="AW241" s="2" t="s">
        <v>104</v>
      </c>
      <c r="AZ241" s="2" t="s">
        <v>102</v>
      </c>
      <c r="BB241" s="2" t="s">
        <v>102</v>
      </c>
      <c r="BE241" s="2" t="s">
        <v>102</v>
      </c>
      <c r="BG241" s="2" t="s">
        <v>104</v>
      </c>
      <c r="BM241" s="2" t="s">
        <v>102</v>
      </c>
      <c r="BQ241" s="2" t="s">
        <v>104</v>
      </c>
      <c r="BR241" s="2" t="s">
        <v>102</v>
      </c>
      <c r="BT241" s="2">
        <v>4.0</v>
      </c>
      <c r="BU241" s="2">
        <v>4.0</v>
      </c>
      <c r="BV241" s="2">
        <v>4.0</v>
      </c>
      <c r="BW241" s="2">
        <v>4.0</v>
      </c>
      <c r="BX241" s="2">
        <v>1.0</v>
      </c>
      <c r="BY241" s="2">
        <v>4.0</v>
      </c>
      <c r="BZ241" s="2">
        <v>4.0</v>
      </c>
      <c r="CA241" s="2">
        <v>1.0</v>
      </c>
      <c r="CB241" s="2">
        <v>4.0</v>
      </c>
      <c r="CC241" s="2">
        <v>1.0</v>
      </c>
      <c r="CD241" s="2">
        <v>3.0</v>
      </c>
      <c r="CE241" s="2">
        <v>4.0</v>
      </c>
      <c r="CF241" s="2">
        <v>4.0</v>
      </c>
      <c r="CG241" s="2">
        <v>1.0</v>
      </c>
      <c r="CH241" s="2">
        <v>4.0</v>
      </c>
      <c r="CI241" s="2">
        <v>2.0</v>
      </c>
      <c r="CJ241" s="2">
        <v>1.0</v>
      </c>
      <c r="CK241" s="2">
        <v>4.0</v>
      </c>
      <c r="CL241" s="2" t="s">
        <v>105</v>
      </c>
      <c r="CM241" s="2" t="s">
        <v>1379</v>
      </c>
      <c r="CN241" s="6" t="s">
        <v>1380</v>
      </c>
      <c r="CO241" s="7" t="str">
        <f>HYPERLINK("https://drive.google.com/file/d/1dKN5CFQqeP7dRAxdW9pTz7MKxrTnkcnE/view?usp=drivesdk","Form Tanggapan")</f>
        <v>Form Tanggapan</v>
      </c>
      <c r="CP241" s="2" t="s">
        <v>1381</v>
      </c>
    </row>
    <row r="242">
      <c r="A242" s="4">
        <v>43971.58012842592</v>
      </c>
      <c r="B242" s="2" t="s">
        <v>1242</v>
      </c>
      <c r="C242" s="2" t="s">
        <v>1382</v>
      </c>
      <c r="D242" s="5" t="s">
        <v>1383</v>
      </c>
      <c r="E242" s="2">
        <v>26.0</v>
      </c>
      <c r="F242" s="2" t="s">
        <v>288</v>
      </c>
      <c r="G242" s="2" t="s">
        <v>96</v>
      </c>
      <c r="H242" s="2" t="s">
        <v>97</v>
      </c>
      <c r="I242" s="2" t="s">
        <v>98</v>
      </c>
      <c r="J242" s="2" t="s">
        <v>1384</v>
      </c>
      <c r="K242" s="2" t="s">
        <v>471</v>
      </c>
      <c r="L242" s="2">
        <v>5.0</v>
      </c>
      <c r="M242" s="2">
        <v>5.0</v>
      </c>
      <c r="N242" s="2">
        <v>5.0</v>
      </c>
      <c r="O242" s="2">
        <v>5.0</v>
      </c>
      <c r="P242" s="2">
        <v>5.0</v>
      </c>
      <c r="Q242" s="2">
        <v>5.0</v>
      </c>
      <c r="R242" s="2">
        <v>3.0</v>
      </c>
      <c r="S242" s="2">
        <v>5.0</v>
      </c>
      <c r="T242" s="2">
        <v>5.0</v>
      </c>
      <c r="U242" s="2">
        <v>5.0</v>
      </c>
      <c r="V242" s="2">
        <v>5.0</v>
      </c>
      <c r="W242" s="2">
        <v>5.0</v>
      </c>
      <c r="X242" s="2">
        <v>5.0</v>
      </c>
      <c r="Y242" s="2">
        <v>5.0</v>
      </c>
      <c r="Z242" s="2">
        <v>5.0</v>
      </c>
      <c r="AA242" s="2">
        <v>2.0</v>
      </c>
      <c r="AB242" s="2">
        <v>2.0</v>
      </c>
      <c r="AC242" s="2">
        <v>5.0</v>
      </c>
      <c r="AE242" s="2" t="s">
        <v>104</v>
      </c>
      <c r="AG242" s="2" t="s">
        <v>104</v>
      </c>
      <c r="AJ242" s="2" t="s">
        <v>102</v>
      </c>
      <c r="AL242" s="2" t="s">
        <v>104</v>
      </c>
      <c r="AR242" s="2" t="s">
        <v>102</v>
      </c>
      <c r="AV242" s="2" t="s">
        <v>102</v>
      </c>
      <c r="AW242" s="2" t="s">
        <v>104</v>
      </c>
      <c r="AZ242" s="2" t="s">
        <v>102</v>
      </c>
      <c r="BB242" s="2" t="s">
        <v>102</v>
      </c>
      <c r="BE242" s="2" t="s">
        <v>104</v>
      </c>
      <c r="BG242" s="2" t="s">
        <v>104</v>
      </c>
      <c r="BM242" s="2" t="s">
        <v>104</v>
      </c>
      <c r="BQ242" s="2" t="s">
        <v>104</v>
      </c>
      <c r="BR242" s="2" t="s">
        <v>102</v>
      </c>
      <c r="BT242" s="2">
        <v>4.0</v>
      </c>
      <c r="BU242" s="2">
        <v>4.0</v>
      </c>
      <c r="BV242" s="2">
        <v>1.0</v>
      </c>
      <c r="BW242" s="2">
        <v>4.0</v>
      </c>
      <c r="BX242" s="2">
        <v>1.0</v>
      </c>
      <c r="BY242" s="2">
        <v>4.0</v>
      </c>
      <c r="BZ242" s="2">
        <v>4.0</v>
      </c>
      <c r="CA242" s="2">
        <v>4.0</v>
      </c>
      <c r="CB242" s="2">
        <v>2.0</v>
      </c>
      <c r="CC242" s="2">
        <v>1.0</v>
      </c>
      <c r="CD242" s="2">
        <v>4.0</v>
      </c>
      <c r="CE242" s="2">
        <v>3.0</v>
      </c>
      <c r="CF242" s="2">
        <v>1.0</v>
      </c>
      <c r="CG242" s="2">
        <v>2.0</v>
      </c>
      <c r="CH242" s="2">
        <v>4.0</v>
      </c>
      <c r="CI242" s="2">
        <v>1.0</v>
      </c>
      <c r="CJ242" s="2">
        <v>4.0</v>
      </c>
      <c r="CK242" s="2">
        <v>3.0</v>
      </c>
      <c r="CL242" s="2" t="s">
        <v>105</v>
      </c>
      <c r="CM242" s="2" t="s">
        <v>1385</v>
      </c>
      <c r="CN242" s="6" t="s">
        <v>1386</v>
      </c>
      <c r="CO242" s="7" t="str">
        <f>HYPERLINK("https://drive.google.com/file/d/1xpqHpSo7_UlML2eJApaf7gwzIIB-evnU/view?usp=drivesdk","Form Tanggapan")</f>
        <v>Form Tanggapan</v>
      </c>
      <c r="CP242" s="2" t="s">
        <v>1387</v>
      </c>
    </row>
    <row r="243">
      <c r="A243" s="4">
        <v>43971.58049739583</v>
      </c>
      <c r="B243" s="2" t="s">
        <v>1242</v>
      </c>
      <c r="C243" s="2" t="s">
        <v>1388</v>
      </c>
      <c r="D243" s="5" t="s">
        <v>1389</v>
      </c>
      <c r="E243" s="2">
        <v>28.0</v>
      </c>
      <c r="F243" s="2" t="s">
        <v>1195</v>
      </c>
      <c r="G243" s="2" t="s">
        <v>112</v>
      </c>
      <c r="H243" s="2" t="s">
        <v>168</v>
      </c>
      <c r="I243" s="2" t="s">
        <v>161</v>
      </c>
      <c r="J243" s="2" t="s">
        <v>1390</v>
      </c>
      <c r="K243" s="2" t="s">
        <v>477</v>
      </c>
      <c r="L243" s="2">
        <v>4.0</v>
      </c>
      <c r="M243" s="2">
        <v>4.0</v>
      </c>
      <c r="N243" s="2">
        <v>4.0</v>
      </c>
      <c r="O243" s="2">
        <v>5.0</v>
      </c>
      <c r="P243" s="2">
        <v>5.0</v>
      </c>
      <c r="Q243" s="2">
        <v>5.0</v>
      </c>
      <c r="R243" s="2">
        <v>4.0</v>
      </c>
      <c r="S243" s="2">
        <v>4.0</v>
      </c>
      <c r="T243" s="2">
        <v>4.0</v>
      </c>
      <c r="U243" s="2">
        <v>4.0</v>
      </c>
      <c r="V243" s="2">
        <v>4.0</v>
      </c>
      <c r="W243" s="2">
        <v>5.0</v>
      </c>
      <c r="X243" s="2">
        <v>5.0</v>
      </c>
      <c r="Y243" s="2">
        <v>5.0</v>
      </c>
      <c r="Z243" s="2">
        <v>4.0</v>
      </c>
      <c r="AA243" s="2">
        <v>2.0</v>
      </c>
      <c r="AB243" s="2">
        <v>3.0</v>
      </c>
      <c r="AC243" s="2">
        <v>5.0</v>
      </c>
      <c r="AE243" s="2" t="s">
        <v>101</v>
      </c>
      <c r="AG243" s="2" t="s">
        <v>102</v>
      </c>
      <c r="AJ243" s="2" t="s">
        <v>104</v>
      </c>
      <c r="AL243" s="2" t="s">
        <v>102</v>
      </c>
      <c r="AR243" s="2" t="s">
        <v>102</v>
      </c>
      <c r="AV243" s="2" t="s">
        <v>102</v>
      </c>
      <c r="AW243" s="2" t="s">
        <v>102</v>
      </c>
      <c r="AZ243" s="2" t="s">
        <v>102</v>
      </c>
      <c r="BB243" s="2" t="s">
        <v>102</v>
      </c>
      <c r="BE243" s="2" t="s">
        <v>102</v>
      </c>
      <c r="BG243" s="2" t="s">
        <v>102</v>
      </c>
      <c r="BM243" s="2" t="s">
        <v>102</v>
      </c>
      <c r="BQ243" s="2" t="s">
        <v>102</v>
      </c>
      <c r="BR243" s="2" t="s">
        <v>102</v>
      </c>
      <c r="BT243" s="2">
        <v>3.0</v>
      </c>
      <c r="BU243" s="2">
        <v>3.0</v>
      </c>
      <c r="BV243" s="2">
        <v>3.0</v>
      </c>
      <c r="BW243" s="2">
        <v>3.0</v>
      </c>
      <c r="BX243" s="2">
        <v>2.0</v>
      </c>
      <c r="BY243" s="2">
        <v>4.0</v>
      </c>
      <c r="BZ243" s="2">
        <v>4.0</v>
      </c>
      <c r="CA243" s="2">
        <v>2.0</v>
      </c>
      <c r="CB243" s="2">
        <v>2.0</v>
      </c>
      <c r="CC243" s="2">
        <v>1.0</v>
      </c>
      <c r="CD243" s="2">
        <v>3.0</v>
      </c>
      <c r="CE243" s="2">
        <v>3.0</v>
      </c>
      <c r="CF243" s="2">
        <v>3.0</v>
      </c>
      <c r="CG243" s="2">
        <v>3.0</v>
      </c>
      <c r="CH243" s="2">
        <v>3.0</v>
      </c>
      <c r="CI243" s="2">
        <v>2.0</v>
      </c>
      <c r="CJ243" s="2">
        <v>2.0</v>
      </c>
      <c r="CK243" s="2">
        <v>3.0</v>
      </c>
      <c r="CL243" s="2" t="s">
        <v>105</v>
      </c>
      <c r="CM243" s="2" t="s">
        <v>1391</v>
      </c>
      <c r="CN243" s="6" t="s">
        <v>1392</v>
      </c>
      <c r="CO243" s="7" t="str">
        <f>HYPERLINK("https://drive.google.com/file/d/1cRMEg4dJ7kSHOac-vgfL3HSjSDNinXFB/view?usp=drivesdk","Form Tanggapan")</f>
        <v>Form Tanggapan</v>
      </c>
      <c r="CP243" s="2" t="s">
        <v>1393</v>
      </c>
    </row>
    <row r="244">
      <c r="A244" s="4">
        <v>43971.58613840278</v>
      </c>
      <c r="B244" s="2" t="s">
        <v>1242</v>
      </c>
      <c r="C244" s="2" t="s">
        <v>1394</v>
      </c>
      <c r="D244" s="5" t="s">
        <v>1395</v>
      </c>
      <c r="E244" s="2">
        <v>26.0</v>
      </c>
      <c r="F244" s="2" t="s">
        <v>1396</v>
      </c>
      <c r="G244" s="2" t="s">
        <v>96</v>
      </c>
      <c r="H244" s="2" t="s">
        <v>97</v>
      </c>
      <c r="I244" s="2" t="s">
        <v>161</v>
      </c>
      <c r="J244" s="2" t="s">
        <v>114</v>
      </c>
      <c r="K244" s="2" t="s">
        <v>453</v>
      </c>
      <c r="L244" s="2">
        <v>5.0</v>
      </c>
      <c r="M244" s="2">
        <v>5.0</v>
      </c>
      <c r="N244" s="2">
        <v>5.0</v>
      </c>
      <c r="O244" s="2">
        <v>5.0</v>
      </c>
      <c r="P244" s="2">
        <v>4.0</v>
      </c>
      <c r="Q244" s="2">
        <v>4.0</v>
      </c>
      <c r="R244" s="2">
        <v>5.0</v>
      </c>
      <c r="S244" s="2">
        <v>5.0</v>
      </c>
      <c r="T244" s="2">
        <v>4.0</v>
      </c>
      <c r="U244" s="2">
        <v>5.0</v>
      </c>
      <c r="V244" s="2">
        <v>5.0</v>
      </c>
      <c r="W244" s="2">
        <v>5.0</v>
      </c>
      <c r="X244" s="2">
        <v>5.0</v>
      </c>
      <c r="Y244" s="2">
        <v>5.0</v>
      </c>
      <c r="Z244" s="2">
        <v>5.0</v>
      </c>
      <c r="AA244" s="2">
        <v>1.0</v>
      </c>
      <c r="AB244" s="2">
        <v>1.0</v>
      </c>
      <c r="AC244" s="2">
        <v>5.0</v>
      </c>
      <c r="AE244" s="2" t="s">
        <v>104</v>
      </c>
      <c r="AG244" s="2" t="s">
        <v>102</v>
      </c>
      <c r="AJ244" s="2" t="s">
        <v>104</v>
      </c>
      <c r="AL244" s="2" t="s">
        <v>104</v>
      </c>
      <c r="AR244" s="2" t="s">
        <v>102</v>
      </c>
      <c r="AV244" s="2" t="s">
        <v>102</v>
      </c>
      <c r="AW244" s="2" t="s">
        <v>102</v>
      </c>
      <c r="AZ244" s="2" t="s">
        <v>102</v>
      </c>
      <c r="BB244" s="2" t="s">
        <v>102</v>
      </c>
      <c r="BE244" s="2" t="s">
        <v>102</v>
      </c>
      <c r="BG244" s="2" t="s">
        <v>104</v>
      </c>
      <c r="BM244" s="2" t="s">
        <v>102</v>
      </c>
      <c r="BQ244" s="2" t="s">
        <v>102</v>
      </c>
      <c r="BR244" s="2" t="s">
        <v>104</v>
      </c>
      <c r="BT244" s="2">
        <v>4.0</v>
      </c>
      <c r="BU244" s="2">
        <v>4.0</v>
      </c>
      <c r="BV244" s="2">
        <v>4.0</v>
      </c>
      <c r="BW244" s="2">
        <v>4.0</v>
      </c>
      <c r="BX244" s="2">
        <v>2.0</v>
      </c>
      <c r="BY244" s="2">
        <v>4.0</v>
      </c>
      <c r="BZ244" s="2">
        <v>4.0</v>
      </c>
      <c r="CA244" s="2">
        <v>3.0</v>
      </c>
      <c r="CB244" s="2">
        <v>4.0</v>
      </c>
      <c r="CC244" s="2">
        <v>1.0</v>
      </c>
      <c r="CD244" s="2">
        <v>4.0</v>
      </c>
      <c r="CE244" s="2">
        <v>3.0</v>
      </c>
      <c r="CF244" s="2">
        <v>3.0</v>
      </c>
      <c r="CG244" s="2">
        <v>3.0</v>
      </c>
      <c r="CH244" s="2">
        <v>4.0</v>
      </c>
      <c r="CI244" s="2">
        <v>2.0</v>
      </c>
      <c r="CJ244" s="2">
        <v>2.0</v>
      </c>
      <c r="CK244" s="2">
        <v>4.0</v>
      </c>
      <c r="CL244" s="2" t="s">
        <v>105</v>
      </c>
      <c r="CM244" s="2" t="s">
        <v>1397</v>
      </c>
      <c r="CN244" s="6" t="s">
        <v>1398</v>
      </c>
      <c r="CO244" s="7" t="str">
        <f>HYPERLINK("https://drive.google.com/file/d/1xxRv5cfu3-VeAmQ8StpULBczTZIKzJIh/view?usp=drivesdk","Form Tanggapan")</f>
        <v>Form Tanggapan</v>
      </c>
      <c r="CP244" s="2" t="s">
        <v>1399</v>
      </c>
    </row>
    <row r="245">
      <c r="A245" s="4">
        <v>43971.59091935185</v>
      </c>
      <c r="B245" s="2" t="s">
        <v>1242</v>
      </c>
      <c r="C245" s="2" t="s">
        <v>1400</v>
      </c>
      <c r="D245" s="2" t="s">
        <v>1401</v>
      </c>
      <c r="E245" s="2">
        <v>26.0</v>
      </c>
      <c r="F245" s="2" t="s">
        <v>391</v>
      </c>
      <c r="G245" s="2" t="s">
        <v>96</v>
      </c>
      <c r="H245" s="2" t="s">
        <v>97</v>
      </c>
      <c r="I245" s="2" t="s">
        <v>113</v>
      </c>
      <c r="J245" s="2" t="s">
        <v>575</v>
      </c>
      <c r="K245" s="2" t="s">
        <v>477</v>
      </c>
      <c r="L245" s="2">
        <v>5.0</v>
      </c>
      <c r="M245" s="2">
        <v>5.0</v>
      </c>
      <c r="N245" s="2">
        <v>5.0</v>
      </c>
      <c r="O245" s="2">
        <v>5.0</v>
      </c>
      <c r="P245" s="2">
        <v>5.0</v>
      </c>
      <c r="Q245" s="2">
        <v>4.0</v>
      </c>
      <c r="R245" s="2">
        <v>4.0</v>
      </c>
      <c r="S245" s="2">
        <v>5.0</v>
      </c>
      <c r="T245" s="2">
        <v>5.0</v>
      </c>
      <c r="U245" s="2">
        <v>4.0</v>
      </c>
      <c r="V245" s="2">
        <v>4.0</v>
      </c>
      <c r="W245" s="2">
        <v>5.0</v>
      </c>
      <c r="X245" s="2">
        <v>5.0</v>
      </c>
      <c r="Y245" s="2">
        <v>5.0</v>
      </c>
      <c r="Z245" s="2">
        <v>5.0</v>
      </c>
      <c r="AA245" s="2">
        <v>3.0</v>
      </c>
      <c r="AB245" s="2">
        <v>3.0</v>
      </c>
      <c r="AC245" s="2">
        <v>5.0</v>
      </c>
      <c r="AE245" s="2" t="s">
        <v>101</v>
      </c>
      <c r="AG245" s="2" t="s">
        <v>102</v>
      </c>
      <c r="AJ245" s="2" t="s">
        <v>104</v>
      </c>
      <c r="AL245" s="2" t="s">
        <v>103</v>
      </c>
      <c r="AR245" s="2" t="s">
        <v>104</v>
      </c>
      <c r="AV245" s="2" t="s">
        <v>102</v>
      </c>
      <c r="AW245" s="2" t="s">
        <v>102</v>
      </c>
      <c r="AZ245" s="2" t="s">
        <v>102</v>
      </c>
      <c r="BB245" s="2" t="s">
        <v>102</v>
      </c>
      <c r="BE245" s="2" t="s">
        <v>102</v>
      </c>
      <c r="BG245" s="2" t="s">
        <v>104</v>
      </c>
      <c r="BM245" s="2" t="s">
        <v>104</v>
      </c>
      <c r="BQ245" s="2" t="s">
        <v>104</v>
      </c>
      <c r="BR245" s="2" t="s">
        <v>102</v>
      </c>
      <c r="BT245" s="2">
        <v>4.0</v>
      </c>
      <c r="BU245" s="2">
        <v>3.0</v>
      </c>
      <c r="BV245" s="2">
        <v>4.0</v>
      </c>
      <c r="BW245" s="2">
        <v>4.0</v>
      </c>
      <c r="BX245" s="2">
        <v>1.0</v>
      </c>
      <c r="BY245" s="2">
        <v>4.0</v>
      </c>
      <c r="BZ245" s="2">
        <v>4.0</v>
      </c>
      <c r="CA245" s="2">
        <v>1.0</v>
      </c>
      <c r="CB245" s="2">
        <v>4.0</v>
      </c>
      <c r="CC245" s="2">
        <v>1.0</v>
      </c>
      <c r="CD245" s="2">
        <v>4.0</v>
      </c>
      <c r="CE245" s="2">
        <v>4.0</v>
      </c>
      <c r="CF245" s="2">
        <v>4.0</v>
      </c>
      <c r="CG245" s="2">
        <v>2.0</v>
      </c>
      <c r="CH245" s="2">
        <v>2.0</v>
      </c>
      <c r="CI245" s="2">
        <v>1.0</v>
      </c>
      <c r="CJ245" s="2">
        <v>4.0</v>
      </c>
      <c r="CK245" s="2">
        <v>4.0</v>
      </c>
      <c r="CL245" s="2" t="s">
        <v>105</v>
      </c>
      <c r="CM245" s="2" t="s">
        <v>1402</v>
      </c>
      <c r="CN245" s="6" t="s">
        <v>1403</v>
      </c>
      <c r="CO245" s="7" t="str">
        <f>HYPERLINK("https://drive.google.com/file/d/1LJJ7wr3sYNhNxSLRWc7UNYkSKCUq8k0y/view?usp=drivesdk","Form Tanggapan")</f>
        <v>Form Tanggapan</v>
      </c>
      <c r="CP245" s="2" t="s">
        <v>1404</v>
      </c>
    </row>
    <row r="246">
      <c r="A246" s="4">
        <v>43971.591326574075</v>
      </c>
      <c r="B246" s="2" t="s">
        <v>1242</v>
      </c>
      <c r="C246" s="2" t="s">
        <v>1405</v>
      </c>
      <c r="D246" s="5" t="s">
        <v>1406</v>
      </c>
      <c r="E246" s="2">
        <v>31.0</v>
      </c>
      <c r="F246" s="2" t="s">
        <v>1407</v>
      </c>
      <c r="G246" s="2" t="s">
        <v>112</v>
      </c>
      <c r="H246" s="2" t="s">
        <v>168</v>
      </c>
      <c r="I246" s="2" t="s">
        <v>161</v>
      </c>
      <c r="J246" s="2" t="s">
        <v>246</v>
      </c>
      <c r="K246" s="2" t="s">
        <v>191</v>
      </c>
      <c r="L246" s="2">
        <v>5.0</v>
      </c>
      <c r="M246" s="2">
        <v>5.0</v>
      </c>
      <c r="N246" s="2">
        <v>5.0</v>
      </c>
      <c r="O246" s="2">
        <v>5.0</v>
      </c>
      <c r="P246" s="2">
        <v>5.0</v>
      </c>
      <c r="Q246" s="2">
        <v>5.0</v>
      </c>
      <c r="R246" s="2">
        <v>4.0</v>
      </c>
      <c r="S246" s="2">
        <v>5.0</v>
      </c>
      <c r="T246" s="2">
        <v>3.0</v>
      </c>
      <c r="U246" s="2">
        <v>5.0</v>
      </c>
      <c r="V246" s="2">
        <v>4.0</v>
      </c>
      <c r="W246" s="2">
        <v>5.0</v>
      </c>
      <c r="X246" s="2">
        <v>5.0</v>
      </c>
      <c r="Y246" s="2">
        <v>5.0</v>
      </c>
      <c r="Z246" s="2">
        <v>5.0</v>
      </c>
      <c r="AA246" s="2">
        <v>1.0</v>
      </c>
      <c r="AB246" s="2">
        <v>3.0</v>
      </c>
      <c r="AC246" s="2">
        <v>4.0</v>
      </c>
      <c r="AE246" s="2" t="s">
        <v>104</v>
      </c>
      <c r="AG246" s="2" t="s">
        <v>102</v>
      </c>
      <c r="AJ246" s="2" t="s">
        <v>102</v>
      </c>
      <c r="AL246" s="2" t="s">
        <v>104</v>
      </c>
      <c r="AR246" s="2" t="s">
        <v>102</v>
      </c>
      <c r="AV246" s="2" t="s">
        <v>102</v>
      </c>
      <c r="AW246" s="2" t="s">
        <v>102</v>
      </c>
      <c r="AZ246" s="2" t="s">
        <v>102</v>
      </c>
      <c r="BB246" s="2" t="s">
        <v>102</v>
      </c>
      <c r="BE246" s="2" t="s">
        <v>102</v>
      </c>
      <c r="BG246" s="2" t="s">
        <v>104</v>
      </c>
      <c r="BM246" s="2" t="s">
        <v>102</v>
      </c>
      <c r="BQ246" s="2" t="s">
        <v>102</v>
      </c>
      <c r="BR246" s="2" t="s">
        <v>102</v>
      </c>
      <c r="BT246" s="2">
        <v>3.0</v>
      </c>
      <c r="BU246" s="2">
        <v>3.0</v>
      </c>
      <c r="BV246" s="2">
        <v>4.0</v>
      </c>
      <c r="BW246" s="2">
        <v>3.0</v>
      </c>
      <c r="BX246" s="2">
        <v>1.0</v>
      </c>
      <c r="BY246" s="2">
        <v>4.0</v>
      </c>
      <c r="BZ246" s="2">
        <v>3.0</v>
      </c>
      <c r="CA246" s="2">
        <v>3.0</v>
      </c>
      <c r="CB246" s="2">
        <v>3.0</v>
      </c>
      <c r="CC246" s="2">
        <v>1.0</v>
      </c>
      <c r="CD246" s="2">
        <v>1.0</v>
      </c>
      <c r="CE246" s="2">
        <v>3.0</v>
      </c>
      <c r="CF246" s="2">
        <v>3.0</v>
      </c>
      <c r="CG246" s="2">
        <v>4.0</v>
      </c>
      <c r="CH246" s="2">
        <v>3.0</v>
      </c>
      <c r="CI246" s="2">
        <v>2.0</v>
      </c>
      <c r="CJ246" s="2">
        <v>3.0</v>
      </c>
      <c r="CK246" s="2">
        <v>4.0</v>
      </c>
      <c r="CL246" s="2" t="s">
        <v>105</v>
      </c>
      <c r="CM246" s="2" t="s">
        <v>1408</v>
      </c>
      <c r="CN246" s="6" t="s">
        <v>1409</v>
      </c>
      <c r="CO246" s="7" t="str">
        <f>HYPERLINK("https://drive.google.com/file/d/1DKdSRvr2SZ61_z9QT73FXPLD72ZeB354/view?usp=drivesdk","Form Tanggapan")</f>
        <v>Form Tanggapan</v>
      </c>
      <c r="CP246" s="2" t="s">
        <v>1404</v>
      </c>
    </row>
    <row r="247">
      <c r="A247" s="4">
        <v>43971.591718553245</v>
      </c>
      <c r="B247" s="2" t="s">
        <v>1242</v>
      </c>
      <c r="C247" s="2" t="s">
        <v>1410</v>
      </c>
      <c r="D247" s="5" t="s">
        <v>1411</v>
      </c>
      <c r="E247" s="2">
        <v>24.0</v>
      </c>
      <c r="F247" s="2" t="s">
        <v>154</v>
      </c>
      <c r="G247" s="2" t="s">
        <v>96</v>
      </c>
      <c r="H247" s="2" t="s">
        <v>97</v>
      </c>
      <c r="I247" s="2" t="s">
        <v>113</v>
      </c>
      <c r="J247" s="2" t="s">
        <v>260</v>
      </c>
      <c r="K247" s="2" t="s">
        <v>453</v>
      </c>
      <c r="L247" s="2">
        <v>5.0</v>
      </c>
      <c r="M247" s="2">
        <v>5.0</v>
      </c>
      <c r="N247" s="2">
        <v>5.0</v>
      </c>
      <c r="O247" s="2">
        <v>5.0</v>
      </c>
      <c r="P247" s="2">
        <v>5.0</v>
      </c>
      <c r="Q247" s="2">
        <v>4.0</v>
      </c>
      <c r="R247" s="2">
        <v>4.0</v>
      </c>
      <c r="S247" s="2">
        <v>5.0</v>
      </c>
      <c r="T247" s="2">
        <v>4.0</v>
      </c>
      <c r="U247" s="2">
        <v>5.0</v>
      </c>
      <c r="V247" s="2">
        <v>5.0</v>
      </c>
      <c r="W247" s="2">
        <v>5.0</v>
      </c>
      <c r="X247" s="2">
        <v>5.0</v>
      </c>
      <c r="Y247" s="2">
        <v>5.0</v>
      </c>
      <c r="Z247" s="2">
        <v>5.0</v>
      </c>
      <c r="AA247" s="2">
        <v>4.0</v>
      </c>
      <c r="AB247" s="2">
        <v>4.0</v>
      </c>
      <c r="AC247" s="2">
        <v>4.0</v>
      </c>
      <c r="AE247" s="2" t="s">
        <v>104</v>
      </c>
      <c r="AG247" s="2" t="s">
        <v>102</v>
      </c>
      <c r="AJ247" s="2" t="s">
        <v>104</v>
      </c>
      <c r="AL247" s="2" t="s">
        <v>104</v>
      </c>
      <c r="AR247" s="2" t="s">
        <v>102</v>
      </c>
      <c r="AV247" s="2" t="s">
        <v>104</v>
      </c>
      <c r="AW247" s="2" t="s">
        <v>102</v>
      </c>
      <c r="AZ247" s="2" t="s">
        <v>102</v>
      </c>
      <c r="BB247" s="2" t="s">
        <v>103</v>
      </c>
      <c r="BE247" s="2" t="s">
        <v>102</v>
      </c>
      <c r="BG247" s="2" t="s">
        <v>104</v>
      </c>
      <c r="BM247" s="2" t="s">
        <v>102</v>
      </c>
      <c r="BQ247" s="2" t="s">
        <v>102</v>
      </c>
      <c r="BR247" s="2" t="s">
        <v>102</v>
      </c>
      <c r="BT247" s="2">
        <v>4.0</v>
      </c>
      <c r="BU247" s="2">
        <v>3.0</v>
      </c>
      <c r="BV247" s="2">
        <v>3.0</v>
      </c>
      <c r="BW247" s="2">
        <v>3.0</v>
      </c>
      <c r="BX247" s="2">
        <v>2.0</v>
      </c>
      <c r="BY247" s="2">
        <v>3.0</v>
      </c>
      <c r="BZ247" s="2">
        <v>3.0</v>
      </c>
      <c r="CA247" s="2">
        <v>3.0</v>
      </c>
      <c r="CB247" s="2">
        <v>4.0</v>
      </c>
      <c r="CC247" s="2">
        <v>1.0</v>
      </c>
      <c r="CD247" s="2">
        <v>4.0</v>
      </c>
      <c r="CE247" s="2">
        <v>3.0</v>
      </c>
      <c r="CF247" s="2">
        <v>3.0</v>
      </c>
      <c r="CG247" s="2">
        <v>3.0</v>
      </c>
      <c r="CH247" s="2">
        <v>4.0</v>
      </c>
      <c r="CI247" s="2">
        <v>2.0</v>
      </c>
      <c r="CJ247" s="2">
        <v>2.0</v>
      </c>
      <c r="CK247" s="2">
        <v>4.0</v>
      </c>
      <c r="CL247" s="2" t="s">
        <v>105</v>
      </c>
      <c r="CM247" s="2" t="s">
        <v>1412</v>
      </c>
      <c r="CN247" s="6" t="s">
        <v>1413</v>
      </c>
      <c r="CO247" s="7" t="str">
        <f>HYPERLINK("https://drive.google.com/file/d/1VdxNvkSALqXzKeoqx1qLFYAK4xiNQAwm/view?usp=drivesdk","Form Tanggapan")</f>
        <v>Form Tanggapan</v>
      </c>
      <c r="CP247" s="2" t="s">
        <v>1414</v>
      </c>
    </row>
    <row r="248">
      <c r="A248" s="4">
        <v>43971.595922962966</v>
      </c>
      <c r="B248" s="2" t="s">
        <v>1242</v>
      </c>
      <c r="C248" s="2" t="s">
        <v>1415</v>
      </c>
      <c r="D248" s="5" t="s">
        <v>1416</v>
      </c>
      <c r="E248" s="2">
        <v>18.0</v>
      </c>
      <c r="F248" s="2" t="s">
        <v>203</v>
      </c>
      <c r="G248" s="2" t="s">
        <v>96</v>
      </c>
      <c r="H248" s="2" t="s">
        <v>123</v>
      </c>
      <c r="I248" s="2" t="s">
        <v>124</v>
      </c>
      <c r="J248" s="2" t="s">
        <v>125</v>
      </c>
      <c r="K248" s="2" t="s">
        <v>471</v>
      </c>
      <c r="L248" s="2">
        <v>4.0</v>
      </c>
      <c r="M248" s="2">
        <v>5.0</v>
      </c>
      <c r="N248" s="2">
        <v>5.0</v>
      </c>
      <c r="O248" s="2">
        <v>5.0</v>
      </c>
      <c r="P248" s="2">
        <v>4.0</v>
      </c>
      <c r="Q248" s="2">
        <v>4.0</v>
      </c>
      <c r="R248" s="2">
        <v>5.0</v>
      </c>
      <c r="S248" s="2">
        <v>4.0</v>
      </c>
      <c r="T248" s="2">
        <v>4.0</v>
      </c>
      <c r="U248" s="2">
        <v>4.0</v>
      </c>
      <c r="V248" s="2">
        <v>5.0</v>
      </c>
      <c r="W248" s="2">
        <v>4.0</v>
      </c>
      <c r="X248" s="2">
        <v>5.0</v>
      </c>
      <c r="Y248" s="2">
        <v>5.0</v>
      </c>
      <c r="Z248" s="2">
        <v>5.0</v>
      </c>
      <c r="AA248" s="2">
        <v>2.0</v>
      </c>
      <c r="AB248" s="2">
        <v>1.0</v>
      </c>
      <c r="AC248" s="2">
        <v>4.0</v>
      </c>
      <c r="AE248" s="2" t="s">
        <v>104</v>
      </c>
      <c r="AG248" s="2" t="s">
        <v>102</v>
      </c>
      <c r="AJ248" s="2" t="s">
        <v>102</v>
      </c>
      <c r="AL248" s="2" t="s">
        <v>104</v>
      </c>
      <c r="AR248" s="2" t="s">
        <v>102</v>
      </c>
      <c r="AV248" s="2" t="s">
        <v>102</v>
      </c>
      <c r="AW248" s="2" t="s">
        <v>104</v>
      </c>
      <c r="AZ248" s="2" t="s">
        <v>102</v>
      </c>
      <c r="BB248" s="2" t="s">
        <v>102</v>
      </c>
      <c r="BE248" s="2" t="s">
        <v>104</v>
      </c>
      <c r="BG248" s="2" t="s">
        <v>104</v>
      </c>
      <c r="BM248" s="2" t="s">
        <v>102</v>
      </c>
      <c r="BQ248" s="2" t="s">
        <v>104</v>
      </c>
      <c r="BR248" s="2" t="s">
        <v>104</v>
      </c>
      <c r="BT248" s="2">
        <v>4.0</v>
      </c>
      <c r="BU248" s="2">
        <v>4.0</v>
      </c>
      <c r="BV248" s="2">
        <v>4.0</v>
      </c>
      <c r="BW248" s="2">
        <v>4.0</v>
      </c>
      <c r="BX248" s="2">
        <v>3.0</v>
      </c>
      <c r="BY248" s="2">
        <v>4.0</v>
      </c>
      <c r="BZ248" s="2">
        <v>4.0</v>
      </c>
      <c r="CA248" s="2">
        <v>3.0</v>
      </c>
      <c r="CB248" s="2">
        <v>4.0</v>
      </c>
      <c r="CC248" s="2">
        <v>2.0</v>
      </c>
      <c r="CD248" s="2">
        <v>4.0</v>
      </c>
      <c r="CE248" s="2">
        <v>4.0</v>
      </c>
      <c r="CF248" s="2">
        <v>3.0</v>
      </c>
      <c r="CG248" s="2">
        <v>3.0</v>
      </c>
      <c r="CH248" s="2">
        <v>4.0</v>
      </c>
      <c r="CI248" s="2">
        <v>2.0</v>
      </c>
      <c r="CJ248" s="2">
        <v>2.0</v>
      </c>
      <c r="CK248" s="2">
        <v>3.0</v>
      </c>
      <c r="CL248" s="2" t="s">
        <v>105</v>
      </c>
      <c r="CM248" s="2" t="s">
        <v>1417</v>
      </c>
      <c r="CN248" s="6" t="s">
        <v>1418</v>
      </c>
      <c r="CO248" s="7" t="str">
        <f>HYPERLINK("https://drive.google.com/file/d/1DT5MilKlOkzuxsKczNb0pkY41-dPbL9a/view?usp=drivesdk","Form Tanggapan")</f>
        <v>Form Tanggapan</v>
      </c>
      <c r="CP248" s="2" t="s">
        <v>1419</v>
      </c>
    </row>
    <row r="249">
      <c r="A249" s="4">
        <v>43971.60342295139</v>
      </c>
      <c r="B249" s="2" t="s">
        <v>1242</v>
      </c>
      <c r="C249" s="2" t="s">
        <v>1420</v>
      </c>
      <c r="D249" s="5" t="s">
        <v>1421</v>
      </c>
      <c r="E249" s="2">
        <v>19.0</v>
      </c>
      <c r="F249" s="2" t="s">
        <v>1422</v>
      </c>
      <c r="G249" s="2" t="s">
        <v>112</v>
      </c>
      <c r="H249" s="2" t="s">
        <v>123</v>
      </c>
      <c r="I249" s="2" t="s">
        <v>124</v>
      </c>
      <c r="J249" s="2" t="s">
        <v>125</v>
      </c>
      <c r="K249" s="2" t="s">
        <v>471</v>
      </c>
      <c r="L249" s="2">
        <v>4.0</v>
      </c>
      <c r="M249" s="2">
        <v>4.0</v>
      </c>
      <c r="N249" s="2">
        <v>4.0</v>
      </c>
      <c r="O249" s="2">
        <v>5.0</v>
      </c>
      <c r="P249" s="2">
        <v>5.0</v>
      </c>
      <c r="Q249" s="2">
        <v>4.0</v>
      </c>
      <c r="R249" s="2">
        <v>3.0</v>
      </c>
      <c r="S249" s="2">
        <v>3.0</v>
      </c>
      <c r="T249" s="2">
        <v>2.0</v>
      </c>
      <c r="U249" s="2">
        <v>1.0</v>
      </c>
      <c r="V249" s="2">
        <v>3.0</v>
      </c>
      <c r="W249" s="2">
        <v>5.0</v>
      </c>
      <c r="X249" s="2">
        <v>4.0</v>
      </c>
      <c r="Y249" s="2">
        <v>5.0</v>
      </c>
      <c r="Z249" s="2">
        <v>5.0</v>
      </c>
      <c r="AA249" s="2">
        <v>2.0</v>
      </c>
      <c r="AB249" s="2">
        <v>3.0</v>
      </c>
      <c r="AC249" s="2">
        <v>4.0</v>
      </c>
      <c r="AE249" s="2" t="s">
        <v>277</v>
      </c>
      <c r="AG249" s="2" t="s">
        <v>102</v>
      </c>
      <c r="AJ249" s="2" t="s">
        <v>102</v>
      </c>
      <c r="AL249" s="2" t="s">
        <v>103</v>
      </c>
      <c r="AR249" s="2" t="s">
        <v>102</v>
      </c>
      <c r="AV249" s="2" t="s">
        <v>102</v>
      </c>
      <c r="AW249" s="2" t="s">
        <v>102</v>
      </c>
      <c r="AZ249" s="2" t="s">
        <v>102</v>
      </c>
      <c r="BB249" s="2" t="s">
        <v>102</v>
      </c>
      <c r="BE249" s="2" t="s">
        <v>104</v>
      </c>
      <c r="BG249" s="2" t="s">
        <v>103</v>
      </c>
      <c r="BM249" s="2" t="s">
        <v>104</v>
      </c>
      <c r="BQ249" s="2" t="s">
        <v>102</v>
      </c>
      <c r="BR249" s="2" t="s">
        <v>102</v>
      </c>
      <c r="BT249" s="2">
        <v>4.0</v>
      </c>
      <c r="BU249" s="2">
        <v>3.0</v>
      </c>
      <c r="BV249" s="2">
        <v>3.0</v>
      </c>
      <c r="BW249" s="2">
        <v>3.0</v>
      </c>
      <c r="BX249" s="2">
        <v>2.0</v>
      </c>
      <c r="BY249" s="2">
        <v>4.0</v>
      </c>
      <c r="BZ249" s="2">
        <v>4.0</v>
      </c>
      <c r="CA249" s="2">
        <v>2.0</v>
      </c>
      <c r="CB249" s="2">
        <v>3.0</v>
      </c>
      <c r="CC249" s="2">
        <v>1.0</v>
      </c>
      <c r="CD249" s="2">
        <v>4.0</v>
      </c>
      <c r="CE249" s="2">
        <v>3.0</v>
      </c>
      <c r="CF249" s="2">
        <v>3.0</v>
      </c>
      <c r="CG249" s="2">
        <v>3.0</v>
      </c>
      <c r="CH249" s="2">
        <v>4.0</v>
      </c>
      <c r="CI249" s="2">
        <v>2.0</v>
      </c>
      <c r="CJ249" s="2">
        <v>1.0</v>
      </c>
      <c r="CK249" s="2">
        <v>4.0</v>
      </c>
      <c r="CL249" s="2" t="s">
        <v>105</v>
      </c>
      <c r="CM249" s="2" t="s">
        <v>1423</v>
      </c>
      <c r="CN249" s="6" t="s">
        <v>1424</v>
      </c>
      <c r="CO249" s="7" t="str">
        <f>HYPERLINK("https://drive.google.com/file/d/13nCQ88lxqiLohUfor4mBGSciGhsuxU2n/view?usp=drivesdk","Form Tanggapan")</f>
        <v>Form Tanggapan</v>
      </c>
      <c r="CP249" s="2" t="s">
        <v>1425</v>
      </c>
    </row>
    <row r="250">
      <c r="A250" s="4">
        <v>43971.60632555556</v>
      </c>
      <c r="B250" s="2" t="s">
        <v>1242</v>
      </c>
      <c r="C250" s="2" t="s">
        <v>1426</v>
      </c>
      <c r="D250" s="5" t="s">
        <v>1427</v>
      </c>
      <c r="E250" s="2">
        <v>28.0</v>
      </c>
      <c r="F250" s="2" t="s">
        <v>1093</v>
      </c>
      <c r="G250" s="2" t="s">
        <v>112</v>
      </c>
      <c r="H250" s="2" t="s">
        <v>168</v>
      </c>
      <c r="I250" s="2" t="s">
        <v>161</v>
      </c>
      <c r="J250" s="2" t="s">
        <v>1428</v>
      </c>
      <c r="K250" s="2" t="s">
        <v>477</v>
      </c>
      <c r="L250" s="2">
        <v>5.0</v>
      </c>
      <c r="M250" s="2">
        <v>5.0</v>
      </c>
      <c r="N250" s="2">
        <v>5.0</v>
      </c>
      <c r="O250" s="2">
        <v>5.0</v>
      </c>
      <c r="P250" s="2">
        <v>5.0</v>
      </c>
      <c r="Q250" s="2">
        <v>4.0</v>
      </c>
      <c r="R250" s="2">
        <v>5.0</v>
      </c>
      <c r="S250" s="2">
        <v>5.0</v>
      </c>
      <c r="T250" s="2">
        <v>5.0</v>
      </c>
      <c r="U250" s="2">
        <v>5.0</v>
      </c>
      <c r="V250" s="2">
        <v>5.0</v>
      </c>
      <c r="W250" s="2">
        <v>5.0</v>
      </c>
      <c r="X250" s="2">
        <v>5.0</v>
      </c>
      <c r="Y250" s="2">
        <v>5.0</v>
      </c>
      <c r="Z250" s="2">
        <v>5.0</v>
      </c>
      <c r="AA250" s="2">
        <v>2.0</v>
      </c>
      <c r="AB250" s="2">
        <v>4.0</v>
      </c>
      <c r="AC250" s="2">
        <v>5.0</v>
      </c>
      <c r="AE250" s="2" t="s">
        <v>104</v>
      </c>
      <c r="AG250" s="2" t="s">
        <v>102</v>
      </c>
      <c r="AJ250" s="2" t="s">
        <v>102</v>
      </c>
      <c r="AL250" s="2" t="s">
        <v>104</v>
      </c>
      <c r="AR250" s="2" t="s">
        <v>102</v>
      </c>
      <c r="AV250" s="2" t="s">
        <v>102</v>
      </c>
      <c r="AW250" s="2" t="s">
        <v>102</v>
      </c>
      <c r="AZ250" s="2" t="s">
        <v>102</v>
      </c>
      <c r="BB250" s="2" t="s">
        <v>104</v>
      </c>
      <c r="BE250" s="2" t="s">
        <v>104</v>
      </c>
      <c r="BG250" s="2" t="s">
        <v>104</v>
      </c>
      <c r="BM250" s="2" t="s">
        <v>102</v>
      </c>
      <c r="BQ250" s="2" t="s">
        <v>102</v>
      </c>
      <c r="BR250" s="2" t="s">
        <v>104</v>
      </c>
      <c r="BT250" s="2">
        <v>3.0</v>
      </c>
      <c r="BU250" s="2">
        <v>4.0</v>
      </c>
      <c r="BV250" s="2">
        <v>4.0</v>
      </c>
      <c r="BW250" s="2">
        <v>4.0</v>
      </c>
      <c r="BX250" s="2">
        <v>1.0</v>
      </c>
      <c r="BY250" s="2">
        <v>4.0</v>
      </c>
      <c r="BZ250" s="2">
        <v>4.0</v>
      </c>
      <c r="CA250" s="2">
        <v>3.0</v>
      </c>
      <c r="CB250" s="2">
        <v>4.0</v>
      </c>
      <c r="CC250" s="2">
        <v>1.0</v>
      </c>
      <c r="CD250" s="2">
        <v>4.0</v>
      </c>
      <c r="CE250" s="2">
        <v>3.0</v>
      </c>
      <c r="CF250" s="2">
        <v>3.0</v>
      </c>
      <c r="CG250" s="2">
        <v>1.0</v>
      </c>
      <c r="CH250" s="2">
        <v>4.0</v>
      </c>
      <c r="CI250" s="2">
        <v>2.0</v>
      </c>
      <c r="CJ250" s="2">
        <v>2.0</v>
      </c>
      <c r="CK250" s="2">
        <v>4.0</v>
      </c>
      <c r="CL250" s="2" t="s">
        <v>105</v>
      </c>
      <c r="CM250" s="2" t="s">
        <v>1429</v>
      </c>
      <c r="CN250" s="6" t="s">
        <v>1430</v>
      </c>
      <c r="CO250" s="7" t="str">
        <f>HYPERLINK("https://drive.google.com/file/d/1reSb557wdhgR01IO4BSya0BudKEWFjML/view?usp=drivesdk","Form Tanggapan")</f>
        <v>Form Tanggapan</v>
      </c>
      <c r="CP250" s="2" t="s">
        <v>1431</v>
      </c>
    </row>
    <row r="251">
      <c r="A251" s="4">
        <v>43971.6096834375</v>
      </c>
      <c r="B251" s="2" t="s">
        <v>1242</v>
      </c>
      <c r="C251" s="2" t="s">
        <v>1432</v>
      </c>
      <c r="D251" s="5" t="s">
        <v>1433</v>
      </c>
      <c r="E251" s="2">
        <v>18.0</v>
      </c>
      <c r="F251" s="2" t="s">
        <v>679</v>
      </c>
      <c r="G251" s="2" t="s">
        <v>112</v>
      </c>
      <c r="H251" s="2" t="s">
        <v>123</v>
      </c>
      <c r="I251" s="2" t="s">
        <v>124</v>
      </c>
      <c r="J251" s="2" t="s">
        <v>1434</v>
      </c>
      <c r="K251" s="2" t="s">
        <v>226</v>
      </c>
      <c r="L251" s="2">
        <v>5.0</v>
      </c>
      <c r="M251" s="2">
        <v>5.0</v>
      </c>
      <c r="N251" s="2">
        <v>5.0</v>
      </c>
      <c r="O251" s="2">
        <v>5.0</v>
      </c>
      <c r="P251" s="2">
        <v>5.0</v>
      </c>
      <c r="Q251" s="2">
        <v>5.0</v>
      </c>
      <c r="R251" s="2">
        <v>5.0</v>
      </c>
      <c r="S251" s="2">
        <v>5.0</v>
      </c>
      <c r="T251" s="2">
        <v>5.0</v>
      </c>
      <c r="U251" s="2">
        <v>5.0</v>
      </c>
      <c r="V251" s="2">
        <v>5.0</v>
      </c>
      <c r="W251" s="2">
        <v>5.0</v>
      </c>
      <c r="X251" s="2">
        <v>5.0</v>
      </c>
      <c r="Y251" s="2">
        <v>5.0</v>
      </c>
      <c r="Z251" s="2">
        <v>5.0</v>
      </c>
      <c r="AA251" s="2">
        <v>5.0</v>
      </c>
      <c r="AB251" s="2">
        <v>5.0</v>
      </c>
      <c r="AC251" s="2">
        <v>5.0</v>
      </c>
      <c r="AE251" s="2" t="s">
        <v>101</v>
      </c>
      <c r="AG251" s="2" t="s">
        <v>102</v>
      </c>
      <c r="AJ251" s="2" t="s">
        <v>102</v>
      </c>
      <c r="AL251" s="2" t="s">
        <v>127</v>
      </c>
      <c r="AR251" s="2" t="s">
        <v>102</v>
      </c>
      <c r="AV251" s="2" t="s">
        <v>102</v>
      </c>
      <c r="AW251" s="2" t="s">
        <v>102</v>
      </c>
      <c r="AZ251" s="2" t="s">
        <v>102</v>
      </c>
      <c r="BB251" s="2" t="s">
        <v>102</v>
      </c>
      <c r="BE251" s="2" t="s">
        <v>102</v>
      </c>
      <c r="BG251" s="2" t="s">
        <v>102</v>
      </c>
      <c r="BM251" s="2" t="s">
        <v>102</v>
      </c>
      <c r="BQ251" s="2" t="s">
        <v>102</v>
      </c>
      <c r="BR251" s="2" t="s">
        <v>102</v>
      </c>
      <c r="BT251" s="2">
        <v>4.0</v>
      </c>
      <c r="BU251" s="2">
        <v>4.0</v>
      </c>
      <c r="BV251" s="2">
        <v>4.0</v>
      </c>
      <c r="BW251" s="2">
        <v>4.0</v>
      </c>
      <c r="BX251" s="2">
        <v>4.0</v>
      </c>
      <c r="BY251" s="2">
        <v>4.0</v>
      </c>
      <c r="BZ251" s="2">
        <v>4.0</v>
      </c>
      <c r="CA251" s="2">
        <v>4.0</v>
      </c>
      <c r="CB251" s="2">
        <v>4.0</v>
      </c>
      <c r="CC251" s="2">
        <v>4.0</v>
      </c>
      <c r="CD251" s="2">
        <v>4.0</v>
      </c>
      <c r="CE251" s="2">
        <v>4.0</v>
      </c>
      <c r="CF251" s="2">
        <v>4.0</v>
      </c>
      <c r="CG251" s="2">
        <v>4.0</v>
      </c>
      <c r="CH251" s="2">
        <v>4.0</v>
      </c>
      <c r="CI251" s="2">
        <v>4.0</v>
      </c>
      <c r="CJ251" s="2">
        <v>4.0</v>
      </c>
      <c r="CK251" s="2">
        <v>4.0</v>
      </c>
      <c r="CL251" s="2" t="s">
        <v>105</v>
      </c>
      <c r="CM251" s="2" t="s">
        <v>1435</v>
      </c>
      <c r="CN251" s="6" t="s">
        <v>1436</v>
      </c>
      <c r="CO251" s="7" t="str">
        <f>HYPERLINK("https://drive.google.com/file/d/14QvJGcNl2o1B0WAf80R4N_VtgCBdnjs7/view?usp=drivesdk","Form Tanggapan")</f>
        <v>Form Tanggapan</v>
      </c>
      <c r="CP251" s="2" t="s">
        <v>1437</v>
      </c>
    </row>
    <row r="252">
      <c r="A252" s="4">
        <v>43971.60980484953</v>
      </c>
      <c r="B252" s="2" t="s">
        <v>1242</v>
      </c>
      <c r="C252" s="2" t="s">
        <v>1438</v>
      </c>
      <c r="D252" s="5" t="s">
        <v>1439</v>
      </c>
      <c r="E252" s="2">
        <v>31.0</v>
      </c>
      <c r="F252" s="2" t="s">
        <v>1440</v>
      </c>
      <c r="G252" s="2" t="s">
        <v>112</v>
      </c>
      <c r="H252" s="2" t="s">
        <v>168</v>
      </c>
      <c r="I252" s="2" t="s">
        <v>98</v>
      </c>
      <c r="J252" s="2" t="s">
        <v>246</v>
      </c>
      <c r="K252" s="2" t="s">
        <v>191</v>
      </c>
      <c r="L252" s="2">
        <v>5.0</v>
      </c>
      <c r="M252" s="2">
        <v>5.0</v>
      </c>
      <c r="N252" s="2">
        <v>5.0</v>
      </c>
      <c r="O252" s="2">
        <v>5.0</v>
      </c>
      <c r="P252" s="2">
        <v>5.0</v>
      </c>
      <c r="Q252" s="2">
        <v>5.0</v>
      </c>
      <c r="R252" s="2">
        <v>5.0</v>
      </c>
      <c r="S252" s="2">
        <v>5.0</v>
      </c>
      <c r="T252" s="2">
        <v>5.0</v>
      </c>
      <c r="U252" s="2">
        <v>5.0</v>
      </c>
      <c r="V252" s="2">
        <v>5.0</v>
      </c>
      <c r="W252" s="2">
        <v>5.0</v>
      </c>
      <c r="X252" s="2">
        <v>5.0</v>
      </c>
      <c r="Y252" s="2">
        <v>5.0</v>
      </c>
      <c r="Z252" s="2">
        <v>5.0</v>
      </c>
      <c r="AA252" s="2">
        <v>1.0</v>
      </c>
      <c r="AB252" s="2">
        <v>2.0</v>
      </c>
      <c r="AC252" s="2">
        <v>5.0</v>
      </c>
      <c r="AE252" s="2" t="s">
        <v>104</v>
      </c>
      <c r="AG252" s="2" t="s">
        <v>102</v>
      </c>
      <c r="AJ252" s="2" t="s">
        <v>102</v>
      </c>
      <c r="AL252" s="2" t="s">
        <v>102</v>
      </c>
      <c r="AR252" s="2" t="s">
        <v>102</v>
      </c>
      <c r="AV252" s="2" t="s">
        <v>102</v>
      </c>
      <c r="AW252" s="2" t="s">
        <v>104</v>
      </c>
      <c r="AZ252" s="2" t="s">
        <v>102</v>
      </c>
      <c r="BB252" s="2" t="s">
        <v>104</v>
      </c>
      <c r="BE252" s="2" t="s">
        <v>102</v>
      </c>
      <c r="BG252" s="2" t="s">
        <v>102</v>
      </c>
      <c r="BM252" s="2" t="s">
        <v>102</v>
      </c>
      <c r="BQ252" s="2" t="s">
        <v>102</v>
      </c>
      <c r="BR252" s="2" t="s">
        <v>102</v>
      </c>
      <c r="BT252" s="2">
        <v>4.0</v>
      </c>
      <c r="BU252" s="2">
        <v>4.0</v>
      </c>
      <c r="BV252" s="2">
        <v>4.0</v>
      </c>
      <c r="BW252" s="2">
        <v>4.0</v>
      </c>
      <c r="BX252" s="2">
        <v>4.0</v>
      </c>
      <c r="BY252" s="2">
        <v>4.0</v>
      </c>
      <c r="BZ252" s="2">
        <v>4.0</v>
      </c>
      <c r="CA252" s="2">
        <v>1.0</v>
      </c>
      <c r="CB252" s="2">
        <v>4.0</v>
      </c>
      <c r="CC252" s="2">
        <v>1.0</v>
      </c>
      <c r="CD252" s="2">
        <v>4.0</v>
      </c>
      <c r="CE252" s="2">
        <v>4.0</v>
      </c>
      <c r="CF252" s="2">
        <v>4.0</v>
      </c>
      <c r="CG252" s="2">
        <v>4.0</v>
      </c>
      <c r="CH252" s="2">
        <v>4.0</v>
      </c>
      <c r="CI252" s="2">
        <v>4.0</v>
      </c>
      <c r="CJ252" s="2">
        <v>4.0</v>
      </c>
      <c r="CK252" s="2">
        <v>4.0</v>
      </c>
      <c r="CL252" s="2" t="s">
        <v>105</v>
      </c>
      <c r="CM252" s="2" t="s">
        <v>1441</v>
      </c>
      <c r="CN252" s="6" t="s">
        <v>1442</v>
      </c>
      <c r="CO252" s="7" t="str">
        <f>HYPERLINK("https://drive.google.com/file/d/1cghZ_4-6j7NB18m6slByZ5M5tmPbsiuE/view?usp=drivesdk","Form Tanggapan")</f>
        <v>Form Tanggapan</v>
      </c>
      <c r="CP252" s="2" t="s">
        <v>1437</v>
      </c>
    </row>
    <row r="253">
      <c r="A253" s="4">
        <v>43971.620733125004</v>
      </c>
      <c r="B253" s="2" t="s">
        <v>1242</v>
      </c>
      <c r="C253" s="2" t="s">
        <v>1443</v>
      </c>
      <c r="D253" s="5" t="s">
        <v>1444</v>
      </c>
      <c r="E253" s="2">
        <v>26.0</v>
      </c>
      <c r="F253" s="2" t="s">
        <v>728</v>
      </c>
      <c r="G253" s="2" t="s">
        <v>96</v>
      </c>
      <c r="H253" s="2" t="s">
        <v>168</v>
      </c>
      <c r="I253" s="2" t="s">
        <v>124</v>
      </c>
      <c r="J253" s="2" t="s">
        <v>1445</v>
      </c>
      <c r="K253" s="2" t="s">
        <v>471</v>
      </c>
      <c r="L253" s="2">
        <v>5.0</v>
      </c>
      <c r="M253" s="2">
        <v>5.0</v>
      </c>
      <c r="N253" s="2">
        <v>5.0</v>
      </c>
      <c r="O253" s="2">
        <v>5.0</v>
      </c>
      <c r="P253" s="2">
        <v>5.0</v>
      </c>
      <c r="Q253" s="2">
        <v>5.0</v>
      </c>
      <c r="R253" s="2">
        <v>3.0</v>
      </c>
      <c r="S253" s="2">
        <v>5.0</v>
      </c>
      <c r="T253" s="2">
        <v>5.0</v>
      </c>
      <c r="U253" s="2">
        <v>5.0</v>
      </c>
      <c r="V253" s="2">
        <v>4.0</v>
      </c>
      <c r="W253" s="2">
        <v>5.0</v>
      </c>
      <c r="X253" s="2">
        <v>5.0</v>
      </c>
      <c r="Y253" s="2">
        <v>5.0</v>
      </c>
      <c r="Z253" s="2">
        <v>5.0</v>
      </c>
      <c r="AA253" s="2">
        <v>2.0</v>
      </c>
      <c r="AB253" s="2">
        <v>5.0</v>
      </c>
      <c r="AC253" s="2">
        <v>3.0</v>
      </c>
      <c r="AE253" s="2" t="s">
        <v>104</v>
      </c>
      <c r="AG253" s="2" t="s">
        <v>102</v>
      </c>
      <c r="AJ253" s="2" t="s">
        <v>102</v>
      </c>
      <c r="AL253" s="2" t="s">
        <v>102</v>
      </c>
      <c r="AR253" s="2" t="s">
        <v>102</v>
      </c>
      <c r="AV253" s="2" t="s">
        <v>102</v>
      </c>
      <c r="AW253" s="2" t="s">
        <v>102</v>
      </c>
      <c r="AZ253" s="2" t="s">
        <v>102</v>
      </c>
      <c r="BB253" s="2" t="s">
        <v>102</v>
      </c>
      <c r="BE253" s="2" t="s">
        <v>103</v>
      </c>
      <c r="BG253" s="2" t="s">
        <v>102</v>
      </c>
      <c r="BM253" s="2" t="s">
        <v>104</v>
      </c>
      <c r="BQ253" s="2" t="s">
        <v>103</v>
      </c>
      <c r="BR253" s="2" t="s">
        <v>102</v>
      </c>
      <c r="BT253" s="2">
        <v>4.0</v>
      </c>
      <c r="BU253" s="2">
        <v>4.0</v>
      </c>
      <c r="BV253" s="2">
        <v>4.0</v>
      </c>
      <c r="BW253" s="2">
        <v>4.0</v>
      </c>
      <c r="BX253" s="2">
        <v>4.0</v>
      </c>
      <c r="BY253" s="2">
        <v>4.0</v>
      </c>
      <c r="BZ253" s="2">
        <v>4.0</v>
      </c>
      <c r="CA253" s="2">
        <v>3.0</v>
      </c>
      <c r="CB253" s="2">
        <v>4.0</v>
      </c>
      <c r="CC253" s="2">
        <v>1.0</v>
      </c>
      <c r="CD253" s="2">
        <v>4.0</v>
      </c>
      <c r="CE253" s="2">
        <v>4.0</v>
      </c>
      <c r="CF253" s="2">
        <v>3.0</v>
      </c>
      <c r="CG253" s="2">
        <v>2.0</v>
      </c>
      <c r="CH253" s="2">
        <v>4.0</v>
      </c>
      <c r="CI253" s="2">
        <v>1.0</v>
      </c>
      <c r="CJ253" s="2">
        <v>1.0</v>
      </c>
      <c r="CK253" s="2">
        <v>4.0</v>
      </c>
      <c r="CL253" s="2" t="s">
        <v>105</v>
      </c>
      <c r="CM253" s="2" t="s">
        <v>1446</v>
      </c>
      <c r="CN253" s="6" t="s">
        <v>1447</v>
      </c>
      <c r="CO253" s="7" t="str">
        <f>HYPERLINK("https://drive.google.com/file/d/1E7T_AFvrKY58ZD_hjbsOGcdqcc42a3i-/view?usp=drivesdk","Form Tanggapan")</f>
        <v>Form Tanggapan</v>
      </c>
      <c r="CP253" s="2" t="s">
        <v>1448</v>
      </c>
    </row>
    <row r="254">
      <c r="A254" s="4">
        <v>43971.62538890046</v>
      </c>
      <c r="B254" s="2" t="s">
        <v>1242</v>
      </c>
      <c r="C254" s="2" t="s">
        <v>1449</v>
      </c>
      <c r="D254" s="5" t="s">
        <v>1450</v>
      </c>
      <c r="E254" s="2">
        <v>33.0</v>
      </c>
      <c r="F254" s="2" t="s">
        <v>122</v>
      </c>
      <c r="G254" s="2" t="s">
        <v>96</v>
      </c>
      <c r="H254" s="2" t="s">
        <v>168</v>
      </c>
      <c r="I254" s="2" t="s">
        <v>113</v>
      </c>
      <c r="J254" s="2" t="s">
        <v>246</v>
      </c>
      <c r="K254" s="2" t="s">
        <v>477</v>
      </c>
      <c r="L254" s="2">
        <v>5.0</v>
      </c>
      <c r="M254" s="2">
        <v>5.0</v>
      </c>
      <c r="N254" s="2">
        <v>5.0</v>
      </c>
      <c r="O254" s="2">
        <v>5.0</v>
      </c>
      <c r="P254" s="2">
        <v>5.0</v>
      </c>
      <c r="Q254" s="2">
        <v>5.0</v>
      </c>
      <c r="R254" s="2">
        <v>5.0</v>
      </c>
      <c r="S254" s="2">
        <v>4.0</v>
      </c>
      <c r="T254" s="2">
        <v>4.0</v>
      </c>
      <c r="U254" s="2">
        <v>5.0</v>
      </c>
      <c r="V254" s="2">
        <v>5.0</v>
      </c>
      <c r="W254" s="2">
        <v>5.0</v>
      </c>
      <c r="X254" s="2">
        <v>5.0</v>
      </c>
      <c r="Y254" s="2">
        <v>5.0</v>
      </c>
      <c r="Z254" s="2">
        <v>5.0</v>
      </c>
      <c r="AA254" s="2">
        <v>3.0</v>
      </c>
      <c r="AB254" s="2">
        <v>2.0</v>
      </c>
      <c r="AC254" s="2">
        <v>5.0</v>
      </c>
      <c r="AE254" s="2" t="s">
        <v>101</v>
      </c>
      <c r="AG254" s="2" t="s">
        <v>102</v>
      </c>
      <c r="AJ254" s="2" t="s">
        <v>102</v>
      </c>
      <c r="AL254" s="2" t="s">
        <v>127</v>
      </c>
      <c r="AR254" s="2" t="s">
        <v>102</v>
      </c>
      <c r="AV254" s="2" t="s">
        <v>102</v>
      </c>
      <c r="AW254" s="2" t="s">
        <v>102</v>
      </c>
      <c r="AZ254" s="2" t="s">
        <v>102</v>
      </c>
      <c r="BB254" s="2" t="s">
        <v>104</v>
      </c>
      <c r="BE254" s="2" t="s">
        <v>104</v>
      </c>
      <c r="BG254" s="2" t="s">
        <v>104</v>
      </c>
      <c r="BM254" s="2" t="s">
        <v>104</v>
      </c>
      <c r="BQ254" s="2" t="s">
        <v>104</v>
      </c>
      <c r="BR254" s="2" t="s">
        <v>102</v>
      </c>
      <c r="BT254" s="2">
        <v>4.0</v>
      </c>
      <c r="BU254" s="2">
        <v>4.0</v>
      </c>
      <c r="BV254" s="2">
        <v>4.0</v>
      </c>
      <c r="BW254" s="2">
        <v>4.0</v>
      </c>
      <c r="BX254" s="2">
        <v>1.0</v>
      </c>
      <c r="BY254" s="2">
        <v>4.0</v>
      </c>
      <c r="BZ254" s="2">
        <v>4.0</v>
      </c>
      <c r="CA254" s="2">
        <v>1.0</v>
      </c>
      <c r="CB254" s="2">
        <v>4.0</v>
      </c>
      <c r="CC254" s="2">
        <v>1.0</v>
      </c>
      <c r="CD254" s="2">
        <v>4.0</v>
      </c>
      <c r="CE254" s="2">
        <v>4.0</v>
      </c>
      <c r="CF254" s="2">
        <v>4.0</v>
      </c>
      <c r="CG254" s="2">
        <v>4.0</v>
      </c>
      <c r="CH254" s="2">
        <v>4.0</v>
      </c>
      <c r="CI254" s="2">
        <v>1.0</v>
      </c>
      <c r="CJ254" s="2">
        <v>1.0</v>
      </c>
      <c r="CK254" s="2">
        <v>3.0</v>
      </c>
      <c r="CL254" s="2" t="s">
        <v>105</v>
      </c>
      <c r="CM254" s="2" t="s">
        <v>1451</v>
      </c>
      <c r="CN254" s="6" t="s">
        <v>1452</v>
      </c>
      <c r="CO254" s="7" t="str">
        <f>HYPERLINK("https://drive.google.com/file/d/1RffU4NM_ZVbFOxzgFRqkazOoNzUPsSwl/view?usp=drivesdk","Form Tanggapan")</f>
        <v>Form Tanggapan</v>
      </c>
      <c r="CP254" s="2" t="s">
        <v>1453</v>
      </c>
    </row>
    <row r="255">
      <c r="A255" s="4">
        <v>43971.63095607639</v>
      </c>
      <c r="B255" s="2" t="s">
        <v>1242</v>
      </c>
      <c r="C255" s="2" t="s">
        <v>1454</v>
      </c>
      <c r="D255" s="5" t="s">
        <v>1455</v>
      </c>
      <c r="E255" s="2">
        <v>26.0</v>
      </c>
      <c r="F255" s="2" t="s">
        <v>148</v>
      </c>
      <c r="G255" s="2" t="s">
        <v>96</v>
      </c>
      <c r="H255" s="2" t="s">
        <v>97</v>
      </c>
      <c r="I255" s="2" t="s">
        <v>98</v>
      </c>
      <c r="J255" s="2" t="s">
        <v>1006</v>
      </c>
      <c r="K255" s="2" t="s">
        <v>684</v>
      </c>
      <c r="L255" s="2">
        <v>5.0</v>
      </c>
      <c r="M255" s="2">
        <v>5.0</v>
      </c>
      <c r="N255" s="2">
        <v>5.0</v>
      </c>
      <c r="O255" s="2">
        <v>5.0</v>
      </c>
      <c r="P255" s="2">
        <v>5.0</v>
      </c>
      <c r="Q255" s="2">
        <v>5.0</v>
      </c>
      <c r="R255" s="2">
        <v>5.0</v>
      </c>
      <c r="S255" s="2">
        <v>5.0</v>
      </c>
      <c r="T255" s="2">
        <v>5.0</v>
      </c>
      <c r="U255" s="2">
        <v>5.0</v>
      </c>
      <c r="V255" s="2">
        <v>5.0</v>
      </c>
      <c r="W255" s="2">
        <v>5.0</v>
      </c>
      <c r="X255" s="2">
        <v>5.0</v>
      </c>
      <c r="Y255" s="2">
        <v>5.0</v>
      </c>
      <c r="Z255" s="2">
        <v>5.0</v>
      </c>
      <c r="AA255" s="2">
        <v>1.0</v>
      </c>
      <c r="AB255" s="2">
        <v>1.0</v>
      </c>
      <c r="AC255" s="2">
        <v>5.0</v>
      </c>
      <c r="AE255" s="2" t="s">
        <v>104</v>
      </c>
      <c r="AG255" s="2" t="s">
        <v>104</v>
      </c>
      <c r="AJ255" s="2" t="s">
        <v>102</v>
      </c>
      <c r="AL255" s="2" t="s">
        <v>104</v>
      </c>
      <c r="AR255" s="2" t="s">
        <v>102</v>
      </c>
      <c r="AV255" s="2" t="s">
        <v>102</v>
      </c>
      <c r="AW255" s="2" t="s">
        <v>102</v>
      </c>
      <c r="AZ255" s="2" t="s">
        <v>102</v>
      </c>
      <c r="BB255" s="2" t="s">
        <v>102</v>
      </c>
      <c r="BE255" s="2" t="s">
        <v>104</v>
      </c>
      <c r="BG255" s="2" t="s">
        <v>104</v>
      </c>
      <c r="BM255" s="2" t="s">
        <v>102</v>
      </c>
      <c r="BQ255" s="2" t="s">
        <v>104</v>
      </c>
      <c r="BR255" s="2" t="s">
        <v>102</v>
      </c>
      <c r="BT255" s="2">
        <v>4.0</v>
      </c>
      <c r="BU255" s="2">
        <v>4.0</v>
      </c>
      <c r="BV255" s="2">
        <v>4.0</v>
      </c>
      <c r="BW255" s="2">
        <v>4.0</v>
      </c>
      <c r="BX255" s="2">
        <v>1.0</v>
      </c>
      <c r="BY255" s="2">
        <v>4.0</v>
      </c>
      <c r="BZ255" s="2">
        <v>4.0</v>
      </c>
      <c r="CA255" s="2">
        <v>1.0</v>
      </c>
      <c r="CB255" s="2">
        <v>4.0</v>
      </c>
      <c r="CC255" s="2">
        <v>2.0</v>
      </c>
      <c r="CD255" s="2">
        <v>4.0</v>
      </c>
      <c r="CE255" s="2">
        <v>4.0</v>
      </c>
      <c r="CF255" s="2">
        <v>4.0</v>
      </c>
      <c r="CG255" s="2">
        <v>4.0</v>
      </c>
      <c r="CH255" s="2">
        <v>4.0</v>
      </c>
      <c r="CI255" s="2">
        <v>1.0</v>
      </c>
      <c r="CJ255" s="2">
        <v>4.0</v>
      </c>
      <c r="CK255" s="2">
        <v>4.0</v>
      </c>
      <c r="CL255" s="2" t="s">
        <v>105</v>
      </c>
      <c r="CM255" s="2" t="s">
        <v>1456</v>
      </c>
      <c r="CN255" s="6" t="s">
        <v>1457</v>
      </c>
      <c r="CO255" s="7" t="str">
        <f>HYPERLINK("https://drive.google.com/file/d/1bMlgW_DEpOheqCxayB6Ac_w5X3YP_065/view?usp=drivesdk","Form Tanggapan")</f>
        <v>Form Tanggapan</v>
      </c>
      <c r="CP255" s="2" t="s">
        <v>1458</v>
      </c>
    </row>
    <row r="256">
      <c r="A256" s="4">
        <v>43971.6311408912</v>
      </c>
      <c r="B256" s="2" t="s">
        <v>1242</v>
      </c>
      <c r="C256" s="2" t="s">
        <v>1459</v>
      </c>
      <c r="D256" s="5" t="s">
        <v>1460</v>
      </c>
      <c r="E256" s="2">
        <v>27.0</v>
      </c>
      <c r="F256" s="2" t="s">
        <v>288</v>
      </c>
      <c r="G256" s="2" t="s">
        <v>112</v>
      </c>
      <c r="H256" s="2" t="s">
        <v>97</v>
      </c>
      <c r="I256" s="2" t="s">
        <v>98</v>
      </c>
      <c r="J256" s="2" t="s">
        <v>569</v>
      </c>
      <c r="K256" s="2" t="s">
        <v>471</v>
      </c>
      <c r="L256" s="2">
        <v>5.0</v>
      </c>
      <c r="M256" s="2">
        <v>5.0</v>
      </c>
      <c r="N256" s="2">
        <v>5.0</v>
      </c>
      <c r="O256" s="2">
        <v>5.0</v>
      </c>
      <c r="P256" s="2">
        <v>4.0</v>
      </c>
      <c r="Q256" s="2">
        <v>4.0</v>
      </c>
      <c r="R256" s="2">
        <v>3.0</v>
      </c>
      <c r="S256" s="2">
        <v>4.0</v>
      </c>
      <c r="T256" s="2">
        <v>3.0</v>
      </c>
      <c r="U256" s="2">
        <v>3.0</v>
      </c>
      <c r="V256" s="2">
        <v>4.0</v>
      </c>
      <c r="W256" s="2">
        <v>4.0</v>
      </c>
      <c r="X256" s="2">
        <v>4.0</v>
      </c>
      <c r="Y256" s="2">
        <v>3.0</v>
      </c>
      <c r="Z256" s="2">
        <v>2.0</v>
      </c>
      <c r="AA256" s="2">
        <v>4.0</v>
      </c>
      <c r="AB256" s="2">
        <v>4.0</v>
      </c>
      <c r="AC256" s="2">
        <v>5.0</v>
      </c>
      <c r="AE256" s="2" t="s">
        <v>104</v>
      </c>
      <c r="AG256" s="2" t="s">
        <v>104</v>
      </c>
      <c r="AJ256" s="2" t="s">
        <v>102</v>
      </c>
      <c r="AL256" s="2" t="s">
        <v>102</v>
      </c>
      <c r="AR256" s="2" t="s">
        <v>102</v>
      </c>
      <c r="AV256" s="2" t="s">
        <v>102</v>
      </c>
      <c r="AW256" s="2" t="s">
        <v>104</v>
      </c>
      <c r="AZ256" s="2" t="s">
        <v>102</v>
      </c>
      <c r="BB256" s="2" t="s">
        <v>102</v>
      </c>
      <c r="BE256" s="2" t="s">
        <v>104</v>
      </c>
      <c r="BG256" s="2" t="s">
        <v>104</v>
      </c>
      <c r="BM256" s="2" t="s">
        <v>104</v>
      </c>
      <c r="BQ256" s="2" t="s">
        <v>104</v>
      </c>
      <c r="BR256" s="2" t="s">
        <v>104</v>
      </c>
      <c r="BT256" s="2">
        <v>3.0</v>
      </c>
      <c r="BU256" s="2">
        <v>3.0</v>
      </c>
      <c r="BV256" s="2">
        <v>3.0</v>
      </c>
      <c r="BW256" s="2">
        <v>4.0</v>
      </c>
      <c r="BX256" s="2">
        <v>1.0</v>
      </c>
      <c r="BY256" s="2">
        <v>4.0</v>
      </c>
      <c r="BZ256" s="2">
        <v>3.0</v>
      </c>
      <c r="CA256" s="2">
        <v>4.0</v>
      </c>
      <c r="CB256" s="2">
        <v>1.0</v>
      </c>
      <c r="CC256" s="2">
        <v>4.0</v>
      </c>
      <c r="CD256" s="2">
        <v>4.0</v>
      </c>
      <c r="CE256" s="2">
        <v>3.0</v>
      </c>
      <c r="CF256" s="2">
        <v>1.0</v>
      </c>
      <c r="CG256" s="2">
        <v>3.0</v>
      </c>
      <c r="CH256" s="2">
        <v>4.0</v>
      </c>
      <c r="CI256" s="2">
        <v>1.0</v>
      </c>
      <c r="CJ256" s="2">
        <v>4.0</v>
      </c>
      <c r="CK256" s="2">
        <v>4.0</v>
      </c>
      <c r="CL256" s="2" t="s">
        <v>105</v>
      </c>
      <c r="CM256" s="2" t="s">
        <v>1461</v>
      </c>
      <c r="CN256" s="6" t="s">
        <v>1462</v>
      </c>
      <c r="CO256" s="7" t="str">
        <f>HYPERLINK("https://drive.google.com/file/d/1sCbH5Mp2Oaj00QOGzb0Zwg4ykOBvRjOz/view?usp=drivesdk","Form Tanggapan")</f>
        <v>Form Tanggapan</v>
      </c>
      <c r="CP256" s="2" t="s">
        <v>1463</v>
      </c>
    </row>
    <row r="257">
      <c r="A257" s="4">
        <v>43971.63169224537</v>
      </c>
      <c r="B257" s="2" t="s">
        <v>1242</v>
      </c>
      <c r="C257" s="2" t="s">
        <v>1464</v>
      </c>
      <c r="D257" s="5" t="s">
        <v>1465</v>
      </c>
      <c r="E257" s="2">
        <v>27.0</v>
      </c>
      <c r="F257" s="2" t="s">
        <v>288</v>
      </c>
      <c r="G257" s="2" t="s">
        <v>96</v>
      </c>
      <c r="H257" s="2" t="s">
        <v>97</v>
      </c>
      <c r="I257" s="2" t="s">
        <v>98</v>
      </c>
      <c r="J257" s="2" t="s">
        <v>960</v>
      </c>
      <c r="K257" s="2" t="s">
        <v>477</v>
      </c>
      <c r="L257" s="2">
        <v>4.0</v>
      </c>
      <c r="M257" s="2">
        <v>4.0</v>
      </c>
      <c r="N257" s="2">
        <v>5.0</v>
      </c>
      <c r="O257" s="2">
        <v>4.0</v>
      </c>
      <c r="P257" s="2">
        <v>4.0</v>
      </c>
      <c r="Q257" s="2">
        <v>4.0</v>
      </c>
      <c r="R257" s="2">
        <v>4.0</v>
      </c>
      <c r="S257" s="2">
        <v>4.0</v>
      </c>
      <c r="T257" s="2">
        <v>4.0</v>
      </c>
      <c r="U257" s="2">
        <v>4.0</v>
      </c>
      <c r="V257" s="2">
        <v>4.0</v>
      </c>
      <c r="W257" s="2">
        <v>5.0</v>
      </c>
      <c r="X257" s="2">
        <v>5.0</v>
      </c>
      <c r="Y257" s="2">
        <v>5.0</v>
      </c>
      <c r="Z257" s="2">
        <v>5.0</v>
      </c>
      <c r="AA257" s="2">
        <v>3.0</v>
      </c>
      <c r="AB257" s="2">
        <v>2.0</v>
      </c>
      <c r="AC257" s="2">
        <v>4.0</v>
      </c>
      <c r="AE257" s="2" t="s">
        <v>104</v>
      </c>
      <c r="AG257" s="2" t="s">
        <v>102</v>
      </c>
      <c r="AJ257" s="2" t="s">
        <v>102</v>
      </c>
      <c r="AL257" s="2" t="s">
        <v>102</v>
      </c>
      <c r="AR257" s="2" t="s">
        <v>104</v>
      </c>
      <c r="AV257" s="2" t="s">
        <v>102</v>
      </c>
      <c r="AW257" s="2" t="s">
        <v>104</v>
      </c>
      <c r="AZ257" s="2" t="s">
        <v>102</v>
      </c>
      <c r="BB257" s="2" t="s">
        <v>102</v>
      </c>
      <c r="BE257" s="2" t="s">
        <v>102</v>
      </c>
      <c r="BG257" s="2" t="s">
        <v>102</v>
      </c>
      <c r="BM257" s="2" t="s">
        <v>102</v>
      </c>
      <c r="BQ257" s="2" t="s">
        <v>102</v>
      </c>
      <c r="BR257" s="2" t="s">
        <v>102</v>
      </c>
      <c r="BT257" s="2">
        <v>4.0</v>
      </c>
      <c r="BU257" s="2">
        <v>4.0</v>
      </c>
      <c r="BV257" s="2">
        <v>4.0</v>
      </c>
      <c r="BW257" s="2">
        <v>4.0</v>
      </c>
      <c r="BX257" s="2">
        <v>2.0</v>
      </c>
      <c r="BY257" s="2">
        <v>4.0</v>
      </c>
      <c r="BZ257" s="2">
        <v>4.0</v>
      </c>
      <c r="CA257" s="2">
        <v>2.0</v>
      </c>
      <c r="CB257" s="2">
        <v>4.0</v>
      </c>
      <c r="CC257" s="2">
        <v>1.0</v>
      </c>
      <c r="CD257" s="2">
        <v>4.0</v>
      </c>
      <c r="CE257" s="2">
        <v>4.0</v>
      </c>
      <c r="CF257" s="2">
        <v>4.0</v>
      </c>
      <c r="CG257" s="2">
        <v>4.0</v>
      </c>
      <c r="CH257" s="2">
        <v>4.0</v>
      </c>
      <c r="CI257" s="2">
        <v>1.0</v>
      </c>
      <c r="CJ257" s="2">
        <v>3.0</v>
      </c>
      <c r="CK257" s="2">
        <v>4.0</v>
      </c>
      <c r="CL257" s="2" t="s">
        <v>105</v>
      </c>
      <c r="CM257" s="2" t="s">
        <v>1466</v>
      </c>
      <c r="CN257" s="6" t="s">
        <v>1467</v>
      </c>
      <c r="CO257" s="7" t="str">
        <f>HYPERLINK("https://drive.google.com/file/d/1l9FvzMMN-NnpVAJgcdrlUFTQ27YArqXC/view?usp=drivesdk","Form Tanggapan")</f>
        <v>Form Tanggapan</v>
      </c>
      <c r="CP257" s="2" t="s">
        <v>1463</v>
      </c>
    </row>
    <row r="258">
      <c r="A258" s="4">
        <v>43971.63578777778</v>
      </c>
      <c r="B258" s="2" t="s">
        <v>1242</v>
      </c>
      <c r="C258" s="2" t="s">
        <v>632</v>
      </c>
      <c r="E258" s="2">
        <v>26.0</v>
      </c>
      <c r="F258" s="2" t="s">
        <v>203</v>
      </c>
      <c r="G258" s="2" t="s">
        <v>96</v>
      </c>
      <c r="H258" s="2" t="s">
        <v>97</v>
      </c>
      <c r="I258" s="2" t="s">
        <v>98</v>
      </c>
      <c r="J258" s="2" t="s">
        <v>169</v>
      </c>
      <c r="K258" s="2" t="s">
        <v>684</v>
      </c>
      <c r="L258" s="2">
        <v>5.0</v>
      </c>
      <c r="M258" s="2">
        <v>5.0</v>
      </c>
      <c r="N258" s="2">
        <v>5.0</v>
      </c>
      <c r="O258" s="2">
        <v>5.0</v>
      </c>
      <c r="P258" s="2">
        <v>5.0</v>
      </c>
      <c r="Q258" s="2">
        <v>5.0</v>
      </c>
      <c r="R258" s="2">
        <v>2.0</v>
      </c>
      <c r="S258" s="2">
        <v>5.0</v>
      </c>
      <c r="T258" s="2">
        <v>4.0</v>
      </c>
      <c r="U258" s="2">
        <v>5.0</v>
      </c>
      <c r="V258" s="2">
        <v>5.0</v>
      </c>
      <c r="W258" s="2">
        <v>5.0</v>
      </c>
      <c r="X258" s="2">
        <v>5.0</v>
      </c>
      <c r="Y258" s="2">
        <v>5.0</v>
      </c>
      <c r="Z258" s="2">
        <v>5.0</v>
      </c>
      <c r="AA258" s="2">
        <v>1.0</v>
      </c>
      <c r="AB258" s="2">
        <v>1.0</v>
      </c>
      <c r="AC258" s="2">
        <v>5.0</v>
      </c>
      <c r="AE258" s="2" t="s">
        <v>104</v>
      </c>
      <c r="AG258" s="2" t="s">
        <v>102</v>
      </c>
      <c r="AJ258" s="2" t="s">
        <v>102</v>
      </c>
      <c r="AL258" s="2" t="s">
        <v>104</v>
      </c>
      <c r="AR258" s="2" t="s">
        <v>102</v>
      </c>
      <c r="AV258" s="2" t="s">
        <v>102</v>
      </c>
      <c r="AW258" s="2" t="s">
        <v>104</v>
      </c>
      <c r="AZ258" s="2" t="s">
        <v>102</v>
      </c>
      <c r="BB258" s="2" t="s">
        <v>104</v>
      </c>
      <c r="BE258" s="2" t="s">
        <v>102</v>
      </c>
      <c r="BG258" s="2" t="s">
        <v>104</v>
      </c>
      <c r="BM258" s="2" t="s">
        <v>102</v>
      </c>
      <c r="BQ258" s="2" t="s">
        <v>102</v>
      </c>
      <c r="BR258" s="2" t="s">
        <v>102</v>
      </c>
      <c r="BT258" s="2">
        <v>4.0</v>
      </c>
      <c r="BU258" s="2">
        <v>4.0</v>
      </c>
      <c r="BV258" s="2">
        <v>4.0</v>
      </c>
      <c r="BW258" s="2">
        <v>4.0</v>
      </c>
      <c r="BX258" s="2">
        <v>1.0</v>
      </c>
      <c r="BY258" s="2">
        <v>4.0</v>
      </c>
      <c r="BZ258" s="2">
        <v>4.0</v>
      </c>
      <c r="CA258" s="2">
        <v>2.0</v>
      </c>
      <c r="CB258" s="2">
        <v>4.0</v>
      </c>
      <c r="CC258" s="2">
        <v>1.0</v>
      </c>
      <c r="CD258" s="2">
        <v>3.0</v>
      </c>
      <c r="CE258" s="2">
        <v>4.0</v>
      </c>
      <c r="CF258" s="2">
        <v>4.0</v>
      </c>
      <c r="CG258" s="2">
        <v>3.0</v>
      </c>
      <c r="CH258" s="2">
        <v>4.0</v>
      </c>
      <c r="CI258" s="2">
        <v>1.0</v>
      </c>
      <c r="CJ258" s="2">
        <v>1.0</v>
      </c>
      <c r="CK258" s="2">
        <v>4.0</v>
      </c>
      <c r="CL258" s="2" t="s">
        <v>105</v>
      </c>
      <c r="CM258" s="2" t="s">
        <v>1468</v>
      </c>
      <c r="CN258" s="6" t="s">
        <v>1469</v>
      </c>
      <c r="CO258" s="7" t="str">
        <f>HYPERLINK("https://drive.google.com/file/d/1beuDeQ1HuY7dB88EDmPNi8q7U_wlnsGo/view?usp=drivesdk","Form Tanggapan")</f>
        <v>Form Tanggapan</v>
      </c>
      <c r="CP258" s="2" t="s">
        <v>1470</v>
      </c>
    </row>
    <row r="259">
      <c r="A259" s="4">
        <v>43971.64438892361</v>
      </c>
      <c r="B259" s="2" t="s">
        <v>1242</v>
      </c>
      <c r="C259" s="2" t="s">
        <v>1471</v>
      </c>
      <c r="E259" s="2">
        <v>27.0</v>
      </c>
      <c r="F259" s="2" t="s">
        <v>1472</v>
      </c>
      <c r="G259" s="2" t="s">
        <v>96</v>
      </c>
      <c r="H259" s="2" t="s">
        <v>97</v>
      </c>
      <c r="I259" s="2" t="s">
        <v>161</v>
      </c>
      <c r="J259" s="2" t="s">
        <v>575</v>
      </c>
      <c r="K259" s="2" t="s">
        <v>668</v>
      </c>
      <c r="L259" s="2">
        <v>5.0</v>
      </c>
      <c r="M259" s="2">
        <v>4.0</v>
      </c>
      <c r="N259" s="2">
        <v>4.0</v>
      </c>
      <c r="O259" s="2">
        <v>4.0</v>
      </c>
      <c r="P259" s="2">
        <v>4.0</v>
      </c>
      <c r="Q259" s="2">
        <v>4.0</v>
      </c>
      <c r="R259" s="2">
        <v>2.0</v>
      </c>
      <c r="S259" s="2">
        <v>4.0</v>
      </c>
      <c r="T259" s="2">
        <v>2.0</v>
      </c>
      <c r="U259" s="2">
        <v>2.0</v>
      </c>
      <c r="V259" s="2">
        <v>4.0</v>
      </c>
      <c r="W259" s="2">
        <v>4.0</v>
      </c>
      <c r="X259" s="2">
        <v>4.0</v>
      </c>
      <c r="Y259" s="2">
        <v>5.0</v>
      </c>
      <c r="Z259" s="2">
        <v>5.0</v>
      </c>
      <c r="AA259" s="2">
        <v>1.0</v>
      </c>
      <c r="AB259" s="2">
        <v>1.0</v>
      </c>
      <c r="AC259" s="2">
        <v>2.0</v>
      </c>
      <c r="AE259" s="2" t="s">
        <v>104</v>
      </c>
      <c r="AG259" s="2" t="s">
        <v>102</v>
      </c>
      <c r="AJ259" s="2" t="s">
        <v>104</v>
      </c>
      <c r="AL259" s="2" t="s">
        <v>103</v>
      </c>
      <c r="AR259" s="2" t="s">
        <v>104</v>
      </c>
      <c r="AV259" s="2" t="s">
        <v>102</v>
      </c>
      <c r="AW259" s="2" t="s">
        <v>104</v>
      </c>
      <c r="AZ259" s="2" t="s">
        <v>102</v>
      </c>
      <c r="BB259" s="2" t="s">
        <v>102</v>
      </c>
      <c r="BE259" s="2" t="s">
        <v>102</v>
      </c>
      <c r="BG259" s="2" t="s">
        <v>104</v>
      </c>
      <c r="BM259" s="2" t="s">
        <v>104</v>
      </c>
      <c r="BQ259" s="2" t="s">
        <v>104</v>
      </c>
      <c r="BR259" s="2" t="s">
        <v>102</v>
      </c>
      <c r="BT259" s="2">
        <v>2.0</v>
      </c>
      <c r="BU259" s="2">
        <v>4.0</v>
      </c>
      <c r="BV259" s="2">
        <v>3.0</v>
      </c>
      <c r="BW259" s="2">
        <v>3.0</v>
      </c>
      <c r="BX259" s="2">
        <v>1.0</v>
      </c>
      <c r="BY259" s="2">
        <v>4.0</v>
      </c>
      <c r="BZ259" s="2">
        <v>3.0</v>
      </c>
      <c r="CA259" s="2">
        <v>1.0</v>
      </c>
      <c r="CB259" s="2">
        <v>4.0</v>
      </c>
      <c r="CC259" s="2">
        <v>4.0</v>
      </c>
      <c r="CD259" s="2">
        <v>4.0</v>
      </c>
      <c r="CE259" s="2">
        <v>4.0</v>
      </c>
      <c r="CF259" s="2">
        <v>1.0</v>
      </c>
      <c r="CG259" s="2">
        <v>1.0</v>
      </c>
      <c r="CH259" s="2">
        <v>4.0</v>
      </c>
      <c r="CI259" s="2">
        <v>1.0</v>
      </c>
      <c r="CJ259" s="2">
        <v>1.0</v>
      </c>
      <c r="CK259" s="2">
        <v>3.0</v>
      </c>
      <c r="CL259" s="2" t="s">
        <v>105</v>
      </c>
      <c r="CM259" s="2" t="s">
        <v>1473</v>
      </c>
      <c r="CN259" s="6" t="s">
        <v>1474</v>
      </c>
      <c r="CO259" s="7" t="str">
        <f>HYPERLINK("https://drive.google.com/file/d/1pgjpsahN66OQOnSVWf9VS1O1VGwGA8rs/view?usp=drivesdk","Form Tanggapan")</f>
        <v>Form Tanggapan</v>
      </c>
      <c r="CP259" s="2" t="s">
        <v>1475</v>
      </c>
    </row>
    <row r="260">
      <c r="A260" s="4">
        <v>43971.65645039352</v>
      </c>
      <c r="B260" s="2" t="s">
        <v>1242</v>
      </c>
      <c r="C260" s="2" t="s">
        <v>1476</v>
      </c>
      <c r="D260" s="5" t="s">
        <v>1477</v>
      </c>
      <c r="E260" s="2">
        <v>18.0</v>
      </c>
      <c r="F260" s="2" t="s">
        <v>122</v>
      </c>
      <c r="G260" s="2" t="s">
        <v>96</v>
      </c>
      <c r="H260" s="2" t="s">
        <v>123</v>
      </c>
      <c r="I260" s="2" t="s">
        <v>124</v>
      </c>
      <c r="J260" s="2" t="s">
        <v>125</v>
      </c>
      <c r="K260" s="2" t="s">
        <v>668</v>
      </c>
      <c r="L260" s="2">
        <v>5.0</v>
      </c>
      <c r="M260" s="2">
        <v>5.0</v>
      </c>
      <c r="N260" s="2">
        <v>5.0</v>
      </c>
      <c r="O260" s="2">
        <v>5.0</v>
      </c>
      <c r="P260" s="2">
        <v>4.0</v>
      </c>
      <c r="Q260" s="2">
        <v>4.0</v>
      </c>
      <c r="R260" s="2">
        <v>5.0</v>
      </c>
      <c r="S260" s="2">
        <v>5.0</v>
      </c>
      <c r="T260" s="2">
        <v>4.0</v>
      </c>
      <c r="U260" s="2">
        <v>5.0</v>
      </c>
      <c r="V260" s="2">
        <v>5.0</v>
      </c>
      <c r="W260" s="2">
        <v>5.0</v>
      </c>
      <c r="X260" s="2">
        <v>5.0</v>
      </c>
      <c r="Y260" s="2">
        <v>5.0</v>
      </c>
      <c r="Z260" s="2">
        <v>5.0</v>
      </c>
      <c r="AA260" s="2">
        <v>2.0</v>
      </c>
      <c r="AB260" s="2">
        <v>3.0</v>
      </c>
      <c r="AC260" s="2">
        <v>4.0</v>
      </c>
      <c r="AE260" s="2" t="s">
        <v>116</v>
      </c>
      <c r="AG260" s="2" t="s">
        <v>102</v>
      </c>
      <c r="AJ260" s="2" t="s">
        <v>104</v>
      </c>
      <c r="AL260" s="2" t="s">
        <v>127</v>
      </c>
      <c r="AR260" s="2" t="s">
        <v>102</v>
      </c>
      <c r="AV260" s="2" t="s">
        <v>104</v>
      </c>
      <c r="AW260" s="2" t="s">
        <v>104</v>
      </c>
      <c r="AZ260" s="2" t="s">
        <v>102</v>
      </c>
      <c r="BB260" s="2" t="s">
        <v>104</v>
      </c>
      <c r="BE260" s="2" t="s">
        <v>104</v>
      </c>
      <c r="BG260" s="2" t="s">
        <v>104</v>
      </c>
      <c r="BM260" s="2" t="s">
        <v>104</v>
      </c>
      <c r="BQ260" s="2" t="s">
        <v>102</v>
      </c>
      <c r="BR260" s="2" t="s">
        <v>102</v>
      </c>
      <c r="BT260" s="2">
        <v>3.0</v>
      </c>
      <c r="BU260" s="2">
        <v>4.0</v>
      </c>
      <c r="BV260" s="2">
        <v>4.0</v>
      </c>
      <c r="BW260" s="2">
        <v>4.0</v>
      </c>
      <c r="BX260" s="2">
        <v>1.0</v>
      </c>
      <c r="BY260" s="2">
        <v>4.0</v>
      </c>
      <c r="BZ260" s="2">
        <v>3.0</v>
      </c>
      <c r="CA260" s="2">
        <v>3.0</v>
      </c>
      <c r="CB260" s="2">
        <v>4.0</v>
      </c>
      <c r="CC260" s="2">
        <v>1.0</v>
      </c>
      <c r="CD260" s="2">
        <v>3.0</v>
      </c>
      <c r="CE260" s="2">
        <v>3.0</v>
      </c>
      <c r="CF260" s="2">
        <v>3.0</v>
      </c>
      <c r="CG260" s="2">
        <v>3.0</v>
      </c>
      <c r="CH260" s="2">
        <v>4.0</v>
      </c>
      <c r="CI260" s="2">
        <v>1.0</v>
      </c>
      <c r="CJ260" s="2">
        <v>3.0</v>
      </c>
      <c r="CK260" s="2">
        <v>3.0</v>
      </c>
      <c r="CL260" s="2" t="s">
        <v>105</v>
      </c>
      <c r="CM260" s="2" t="s">
        <v>1478</v>
      </c>
      <c r="CN260" s="6" t="s">
        <v>1479</v>
      </c>
      <c r="CO260" s="7" t="str">
        <f>HYPERLINK("https://drive.google.com/file/d/1z_PpSC7MbkGeGDjPJ9VmhCJdOLJuGCRx/view?usp=drivesdk","Form Tanggapan")</f>
        <v>Form Tanggapan</v>
      </c>
      <c r="CP260" s="2" t="s">
        <v>1480</v>
      </c>
    </row>
    <row r="261">
      <c r="A261" s="4">
        <v>43971.67264803241</v>
      </c>
      <c r="B261" s="2" t="s">
        <v>1242</v>
      </c>
      <c r="C261" s="2" t="s">
        <v>1481</v>
      </c>
      <c r="E261" s="2">
        <v>32.0</v>
      </c>
      <c r="F261" s="2" t="s">
        <v>122</v>
      </c>
      <c r="G261" s="2" t="s">
        <v>96</v>
      </c>
      <c r="H261" s="2" t="s">
        <v>168</v>
      </c>
      <c r="I261" s="2" t="s">
        <v>161</v>
      </c>
      <c r="J261" s="2" t="s">
        <v>246</v>
      </c>
      <c r="K261" s="2" t="s">
        <v>471</v>
      </c>
      <c r="L261" s="2">
        <v>5.0</v>
      </c>
      <c r="M261" s="2">
        <v>5.0</v>
      </c>
      <c r="N261" s="2">
        <v>5.0</v>
      </c>
      <c r="O261" s="2">
        <v>5.0</v>
      </c>
      <c r="P261" s="2">
        <v>5.0</v>
      </c>
      <c r="Q261" s="2">
        <v>5.0</v>
      </c>
      <c r="R261" s="2">
        <v>5.0</v>
      </c>
      <c r="S261" s="2">
        <v>5.0</v>
      </c>
      <c r="T261" s="2">
        <v>5.0</v>
      </c>
      <c r="U261" s="2">
        <v>5.0</v>
      </c>
      <c r="V261" s="2">
        <v>5.0</v>
      </c>
      <c r="W261" s="2">
        <v>5.0</v>
      </c>
      <c r="X261" s="2">
        <v>5.0</v>
      </c>
      <c r="Y261" s="2">
        <v>5.0</v>
      </c>
      <c r="Z261" s="2">
        <v>5.0</v>
      </c>
      <c r="AA261" s="2">
        <v>1.0</v>
      </c>
      <c r="AB261" s="2">
        <v>2.0</v>
      </c>
      <c r="AC261" s="2">
        <v>5.0</v>
      </c>
      <c r="AE261" s="2" t="s">
        <v>116</v>
      </c>
      <c r="AG261" s="2" t="s">
        <v>102</v>
      </c>
      <c r="AJ261" s="2" t="s">
        <v>102</v>
      </c>
      <c r="AL261" s="2" t="s">
        <v>104</v>
      </c>
      <c r="AR261" s="2" t="s">
        <v>104</v>
      </c>
      <c r="AV261" s="2" t="s">
        <v>102</v>
      </c>
      <c r="AW261" s="2" t="s">
        <v>102</v>
      </c>
      <c r="AZ261" s="2" t="s">
        <v>104</v>
      </c>
      <c r="BB261" s="2" t="s">
        <v>102</v>
      </c>
      <c r="BE261" s="2" t="s">
        <v>102</v>
      </c>
      <c r="BG261" s="2" t="s">
        <v>104</v>
      </c>
      <c r="BM261" s="2" t="s">
        <v>102</v>
      </c>
      <c r="BQ261" s="2" t="s">
        <v>102</v>
      </c>
      <c r="BR261" s="2" t="s">
        <v>104</v>
      </c>
      <c r="BT261" s="2">
        <v>3.0</v>
      </c>
      <c r="BU261" s="2">
        <v>4.0</v>
      </c>
      <c r="BV261" s="2">
        <v>4.0</v>
      </c>
      <c r="BW261" s="2">
        <v>4.0</v>
      </c>
      <c r="BX261" s="2">
        <v>1.0</v>
      </c>
      <c r="BY261" s="2">
        <v>4.0</v>
      </c>
      <c r="BZ261" s="2">
        <v>4.0</v>
      </c>
      <c r="CA261" s="2">
        <v>1.0</v>
      </c>
      <c r="CB261" s="2">
        <v>4.0</v>
      </c>
      <c r="CC261" s="2">
        <v>1.0</v>
      </c>
      <c r="CD261" s="2">
        <v>4.0</v>
      </c>
      <c r="CE261" s="2">
        <v>4.0</v>
      </c>
      <c r="CF261" s="2">
        <v>4.0</v>
      </c>
      <c r="CG261" s="2">
        <v>4.0</v>
      </c>
      <c r="CH261" s="2">
        <v>4.0</v>
      </c>
      <c r="CI261" s="2">
        <v>1.0</v>
      </c>
      <c r="CJ261" s="2">
        <v>1.0</v>
      </c>
      <c r="CK261" s="2">
        <v>4.0</v>
      </c>
      <c r="CL261" s="2" t="s">
        <v>105</v>
      </c>
      <c r="CM261" s="2" t="s">
        <v>1482</v>
      </c>
      <c r="CN261" s="6" t="s">
        <v>1483</v>
      </c>
      <c r="CO261" s="7" t="str">
        <f>HYPERLINK("https://drive.google.com/file/d/1awfPQGOpmAABXBbtObZli84yZt3vQTfr/view?usp=drivesdk","Form Tanggapan")</f>
        <v>Form Tanggapan</v>
      </c>
      <c r="CP261" s="2" t="s">
        <v>1484</v>
      </c>
    </row>
    <row r="262">
      <c r="A262" s="4">
        <v>43971.67510638889</v>
      </c>
      <c r="B262" s="2" t="s">
        <v>1242</v>
      </c>
      <c r="C262" s="2" t="s">
        <v>1485</v>
      </c>
      <c r="D262" s="5" t="s">
        <v>1486</v>
      </c>
      <c r="E262" s="2">
        <v>26.0</v>
      </c>
      <c r="F262" s="2" t="s">
        <v>288</v>
      </c>
      <c r="G262" s="2" t="s">
        <v>96</v>
      </c>
      <c r="H262" s="2" t="s">
        <v>97</v>
      </c>
      <c r="I262" s="2" t="s">
        <v>113</v>
      </c>
      <c r="J262" s="2" t="s">
        <v>372</v>
      </c>
      <c r="K262" s="2" t="s">
        <v>191</v>
      </c>
      <c r="L262" s="2">
        <v>4.0</v>
      </c>
      <c r="M262" s="2">
        <v>5.0</v>
      </c>
      <c r="N262" s="2">
        <v>5.0</v>
      </c>
      <c r="O262" s="2">
        <v>5.0</v>
      </c>
      <c r="P262" s="2">
        <v>5.0</v>
      </c>
      <c r="Q262" s="2">
        <v>5.0</v>
      </c>
      <c r="R262" s="2">
        <v>2.0</v>
      </c>
      <c r="S262" s="2">
        <v>5.0</v>
      </c>
      <c r="T262" s="2">
        <v>5.0</v>
      </c>
      <c r="U262" s="2">
        <v>5.0</v>
      </c>
      <c r="V262" s="2">
        <v>5.0</v>
      </c>
      <c r="W262" s="2">
        <v>5.0</v>
      </c>
      <c r="X262" s="2">
        <v>4.0</v>
      </c>
      <c r="Y262" s="2">
        <v>5.0</v>
      </c>
      <c r="Z262" s="2">
        <v>5.0</v>
      </c>
      <c r="AA262" s="2">
        <v>2.0</v>
      </c>
      <c r="AB262" s="2">
        <v>1.0</v>
      </c>
      <c r="AC262" s="2">
        <v>5.0</v>
      </c>
      <c r="AE262" s="2" t="s">
        <v>104</v>
      </c>
      <c r="AG262" s="2" t="s">
        <v>102</v>
      </c>
      <c r="AJ262" s="2" t="s">
        <v>104</v>
      </c>
      <c r="AL262" s="2" t="s">
        <v>102</v>
      </c>
      <c r="AR262" s="2" t="s">
        <v>102</v>
      </c>
      <c r="AV262" s="2" t="s">
        <v>104</v>
      </c>
      <c r="AW262" s="2" t="s">
        <v>102</v>
      </c>
      <c r="AZ262" s="2" t="s">
        <v>102</v>
      </c>
      <c r="BB262" s="2" t="s">
        <v>103</v>
      </c>
      <c r="BE262" s="2" t="s">
        <v>102</v>
      </c>
      <c r="BG262" s="2" t="s">
        <v>102</v>
      </c>
      <c r="BM262" s="2" t="s">
        <v>102</v>
      </c>
      <c r="BQ262" s="2" t="s">
        <v>102</v>
      </c>
      <c r="BR262" s="2" t="s">
        <v>102</v>
      </c>
      <c r="BT262" s="2">
        <v>4.0</v>
      </c>
      <c r="BU262" s="2">
        <v>4.0</v>
      </c>
      <c r="BV262" s="2">
        <v>4.0</v>
      </c>
      <c r="BW262" s="2">
        <v>4.0</v>
      </c>
      <c r="BX262" s="2">
        <v>3.0</v>
      </c>
      <c r="BY262" s="2">
        <v>4.0</v>
      </c>
      <c r="BZ262" s="2">
        <v>4.0</v>
      </c>
      <c r="CA262" s="2">
        <v>4.0</v>
      </c>
      <c r="CB262" s="2">
        <v>4.0</v>
      </c>
      <c r="CC262" s="2">
        <v>2.0</v>
      </c>
      <c r="CD262" s="2">
        <v>4.0</v>
      </c>
      <c r="CE262" s="2">
        <v>2.0</v>
      </c>
      <c r="CF262" s="2">
        <v>3.0</v>
      </c>
      <c r="CG262" s="2">
        <v>2.0</v>
      </c>
      <c r="CH262" s="2">
        <v>4.0</v>
      </c>
      <c r="CI262" s="2">
        <v>2.0</v>
      </c>
      <c r="CJ262" s="2">
        <v>4.0</v>
      </c>
      <c r="CK262" s="2">
        <v>3.0</v>
      </c>
      <c r="CL262" s="2" t="s">
        <v>105</v>
      </c>
      <c r="CM262" s="2" t="s">
        <v>1487</v>
      </c>
      <c r="CN262" s="6" t="s">
        <v>1488</v>
      </c>
      <c r="CO262" s="7" t="str">
        <f>HYPERLINK("https://drive.google.com/file/d/1nSyr8AA_Pr64A87sQf5-YQdfesd0G9nr/view?usp=drivesdk","Form Tanggapan")</f>
        <v>Form Tanggapan</v>
      </c>
      <c r="CP262" s="2" t="s">
        <v>1489</v>
      </c>
    </row>
    <row r="263">
      <c r="A263" s="4">
        <v>43971.68678225695</v>
      </c>
      <c r="B263" s="2" t="s">
        <v>1242</v>
      </c>
      <c r="C263" s="2" t="s">
        <v>688</v>
      </c>
      <c r="E263" s="2">
        <v>21.0</v>
      </c>
      <c r="F263" s="2" t="s">
        <v>689</v>
      </c>
      <c r="G263" s="2" t="s">
        <v>96</v>
      </c>
      <c r="H263" s="2" t="s">
        <v>123</v>
      </c>
      <c r="I263" s="2" t="s">
        <v>124</v>
      </c>
      <c r="J263" s="2" t="s">
        <v>125</v>
      </c>
      <c r="K263" s="2" t="s">
        <v>447</v>
      </c>
      <c r="L263" s="2">
        <v>5.0</v>
      </c>
      <c r="M263" s="2">
        <v>5.0</v>
      </c>
      <c r="N263" s="2">
        <v>5.0</v>
      </c>
      <c r="O263" s="2">
        <v>5.0</v>
      </c>
      <c r="P263" s="2">
        <v>5.0</v>
      </c>
      <c r="Q263" s="2">
        <v>4.0</v>
      </c>
      <c r="R263" s="2">
        <v>4.0</v>
      </c>
      <c r="S263" s="2">
        <v>5.0</v>
      </c>
      <c r="T263" s="2">
        <v>3.0</v>
      </c>
      <c r="U263" s="2">
        <v>3.0</v>
      </c>
      <c r="V263" s="2">
        <v>4.0</v>
      </c>
      <c r="W263" s="2">
        <v>5.0</v>
      </c>
      <c r="X263" s="2">
        <v>5.0</v>
      </c>
      <c r="Y263" s="2">
        <v>5.0</v>
      </c>
      <c r="Z263" s="2">
        <v>4.0</v>
      </c>
      <c r="AA263" s="2">
        <v>3.0</v>
      </c>
      <c r="AB263" s="2">
        <v>5.0</v>
      </c>
      <c r="AC263" s="2">
        <v>5.0</v>
      </c>
      <c r="AE263" s="2" t="s">
        <v>104</v>
      </c>
      <c r="AG263" s="2" t="s">
        <v>102</v>
      </c>
      <c r="AJ263" s="2" t="s">
        <v>102</v>
      </c>
      <c r="AL263" s="2" t="s">
        <v>103</v>
      </c>
      <c r="AR263" s="2" t="s">
        <v>102</v>
      </c>
      <c r="AV263" s="2" t="s">
        <v>102</v>
      </c>
      <c r="AW263" s="2" t="s">
        <v>104</v>
      </c>
      <c r="AZ263" s="2" t="s">
        <v>102</v>
      </c>
      <c r="BB263" s="2" t="s">
        <v>102</v>
      </c>
      <c r="BE263" s="2" t="s">
        <v>104</v>
      </c>
      <c r="BG263" s="2" t="s">
        <v>104</v>
      </c>
      <c r="BM263" s="2" t="s">
        <v>104</v>
      </c>
      <c r="BQ263" s="2" t="s">
        <v>104</v>
      </c>
      <c r="BR263" s="2" t="s">
        <v>102</v>
      </c>
      <c r="BT263" s="2">
        <v>4.0</v>
      </c>
      <c r="BU263" s="2">
        <v>3.0</v>
      </c>
      <c r="BV263" s="2">
        <v>3.0</v>
      </c>
      <c r="BW263" s="2">
        <v>4.0</v>
      </c>
      <c r="BX263" s="2">
        <v>2.0</v>
      </c>
      <c r="BY263" s="2">
        <v>4.0</v>
      </c>
      <c r="BZ263" s="2">
        <v>4.0</v>
      </c>
      <c r="CA263" s="2">
        <v>2.0</v>
      </c>
      <c r="CB263" s="2">
        <v>3.0</v>
      </c>
      <c r="CC263" s="2">
        <v>1.0</v>
      </c>
      <c r="CD263" s="2">
        <v>1.0</v>
      </c>
      <c r="CE263" s="2">
        <v>2.0</v>
      </c>
      <c r="CF263" s="2">
        <v>2.0</v>
      </c>
      <c r="CG263" s="2">
        <v>3.0</v>
      </c>
      <c r="CH263" s="2">
        <v>4.0</v>
      </c>
      <c r="CI263" s="2">
        <v>2.0</v>
      </c>
      <c r="CJ263" s="2">
        <v>2.0</v>
      </c>
      <c r="CK263" s="2">
        <v>4.0</v>
      </c>
      <c r="CL263" s="2" t="s">
        <v>105</v>
      </c>
      <c r="CM263" s="2" t="s">
        <v>1490</v>
      </c>
      <c r="CN263" s="6" t="s">
        <v>1491</v>
      </c>
      <c r="CO263" s="7" t="str">
        <f>HYPERLINK("https://drive.google.com/file/d/1GUEtAZEVeko1XTcBZ3JYb8UM4Kn-9tBj/view?usp=drivesdk","Form Tanggapan")</f>
        <v>Form Tanggapan</v>
      </c>
      <c r="CP263" s="2" t="s">
        <v>1492</v>
      </c>
    </row>
    <row r="264">
      <c r="A264" s="4">
        <v>43971.69585056713</v>
      </c>
      <c r="B264" s="2" t="s">
        <v>1242</v>
      </c>
      <c r="C264" s="2" t="s">
        <v>1493</v>
      </c>
      <c r="D264" s="5" t="s">
        <v>1494</v>
      </c>
      <c r="E264" s="2">
        <v>37.0</v>
      </c>
      <c r="F264" s="2" t="s">
        <v>141</v>
      </c>
      <c r="G264" s="2" t="s">
        <v>112</v>
      </c>
      <c r="H264" s="2" t="s">
        <v>97</v>
      </c>
      <c r="I264" s="2" t="s">
        <v>124</v>
      </c>
      <c r="J264" s="2" t="s">
        <v>1495</v>
      </c>
      <c r="K264" s="2" t="s">
        <v>453</v>
      </c>
      <c r="L264" s="2">
        <v>5.0</v>
      </c>
      <c r="M264" s="2">
        <v>5.0</v>
      </c>
      <c r="N264" s="2">
        <v>4.0</v>
      </c>
      <c r="O264" s="2">
        <v>1.0</v>
      </c>
      <c r="P264" s="2">
        <v>4.0</v>
      </c>
      <c r="Q264" s="2">
        <v>5.0</v>
      </c>
      <c r="R264" s="2">
        <v>2.0</v>
      </c>
      <c r="S264" s="2">
        <v>5.0</v>
      </c>
      <c r="T264" s="2">
        <v>4.0</v>
      </c>
      <c r="U264" s="2">
        <v>4.0</v>
      </c>
      <c r="V264" s="2">
        <v>5.0</v>
      </c>
      <c r="W264" s="2">
        <v>5.0</v>
      </c>
      <c r="X264" s="2">
        <v>5.0</v>
      </c>
      <c r="Y264" s="2">
        <v>5.0</v>
      </c>
      <c r="Z264" s="2">
        <v>5.0</v>
      </c>
      <c r="AA264" s="2">
        <v>3.0</v>
      </c>
      <c r="AB264" s="2">
        <v>5.0</v>
      </c>
      <c r="AC264" s="2">
        <v>5.0</v>
      </c>
      <c r="AE264" s="2" t="s">
        <v>104</v>
      </c>
      <c r="AG264" s="2" t="s">
        <v>102</v>
      </c>
      <c r="AJ264" s="2" t="s">
        <v>103</v>
      </c>
      <c r="AL264" s="2" t="s">
        <v>104</v>
      </c>
      <c r="AR264" s="2" t="s">
        <v>102</v>
      </c>
      <c r="AV264" s="2" t="s">
        <v>102</v>
      </c>
      <c r="AW264" s="2" t="s">
        <v>104</v>
      </c>
      <c r="AZ264" s="2" t="s">
        <v>102</v>
      </c>
      <c r="BB264" s="2" t="s">
        <v>102</v>
      </c>
      <c r="BE264" s="2" t="s">
        <v>102</v>
      </c>
      <c r="BG264" s="2" t="s">
        <v>104</v>
      </c>
      <c r="BM264" s="2" t="s">
        <v>102</v>
      </c>
      <c r="BQ264" s="2" t="s">
        <v>102</v>
      </c>
      <c r="BR264" s="2" t="s">
        <v>102</v>
      </c>
      <c r="BT264" s="2">
        <v>3.0</v>
      </c>
      <c r="BU264" s="2">
        <v>4.0</v>
      </c>
      <c r="BV264" s="2">
        <v>4.0</v>
      </c>
      <c r="BW264" s="2">
        <v>3.0</v>
      </c>
      <c r="BX264" s="2">
        <v>1.0</v>
      </c>
      <c r="BY264" s="2">
        <v>4.0</v>
      </c>
      <c r="BZ264" s="2">
        <v>2.0</v>
      </c>
      <c r="CA264" s="2">
        <v>1.0</v>
      </c>
      <c r="CB264" s="2">
        <v>4.0</v>
      </c>
      <c r="CC264" s="2">
        <v>1.0</v>
      </c>
      <c r="CD264" s="2">
        <v>3.0</v>
      </c>
      <c r="CE264" s="2">
        <v>3.0</v>
      </c>
      <c r="CF264" s="2">
        <v>3.0</v>
      </c>
      <c r="CG264" s="2">
        <v>2.0</v>
      </c>
      <c r="CH264" s="2">
        <v>4.0</v>
      </c>
      <c r="CI264" s="2">
        <v>2.0</v>
      </c>
      <c r="CJ264" s="2">
        <v>3.0</v>
      </c>
      <c r="CK264" s="2">
        <v>4.0</v>
      </c>
      <c r="CL264" s="2" t="s">
        <v>105</v>
      </c>
      <c r="CM264" s="2" t="s">
        <v>1496</v>
      </c>
      <c r="CN264" s="6" t="s">
        <v>1497</v>
      </c>
      <c r="CO264" s="7" t="str">
        <f>HYPERLINK("https://drive.google.com/file/d/1TeGhfgzi0fgGSc1ljVkhmRSvOEgG6k8H/view?usp=drivesdk","Form Tanggapan")</f>
        <v>Form Tanggapan</v>
      </c>
      <c r="CP264" s="2" t="s">
        <v>1498</v>
      </c>
    </row>
    <row r="265">
      <c r="A265" s="4">
        <v>43971.70347584491</v>
      </c>
      <c r="B265" s="2" t="s">
        <v>1242</v>
      </c>
      <c r="C265" s="2" t="s">
        <v>1499</v>
      </c>
      <c r="D265" s="5" t="s">
        <v>1500</v>
      </c>
      <c r="E265" s="2">
        <v>55.0</v>
      </c>
      <c r="F265" s="2" t="s">
        <v>1501</v>
      </c>
      <c r="G265" s="2" t="s">
        <v>112</v>
      </c>
      <c r="H265" s="2" t="s">
        <v>168</v>
      </c>
      <c r="I265" s="2" t="s">
        <v>161</v>
      </c>
      <c r="J265" s="2" t="s">
        <v>246</v>
      </c>
      <c r="K265" s="2" t="s">
        <v>453</v>
      </c>
      <c r="L265" s="2">
        <v>5.0</v>
      </c>
      <c r="M265" s="2">
        <v>5.0</v>
      </c>
      <c r="N265" s="2">
        <v>4.0</v>
      </c>
      <c r="O265" s="2">
        <v>4.0</v>
      </c>
      <c r="P265" s="2">
        <v>5.0</v>
      </c>
      <c r="Q265" s="2">
        <v>4.0</v>
      </c>
      <c r="R265" s="2">
        <v>3.0</v>
      </c>
      <c r="S265" s="2">
        <v>3.0</v>
      </c>
      <c r="T265" s="2">
        <v>3.0</v>
      </c>
      <c r="U265" s="2">
        <v>2.0</v>
      </c>
      <c r="V265" s="2">
        <v>4.0</v>
      </c>
      <c r="W265" s="2">
        <v>5.0</v>
      </c>
      <c r="X265" s="2">
        <v>5.0</v>
      </c>
      <c r="Y265" s="2">
        <v>5.0</v>
      </c>
      <c r="Z265" s="2">
        <v>5.0</v>
      </c>
      <c r="AA265" s="2">
        <v>1.0</v>
      </c>
      <c r="AB265" s="2">
        <v>1.0</v>
      </c>
      <c r="AC265" s="2">
        <v>5.0</v>
      </c>
      <c r="AE265" s="2" t="s">
        <v>101</v>
      </c>
      <c r="AG265" s="2" t="s">
        <v>102</v>
      </c>
      <c r="AJ265" s="2" t="s">
        <v>102</v>
      </c>
      <c r="AL265" s="2" t="s">
        <v>102</v>
      </c>
      <c r="AR265" s="2" t="s">
        <v>102</v>
      </c>
      <c r="AV265" s="2" t="s">
        <v>102</v>
      </c>
      <c r="AW265" s="2" t="s">
        <v>102</v>
      </c>
      <c r="AZ265" s="2" t="s">
        <v>102</v>
      </c>
      <c r="BB265" s="2" t="s">
        <v>102</v>
      </c>
      <c r="BE265" s="2" t="s">
        <v>102</v>
      </c>
      <c r="BG265" s="2" t="s">
        <v>102</v>
      </c>
      <c r="BM265" s="2" t="s">
        <v>102</v>
      </c>
      <c r="BQ265" s="2" t="s">
        <v>102</v>
      </c>
      <c r="BR265" s="2" t="s">
        <v>102</v>
      </c>
      <c r="BT265" s="2">
        <v>4.0</v>
      </c>
      <c r="BU265" s="2">
        <v>4.0</v>
      </c>
      <c r="BV265" s="2">
        <v>4.0</v>
      </c>
      <c r="BW265" s="2">
        <v>4.0</v>
      </c>
      <c r="BX265" s="2">
        <v>1.0</v>
      </c>
      <c r="BY265" s="2">
        <v>1.0</v>
      </c>
      <c r="BZ265" s="2">
        <v>4.0</v>
      </c>
      <c r="CA265" s="2">
        <v>1.0</v>
      </c>
      <c r="CB265" s="2">
        <v>1.0</v>
      </c>
      <c r="CC265" s="2">
        <v>1.0</v>
      </c>
      <c r="CD265" s="2">
        <v>3.0</v>
      </c>
      <c r="CE265" s="2">
        <v>3.0</v>
      </c>
      <c r="CF265" s="2">
        <v>4.0</v>
      </c>
      <c r="CG265" s="2">
        <v>3.0</v>
      </c>
      <c r="CH265" s="2">
        <v>3.0</v>
      </c>
      <c r="CI265" s="2">
        <v>2.0</v>
      </c>
      <c r="CJ265" s="2">
        <v>2.0</v>
      </c>
      <c r="CK265" s="2">
        <v>3.0</v>
      </c>
      <c r="CL265" s="2" t="s">
        <v>105</v>
      </c>
      <c r="CM265" s="2" t="s">
        <v>1502</v>
      </c>
      <c r="CN265" s="6" t="s">
        <v>1503</v>
      </c>
      <c r="CO265" s="7" t="str">
        <f>HYPERLINK("https://drive.google.com/file/d/1l64D6FUOQcY9Ha3a0DE2DLlOg-YrPKHa/view?usp=drivesdk","Form Tanggapan")</f>
        <v>Form Tanggapan</v>
      </c>
      <c r="CP265" s="2" t="s">
        <v>1504</v>
      </c>
    </row>
    <row r="266">
      <c r="A266" s="4">
        <v>43971.714222361115</v>
      </c>
      <c r="B266" s="2" t="s">
        <v>1242</v>
      </c>
      <c r="C266" s="2" t="s">
        <v>1505</v>
      </c>
      <c r="D266" s="5" t="s">
        <v>1506</v>
      </c>
      <c r="E266" s="2">
        <v>27.0</v>
      </c>
      <c r="F266" s="2" t="s">
        <v>282</v>
      </c>
      <c r="G266" s="2" t="s">
        <v>112</v>
      </c>
      <c r="H266" s="2" t="s">
        <v>168</v>
      </c>
      <c r="I266" s="2" t="s">
        <v>113</v>
      </c>
      <c r="J266" s="2" t="s">
        <v>246</v>
      </c>
      <c r="K266" s="2" t="s">
        <v>477</v>
      </c>
      <c r="L266" s="2">
        <v>5.0</v>
      </c>
      <c r="M266" s="2">
        <v>5.0</v>
      </c>
      <c r="N266" s="2">
        <v>2.0</v>
      </c>
      <c r="O266" s="2">
        <v>3.0</v>
      </c>
      <c r="P266" s="2">
        <v>4.0</v>
      </c>
      <c r="Q266" s="2">
        <v>5.0</v>
      </c>
      <c r="R266" s="2">
        <v>5.0</v>
      </c>
      <c r="S266" s="2">
        <v>5.0</v>
      </c>
      <c r="T266" s="2">
        <v>4.0</v>
      </c>
      <c r="U266" s="2">
        <v>4.0</v>
      </c>
      <c r="V266" s="2">
        <v>4.0</v>
      </c>
      <c r="W266" s="2">
        <v>5.0</v>
      </c>
      <c r="X266" s="2">
        <v>5.0</v>
      </c>
      <c r="Y266" s="2">
        <v>5.0</v>
      </c>
      <c r="Z266" s="2">
        <v>5.0</v>
      </c>
      <c r="AA266" s="2">
        <v>2.0</v>
      </c>
      <c r="AB266" s="2">
        <v>2.0</v>
      </c>
      <c r="AC266" s="2">
        <v>4.0</v>
      </c>
      <c r="AE266" s="2" t="s">
        <v>104</v>
      </c>
      <c r="AG266" s="2" t="s">
        <v>102</v>
      </c>
      <c r="AJ266" s="2" t="s">
        <v>102</v>
      </c>
      <c r="AL266" s="2" t="s">
        <v>127</v>
      </c>
      <c r="AR266" s="2" t="s">
        <v>102</v>
      </c>
      <c r="AV266" s="2" t="s">
        <v>102</v>
      </c>
      <c r="AW266" s="2" t="s">
        <v>102</v>
      </c>
      <c r="AZ266" s="2" t="s">
        <v>102</v>
      </c>
      <c r="BB266" s="2" t="s">
        <v>102</v>
      </c>
      <c r="BE266" s="2" t="s">
        <v>102</v>
      </c>
      <c r="BG266" s="2" t="s">
        <v>102</v>
      </c>
      <c r="BM266" s="2" t="s">
        <v>102</v>
      </c>
      <c r="BQ266" s="2" t="s">
        <v>102</v>
      </c>
      <c r="BR266" s="2" t="s">
        <v>102</v>
      </c>
      <c r="BT266" s="2">
        <v>4.0</v>
      </c>
      <c r="BU266" s="2">
        <v>4.0</v>
      </c>
      <c r="BV266" s="2">
        <v>4.0</v>
      </c>
      <c r="BW266" s="2">
        <v>4.0</v>
      </c>
      <c r="BX266" s="2">
        <v>4.0</v>
      </c>
      <c r="BY266" s="2">
        <v>4.0</v>
      </c>
      <c r="BZ266" s="2">
        <v>4.0</v>
      </c>
      <c r="CA266" s="2">
        <v>1.0</v>
      </c>
      <c r="CB266" s="2">
        <v>2.0</v>
      </c>
      <c r="CC266" s="2">
        <v>1.0</v>
      </c>
      <c r="CD266" s="2">
        <v>3.0</v>
      </c>
      <c r="CE266" s="2">
        <v>4.0</v>
      </c>
      <c r="CF266" s="2">
        <v>4.0</v>
      </c>
      <c r="CG266" s="2">
        <v>2.0</v>
      </c>
      <c r="CH266" s="2">
        <v>4.0</v>
      </c>
      <c r="CI266" s="2">
        <v>1.0</v>
      </c>
      <c r="CJ266" s="2">
        <v>1.0</v>
      </c>
      <c r="CK266" s="2">
        <v>4.0</v>
      </c>
      <c r="CL266" s="2" t="s">
        <v>105</v>
      </c>
      <c r="CM266" s="2" t="s">
        <v>1507</v>
      </c>
      <c r="CN266" s="6" t="s">
        <v>1508</v>
      </c>
      <c r="CO266" s="7" t="str">
        <f>HYPERLINK("https://drive.google.com/file/d/1McIkN9rqKXHqpEPJ7RQMihoFXB8YDJ0K/view?usp=drivesdk","Form Tanggapan")</f>
        <v>Form Tanggapan</v>
      </c>
      <c r="CP266" s="2" t="s">
        <v>1509</v>
      </c>
    </row>
    <row r="267">
      <c r="A267" s="4">
        <v>43971.71834886574</v>
      </c>
      <c r="B267" s="2" t="s">
        <v>1242</v>
      </c>
      <c r="C267" s="2" t="s">
        <v>1510</v>
      </c>
      <c r="D267" s="5" t="s">
        <v>1511</v>
      </c>
      <c r="E267" s="2">
        <v>31.0</v>
      </c>
      <c r="F267" s="2" t="s">
        <v>391</v>
      </c>
      <c r="G267" s="2" t="s">
        <v>96</v>
      </c>
      <c r="H267" s="2" t="s">
        <v>168</v>
      </c>
      <c r="I267" s="2" t="s">
        <v>161</v>
      </c>
      <c r="J267" s="2" t="s">
        <v>246</v>
      </c>
      <c r="K267" s="2" t="s">
        <v>453</v>
      </c>
      <c r="L267" s="2">
        <v>5.0</v>
      </c>
      <c r="M267" s="2">
        <v>5.0</v>
      </c>
      <c r="N267" s="2">
        <v>5.0</v>
      </c>
      <c r="O267" s="2">
        <v>5.0</v>
      </c>
      <c r="P267" s="2">
        <v>5.0</v>
      </c>
      <c r="Q267" s="2">
        <v>5.0</v>
      </c>
      <c r="R267" s="2">
        <v>2.0</v>
      </c>
      <c r="S267" s="2">
        <v>5.0</v>
      </c>
      <c r="T267" s="2">
        <v>5.0</v>
      </c>
      <c r="U267" s="2">
        <v>5.0</v>
      </c>
      <c r="V267" s="2">
        <v>5.0</v>
      </c>
      <c r="W267" s="2">
        <v>5.0</v>
      </c>
      <c r="X267" s="2">
        <v>5.0</v>
      </c>
      <c r="Y267" s="2">
        <v>5.0</v>
      </c>
      <c r="Z267" s="2">
        <v>5.0</v>
      </c>
      <c r="AA267" s="2">
        <v>3.0</v>
      </c>
      <c r="AB267" s="2">
        <v>3.0</v>
      </c>
      <c r="AC267" s="2">
        <v>3.0</v>
      </c>
      <c r="AE267" s="2" t="s">
        <v>116</v>
      </c>
      <c r="AG267" s="2" t="s">
        <v>104</v>
      </c>
      <c r="AJ267" s="2" t="s">
        <v>104</v>
      </c>
      <c r="AL267" s="2" t="s">
        <v>102</v>
      </c>
      <c r="AR267" s="2" t="s">
        <v>104</v>
      </c>
      <c r="AV267" s="2" t="s">
        <v>104</v>
      </c>
      <c r="AW267" s="2" t="s">
        <v>104</v>
      </c>
      <c r="AZ267" s="2" t="s">
        <v>102</v>
      </c>
      <c r="BB267" s="2" t="s">
        <v>103</v>
      </c>
      <c r="BE267" s="2" t="s">
        <v>104</v>
      </c>
      <c r="BG267" s="2" t="s">
        <v>104</v>
      </c>
      <c r="BM267" s="2" t="s">
        <v>102</v>
      </c>
      <c r="BQ267" s="2" t="s">
        <v>104</v>
      </c>
      <c r="BR267" s="2" t="s">
        <v>104</v>
      </c>
      <c r="BT267" s="2">
        <v>4.0</v>
      </c>
      <c r="BU267" s="2">
        <v>4.0</v>
      </c>
      <c r="BV267" s="2">
        <v>3.0</v>
      </c>
      <c r="BW267" s="2">
        <v>4.0</v>
      </c>
      <c r="BX267" s="2">
        <v>1.0</v>
      </c>
      <c r="BY267" s="2">
        <v>3.0</v>
      </c>
      <c r="BZ267" s="2">
        <v>4.0</v>
      </c>
      <c r="CA267" s="2">
        <v>1.0</v>
      </c>
      <c r="CB267" s="2">
        <v>4.0</v>
      </c>
      <c r="CC267" s="2">
        <v>1.0</v>
      </c>
      <c r="CD267" s="2">
        <v>4.0</v>
      </c>
      <c r="CE267" s="2">
        <v>3.0</v>
      </c>
      <c r="CF267" s="2">
        <v>3.0</v>
      </c>
      <c r="CG267" s="2">
        <v>2.0</v>
      </c>
      <c r="CH267" s="2">
        <v>4.0</v>
      </c>
      <c r="CI267" s="2">
        <v>2.0</v>
      </c>
      <c r="CJ267" s="2">
        <v>3.0</v>
      </c>
      <c r="CK267" s="2">
        <v>4.0</v>
      </c>
      <c r="CL267" s="2" t="s">
        <v>105</v>
      </c>
      <c r="CM267" s="2" t="s">
        <v>1512</v>
      </c>
      <c r="CN267" s="6" t="s">
        <v>1513</v>
      </c>
      <c r="CO267" s="7" t="str">
        <f>HYPERLINK("https://drive.google.com/file/d/1I7QGEb5dzvYXRWdge64eRhF0SKm38D7z/view?usp=drivesdk","Form Tanggapan")</f>
        <v>Form Tanggapan</v>
      </c>
      <c r="CP267" s="2" t="s">
        <v>1514</v>
      </c>
    </row>
    <row r="268">
      <c r="A268" s="4">
        <v>43971.720454270835</v>
      </c>
      <c r="B268" s="2" t="s">
        <v>1242</v>
      </c>
      <c r="C268" s="2" t="s">
        <v>1515</v>
      </c>
      <c r="D268" s="5" t="s">
        <v>1516</v>
      </c>
      <c r="E268" s="2">
        <v>36.0</v>
      </c>
      <c r="F268" s="2" t="s">
        <v>288</v>
      </c>
      <c r="G268" s="2" t="s">
        <v>96</v>
      </c>
      <c r="H268" s="2" t="s">
        <v>168</v>
      </c>
      <c r="I268" s="2" t="s">
        <v>113</v>
      </c>
      <c r="J268" s="2" t="s">
        <v>176</v>
      </c>
      <c r="K268" s="2" t="s">
        <v>471</v>
      </c>
      <c r="L268" s="2">
        <v>5.0</v>
      </c>
      <c r="M268" s="2">
        <v>5.0</v>
      </c>
      <c r="N268" s="2">
        <v>5.0</v>
      </c>
      <c r="O268" s="2">
        <v>5.0</v>
      </c>
      <c r="P268" s="2">
        <v>5.0</v>
      </c>
      <c r="Q268" s="2">
        <v>5.0</v>
      </c>
      <c r="R268" s="2">
        <v>4.0</v>
      </c>
      <c r="S268" s="2">
        <v>5.0</v>
      </c>
      <c r="T268" s="2">
        <v>5.0</v>
      </c>
      <c r="U268" s="2">
        <v>5.0</v>
      </c>
      <c r="V268" s="2">
        <v>5.0</v>
      </c>
      <c r="W268" s="2">
        <v>5.0</v>
      </c>
      <c r="X268" s="2">
        <v>5.0</v>
      </c>
      <c r="Y268" s="2">
        <v>5.0</v>
      </c>
      <c r="Z268" s="2">
        <v>4.0</v>
      </c>
      <c r="AA268" s="2">
        <v>1.0</v>
      </c>
      <c r="AB268" s="2">
        <v>2.0</v>
      </c>
      <c r="AC268" s="2">
        <v>4.0</v>
      </c>
      <c r="AE268" s="2" t="s">
        <v>101</v>
      </c>
      <c r="AG268" s="2" t="s">
        <v>102</v>
      </c>
      <c r="AJ268" s="2" t="s">
        <v>102</v>
      </c>
      <c r="AL268" s="2" t="s">
        <v>104</v>
      </c>
      <c r="AR268" s="2" t="s">
        <v>102</v>
      </c>
      <c r="AV268" s="2" t="s">
        <v>102</v>
      </c>
      <c r="AW268" s="2" t="s">
        <v>104</v>
      </c>
      <c r="AZ268" s="2" t="s">
        <v>102</v>
      </c>
      <c r="BB268" s="2" t="s">
        <v>102</v>
      </c>
      <c r="BE268" s="2" t="s">
        <v>102</v>
      </c>
      <c r="BG268" s="2" t="s">
        <v>102</v>
      </c>
      <c r="BM268" s="2" t="s">
        <v>102</v>
      </c>
      <c r="BQ268" s="2" t="s">
        <v>104</v>
      </c>
      <c r="BR268" s="2" t="s">
        <v>102</v>
      </c>
      <c r="BT268" s="2">
        <v>2.0</v>
      </c>
      <c r="BU268" s="2">
        <v>4.0</v>
      </c>
      <c r="BV268" s="2">
        <v>4.0</v>
      </c>
      <c r="BW268" s="2">
        <v>4.0</v>
      </c>
      <c r="BX268" s="2">
        <v>1.0</v>
      </c>
      <c r="BY268" s="2">
        <v>4.0</v>
      </c>
      <c r="BZ268" s="2">
        <v>4.0</v>
      </c>
      <c r="CA268" s="2">
        <v>1.0</v>
      </c>
      <c r="CB268" s="2">
        <v>4.0</v>
      </c>
      <c r="CC268" s="2">
        <v>1.0</v>
      </c>
      <c r="CD268" s="2">
        <v>2.0</v>
      </c>
      <c r="CE268" s="2">
        <v>4.0</v>
      </c>
      <c r="CF268" s="2">
        <v>4.0</v>
      </c>
      <c r="CG268" s="2">
        <v>2.0</v>
      </c>
      <c r="CH268" s="2">
        <v>4.0</v>
      </c>
      <c r="CI268" s="2">
        <v>2.0</v>
      </c>
      <c r="CJ268" s="2">
        <v>2.0</v>
      </c>
      <c r="CK268" s="2">
        <v>4.0</v>
      </c>
      <c r="CL268" s="2" t="s">
        <v>105</v>
      </c>
      <c r="CM268" s="2" t="s">
        <v>1517</v>
      </c>
      <c r="CN268" s="6" t="s">
        <v>1518</v>
      </c>
      <c r="CO268" s="7" t="str">
        <f>HYPERLINK("https://drive.google.com/file/d/1QNNbsgExy5cjv2p4C53k3trLE954VqsT/view?usp=drivesdk","Form Tanggapan")</f>
        <v>Form Tanggapan</v>
      </c>
      <c r="CP268" s="2" t="s">
        <v>1519</v>
      </c>
    </row>
    <row r="269">
      <c r="A269" s="4">
        <v>43971.72349903935</v>
      </c>
      <c r="B269" s="2" t="s">
        <v>1242</v>
      </c>
      <c r="C269" s="2" t="s">
        <v>1520</v>
      </c>
      <c r="D269" s="5" t="s">
        <v>1521</v>
      </c>
      <c r="E269" s="2">
        <v>44.0</v>
      </c>
      <c r="F269" s="2" t="s">
        <v>1522</v>
      </c>
      <c r="G269" s="2" t="s">
        <v>112</v>
      </c>
      <c r="H269" s="2" t="s">
        <v>168</v>
      </c>
      <c r="I269" s="2" t="s">
        <v>98</v>
      </c>
      <c r="J269" s="2" t="s">
        <v>1523</v>
      </c>
      <c r="K269" s="2" t="s">
        <v>477</v>
      </c>
      <c r="L269" s="2">
        <v>4.0</v>
      </c>
      <c r="M269" s="2">
        <v>4.0</v>
      </c>
      <c r="N269" s="2">
        <v>4.0</v>
      </c>
      <c r="O269" s="2">
        <v>4.0</v>
      </c>
      <c r="P269" s="2">
        <v>4.0</v>
      </c>
      <c r="Q269" s="2">
        <v>4.0</v>
      </c>
      <c r="R269" s="2">
        <v>4.0</v>
      </c>
      <c r="S269" s="2">
        <v>4.0</v>
      </c>
      <c r="T269" s="2">
        <v>4.0</v>
      </c>
      <c r="U269" s="2">
        <v>4.0</v>
      </c>
      <c r="V269" s="2">
        <v>4.0</v>
      </c>
      <c r="W269" s="2">
        <v>4.0</v>
      </c>
      <c r="X269" s="2">
        <v>4.0</v>
      </c>
      <c r="Y269" s="2">
        <v>4.0</v>
      </c>
      <c r="Z269" s="2">
        <v>5.0</v>
      </c>
      <c r="AA269" s="2">
        <v>2.0</v>
      </c>
      <c r="AB269" s="2">
        <v>2.0</v>
      </c>
      <c r="AC269" s="2">
        <v>4.0</v>
      </c>
      <c r="AE269" s="2" t="s">
        <v>101</v>
      </c>
      <c r="AG269" s="2" t="s">
        <v>104</v>
      </c>
      <c r="AJ269" s="2" t="s">
        <v>102</v>
      </c>
      <c r="AL269" s="2" t="s">
        <v>102</v>
      </c>
      <c r="AR269" s="2" t="s">
        <v>102</v>
      </c>
      <c r="AV269" s="2" t="s">
        <v>102</v>
      </c>
      <c r="AW269" s="2" t="s">
        <v>102</v>
      </c>
      <c r="AZ269" s="2" t="s">
        <v>102</v>
      </c>
      <c r="BB269" s="2" t="s">
        <v>102</v>
      </c>
      <c r="BE269" s="2" t="s">
        <v>102</v>
      </c>
      <c r="BG269" s="2" t="s">
        <v>102</v>
      </c>
      <c r="BM269" s="2" t="s">
        <v>102</v>
      </c>
      <c r="BQ269" s="2" t="s">
        <v>102</v>
      </c>
      <c r="BR269" s="2" t="s">
        <v>102</v>
      </c>
      <c r="BT269" s="2">
        <v>3.0</v>
      </c>
      <c r="BU269" s="2">
        <v>4.0</v>
      </c>
      <c r="BV269" s="2">
        <v>3.0</v>
      </c>
      <c r="BW269" s="2">
        <v>4.0</v>
      </c>
      <c r="BX269" s="2">
        <v>2.0</v>
      </c>
      <c r="BY269" s="2">
        <v>4.0</v>
      </c>
      <c r="BZ269" s="2">
        <v>3.0</v>
      </c>
      <c r="CA269" s="2">
        <v>2.0</v>
      </c>
      <c r="CB269" s="2">
        <v>3.0</v>
      </c>
      <c r="CC269" s="2">
        <v>2.0</v>
      </c>
      <c r="CD269" s="2">
        <v>3.0</v>
      </c>
      <c r="CE269" s="2">
        <v>3.0</v>
      </c>
      <c r="CF269" s="2">
        <v>3.0</v>
      </c>
      <c r="CG269" s="2">
        <v>3.0</v>
      </c>
      <c r="CH269" s="2">
        <v>3.0</v>
      </c>
      <c r="CI269" s="2">
        <v>2.0</v>
      </c>
      <c r="CJ269" s="2">
        <v>3.0</v>
      </c>
      <c r="CK269" s="2">
        <v>3.0</v>
      </c>
      <c r="CL269" s="2" t="s">
        <v>105</v>
      </c>
      <c r="CM269" s="2" t="s">
        <v>1524</v>
      </c>
      <c r="CN269" s="6" t="s">
        <v>1525</v>
      </c>
      <c r="CO269" s="7" t="str">
        <f>HYPERLINK("https://drive.google.com/file/d/1fdynCsai55ueNsyFm-UKeIs6QL03-XEN/view?usp=drivesdk","Form Tanggapan")</f>
        <v>Form Tanggapan</v>
      </c>
      <c r="CP269" s="2" t="s">
        <v>1526</v>
      </c>
    </row>
    <row r="270">
      <c r="A270" s="4">
        <v>43971.72531570602</v>
      </c>
      <c r="B270" s="2" t="s">
        <v>1242</v>
      </c>
      <c r="C270" s="2" t="s">
        <v>1527</v>
      </c>
      <c r="E270" s="2">
        <v>27.0</v>
      </c>
      <c r="F270" s="2" t="s">
        <v>288</v>
      </c>
      <c r="G270" s="2" t="s">
        <v>96</v>
      </c>
      <c r="H270" s="2" t="s">
        <v>97</v>
      </c>
      <c r="I270" s="2" t="s">
        <v>98</v>
      </c>
      <c r="J270" s="2" t="s">
        <v>169</v>
      </c>
      <c r="K270" s="2" t="s">
        <v>471</v>
      </c>
      <c r="L270" s="2">
        <v>4.0</v>
      </c>
      <c r="M270" s="2">
        <v>5.0</v>
      </c>
      <c r="N270" s="2">
        <v>5.0</v>
      </c>
      <c r="O270" s="2">
        <v>5.0</v>
      </c>
      <c r="P270" s="2">
        <v>5.0</v>
      </c>
      <c r="Q270" s="2">
        <v>5.0</v>
      </c>
      <c r="R270" s="2">
        <v>4.0</v>
      </c>
      <c r="S270" s="2">
        <v>5.0</v>
      </c>
      <c r="T270" s="2">
        <v>5.0</v>
      </c>
      <c r="U270" s="2">
        <v>5.0</v>
      </c>
      <c r="V270" s="2">
        <v>5.0</v>
      </c>
      <c r="W270" s="2">
        <v>5.0</v>
      </c>
      <c r="X270" s="2">
        <v>5.0</v>
      </c>
      <c r="Y270" s="2">
        <v>5.0</v>
      </c>
      <c r="Z270" s="2">
        <v>4.0</v>
      </c>
      <c r="AA270" s="2">
        <v>1.0</v>
      </c>
      <c r="AB270" s="2">
        <v>4.0</v>
      </c>
      <c r="AC270" s="2">
        <v>5.0</v>
      </c>
      <c r="AE270" s="2" t="s">
        <v>104</v>
      </c>
      <c r="AG270" s="2" t="s">
        <v>102</v>
      </c>
      <c r="AJ270" s="2" t="s">
        <v>102</v>
      </c>
      <c r="AL270" s="2" t="s">
        <v>102</v>
      </c>
      <c r="AR270" s="2" t="s">
        <v>104</v>
      </c>
      <c r="AV270" s="2" t="s">
        <v>104</v>
      </c>
      <c r="AW270" s="2" t="s">
        <v>102</v>
      </c>
      <c r="AZ270" s="2" t="s">
        <v>102</v>
      </c>
      <c r="BB270" s="2" t="s">
        <v>102</v>
      </c>
      <c r="BE270" s="2" t="s">
        <v>102</v>
      </c>
      <c r="BG270" s="2" t="s">
        <v>104</v>
      </c>
      <c r="BM270" s="2" t="s">
        <v>104</v>
      </c>
      <c r="BQ270" s="2" t="s">
        <v>104</v>
      </c>
      <c r="BR270" s="2" t="s">
        <v>102</v>
      </c>
      <c r="BT270" s="2">
        <v>3.0</v>
      </c>
      <c r="BU270" s="2">
        <v>3.0</v>
      </c>
      <c r="BV270" s="2">
        <v>3.0</v>
      </c>
      <c r="BW270" s="2">
        <v>3.0</v>
      </c>
      <c r="BX270" s="2">
        <v>2.0</v>
      </c>
      <c r="BY270" s="2">
        <v>3.0</v>
      </c>
      <c r="BZ270" s="2">
        <v>3.0</v>
      </c>
      <c r="CA270" s="2">
        <v>2.0</v>
      </c>
      <c r="CB270" s="2">
        <v>3.0</v>
      </c>
      <c r="CC270" s="2">
        <v>1.0</v>
      </c>
      <c r="CD270" s="2">
        <v>2.0</v>
      </c>
      <c r="CE270" s="2">
        <v>2.0</v>
      </c>
      <c r="CF270" s="2">
        <v>3.0</v>
      </c>
      <c r="CG270" s="2">
        <v>3.0</v>
      </c>
      <c r="CH270" s="2">
        <v>4.0</v>
      </c>
      <c r="CI270" s="2">
        <v>2.0</v>
      </c>
      <c r="CJ270" s="2">
        <v>2.0</v>
      </c>
      <c r="CK270" s="2">
        <v>3.0</v>
      </c>
      <c r="CL270" s="2" t="s">
        <v>105</v>
      </c>
      <c r="CM270" s="2" t="s">
        <v>1528</v>
      </c>
      <c r="CN270" s="6" t="s">
        <v>1529</v>
      </c>
      <c r="CO270" s="7" t="str">
        <f>HYPERLINK("https://drive.google.com/file/d/1XepvvZb8DAHQQ6hZkmVb9ud9FFE3ylT1/view?usp=drivesdk","Form Tanggapan")</f>
        <v>Form Tanggapan</v>
      </c>
      <c r="CP270" s="2" t="s">
        <v>1530</v>
      </c>
    </row>
    <row r="271">
      <c r="A271" s="4">
        <v>43971.72596678241</v>
      </c>
      <c r="B271" s="2" t="s">
        <v>1242</v>
      </c>
      <c r="C271" s="2" t="s">
        <v>1531</v>
      </c>
      <c r="D271" s="5" t="s">
        <v>1532</v>
      </c>
      <c r="E271" s="2">
        <v>20.0</v>
      </c>
      <c r="F271" s="2" t="s">
        <v>282</v>
      </c>
      <c r="G271" s="2" t="s">
        <v>96</v>
      </c>
      <c r="H271" s="2" t="s">
        <v>123</v>
      </c>
      <c r="I271" s="2" t="s">
        <v>124</v>
      </c>
      <c r="J271" s="2" t="s">
        <v>125</v>
      </c>
      <c r="K271" s="2" t="s">
        <v>191</v>
      </c>
      <c r="L271" s="2">
        <v>4.0</v>
      </c>
      <c r="M271" s="2">
        <v>5.0</v>
      </c>
      <c r="N271" s="2">
        <v>4.0</v>
      </c>
      <c r="O271" s="2">
        <v>5.0</v>
      </c>
      <c r="P271" s="2">
        <v>5.0</v>
      </c>
      <c r="Q271" s="2">
        <v>5.0</v>
      </c>
      <c r="R271" s="2">
        <v>5.0</v>
      </c>
      <c r="S271" s="2">
        <v>3.0</v>
      </c>
      <c r="T271" s="2">
        <v>3.0</v>
      </c>
      <c r="U271" s="2">
        <v>3.0</v>
      </c>
      <c r="V271" s="2">
        <v>5.0</v>
      </c>
      <c r="W271" s="2">
        <v>5.0</v>
      </c>
      <c r="X271" s="2">
        <v>5.0</v>
      </c>
      <c r="Y271" s="2">
        <v>5.0</v>
      </c>
      <c r="Z271" s="2">
        <v>3.0</v>
      </c>
      <c r="AA271" s="2">
        <v>3.0</v>
      </c>
      <c r="AB271" s="2">
        <v>2.0</v>
      </c>
      <c r="AC271" s="2">
        <v>2.0</v>
      </c>
      <c r="AE271" s="2" t="s">
        <v>101</v>
      </c>
      <c r="AG271" s="2" t="s">
        <v>102</v>
      </c>
      <c r="AJ271" s="2" t="s">
        <v>102</v>
      </c>
      <c r="AL271" s="2" t="s">
        <v>102</v>
      </c>
      <c r="AR271" s="2" t="s">
        <v>102</v>
      </c>
      <c r="AV271" s="2" t="s">
        <v>102</v>
      </c>
      <c r="AW271" s="2" t="s">
        <v>102</v>
      </c>
      <c r="AZ271" s="2" t="s">
        <v>102</v>
      </c>
      <c r="BB271" s="2" t="s">
        <v>102</v>
      </c>
      <c r="BE271" s="2" t="s">
        <v>102</v>
      </c>
      <c r="BG271" s="2" t="s">
        <v>102</v>
      </c>
      <c r="BM271" s="2" t="s">
        <v>102</v>
      </c>
      <c r="BQ271" s="2" t="s">
        <v>102</v>
      </c>
      <c r="BR271" s="2" t="s">
        <v>102</v>
      </c>
      <c r="BT271" s="2">
        <v>3.0</v>
      </c>
      <c r="BU271" s="2">
        <v>3.0</v>
      </c>
      <c r="BV271" s="2">
        <v>4.0</v>
      </c>
      <c r="BW271" s="2">
        <v>4.0</v>
      </c>
      <c r="BX271" s="2">
        <v>2.0</v>
      </c>
      <c r="BY271" s="2">
        <v>3.0</v>
      </c>
      <c r="BZ271" s="2">
        <v>3.0</v>
      </c>
      <c r="CA271" s="2">
        <v>2.0</v>
      </c>
      <c r="CB271" s="2">
        <v>2.0</v>
      </c>
      <c r="CC271" s="2">
        <v>2.0</v>
      </c>
      <c r="CD271" s="2">
        <v>2.0</v>
      </c>
      <c r="CE271" s="2">
        <v>3.0</v>
      </c>
      <c r="CF271" s="2">
        <v>3.0</v>
      </c>
      <c r="CG271" s="2">
        <v>2.0</v>
      </c>
      <c r="CH271" s="2">
        <v>3.0</v>
      </c>
      <c r="CI271" s="2">
        <v>2.0</v>
      </c>
      <c r="CJ271" s="2">
        <v>2.0</v>
      </c>
      <c r="CK271" s="2">
        <v>3.0</v>
      </c>
      <c r="CL271" s="2" t="s">
        <v>105</v>
      </c>
      <c r="CM271" s="2" t="s">
        <v>1533</v>
      </c>
      <c r="CN271" s="6" t="s">
        <v>1534</v>
      </c>
      <c r="CO271" s="7" t="str">
        <f>HYPERLINK("https://drive.google.com/file/d/1wV9yC54oRLD5BB-n7GkwSmFdO7IsA2ah/view?usp=drivesdk","Form Tanggapan")</f>
        <v>Form Tanggapan</v>
      </c>
      <c r="CP271" s="2" t="s">
        <v>1535</v>
      </c>
    </row>
    <row r="272">
      <c r="A272" s="4">
        <v>43971.73763488426</v>
      </c>
      <c r="B272" s="2" t="s">
        <v>1242</v>
      </c>
      <c r="C272" s="2" t="s">
        <v>1536</v>
      </c>
      <c r="E272" s="2">
        <v>24.0</v>
      </c>
      <c r="F272" s="2" t="s">
        <v>141</v>
      </c>
      <c r="G272" s="2" t="s">
        <v>96</v>
      </c>
      <c r="H272" s="2" t="s">
        <v>97</v>
      </c>
      <c r="I272" s="2" t="s">
        <v>113</v>
      </c>
      <c r="J272" s="2" t="s">
        <v>1537</v>
      </c>
      <c r="K272" s="2" t="s">
        <v>477</v>
      </c>
      <c r="L272" s="2">
        <v>5.0</v>
      </c>
      <c r="M272" s="2">
        <v>5.0</v>
      </c>
      <c r="N272" s="2">
        <v>5.0</v>
      </c>
      <c r="O272" s="2">
        <v>5.0</v>
      </c>
      <c r="P272" s="2">
        <v>5.0</v>
      </c>
      <c r="Q272" s="2">
        <v>5.0</v>
      </c>
      <c r="R272" s="2">
        <v>4.0</v>
      </c>
      <c r="S272" s="2">
        <v>5.0</v>
      </c>
      <c r="T272" s="2">
        <v>1.0</v>
      </c>
      <c r="U272" s="2">
        <v>3.0</v>
      </c>
      <c r="V272" s="2">
        <v>5.0</v>
      </c>
      <c r="W272" s="2">
        <v>5.0</v>
      </c>
      <c r="X272" s="2">
        <v>5.0</v>
      </c>
      <c r="Y272" s="2">
        <v>5.0</v>
      </c>
      <c r="Z272" s="2">
        <v>5.0</v>
      </c>
      <c r="AA272" s="2">
        <v>3.0</v>
      </c>
      <c r="AB272" s="2">
        <v>1.0</v>
      </c>
      <c r="AC272" s="2">
        <v>1.0</v>
      </c>
      <c r="AE272" s="2" t="s">
        <v>116</v>
      </c>
      <c r="AG272" s="2" t="s">
        <v>102</v>
      </c>
      <c r="AJ272" s="2" t="s">
        <v>102</v>
      </c>
      <c r="AL272" s="2" t="s">
        <v>104</v>
      </c>
      <c r="AR272" s="2" t="s">
        <v>102</v>
      </c>
      <c r="AV272" s="2" t="s">
        <v>102</v>
      </c>
      <c r="AW272" s="2" t="s">
        <v>102</v>
      </c>
      <c r="AZ272" s="2" t="s">
        <v>102</v>
      </c>
      <c r="BB272" s="2" t="s">
        <v>102</v>
      </c>
      <c r="BE272" s="2" t="s">
        <v>104</v>
      </c>
      <c r="BG272" s="2" t="s">
        <v>102</v>
      </c>
      <c r="BM272" s="2" t="s">
        <v>102</v>
      </c>
      <c r="BQ272" s="2" t="s">
        <v>104</v>
      </c>
      <c r="BR272" s="2" t="s">
        <v>102</v>
      </c>
      <c r="BT272" s="2">
        <v>4.0</v>
      </c>
      <c r="BU272" s="2">
        <v>4.0</v>
      </c>
      <c r="BV272" s="2">
        <v>4.0</v>
      </c>
      <c r="BW272" s="2">
        <v>4.0</v>
      </c>
      <c r="BX272" s="2">
        <v>1.0</v>
      </c>
      <c r="BY272" s="2">
        <v>4.0</v>
      </c>
      <c r="BZ272" s="2">
        <v>3.0</v>
      </c>
      <c r="CA272" s="2">
        <v>1.0</v>
      </c>
      <c r="CB272" s="2">
        <v>4.0</v>
      </c>
      <c r="CC272" s="2">
        <v>1.0</v>
      </c>
      <c r="CD272" s="2">
        <v>4.0</v>
      </c>
      <c r="CE272" s="2">
        <v>3.0</v>
      </c>
      <c r="CF272" s="2">
        <v>4.0</v>
      </c>
      <c r="CG272" s="2">
        <v>4.0</v>
      </c>
      <c r="CH272" s="2">
        <v>4.0</v>
      </c>
      <c r="CI272" s="2">
        <v>1.0</v>
      </c>
      <c r="CJ272" s="2">
        <v>1.0</v>
      </c>
      <c r="CK272" s="2">
        <v>4.0</v>
      </c>
      <c r="CL272" s="2" t="s">
        <v>105</v>
      </c>
      <c r="CM272" s="2" t="s">
        <v>1538</v>
      </c>
      <c r="CN272" s="6" t="s">
        <v>1539</v>
      </c>
      <c r="CO272" s="7" t="str">
        <f>HYPERLINK("https://drive.google.com/file/d/18EUX3SvI-62DB8f5Bun81ucYD6Nm6Pbz/view?usp=drivesdk","Form Tanggapan")</f>
        <v>Form Tanggapan</v>
      </c>
      <c r="CP272" s="2" t="s">
        <v>1540</v>
      </c>
    </row>
    <row r="273">
      <c r="A273" s="4">
        <v>43971.74960472222</v>
      </c>
      <c r="B273" s="2" t="s">
        <v>1242</v>
      </c>
      <c r="C273" s="2" t="s">
        <v>1541</v>
      </c>
      <c r="D273" s="5" t="s">
        <v>1542</v>
      </c>
      <c r="E273" s="2">
        <v>23.0</v>
      </c>
      <c r="F273" s="2" t="s">
        <v>1195</v>
      </c>
      <c r="G273" s="2" t="s">
        <v>96</v>
      </c>
      <c r="H273" s="2" t="s">
        <v>97</v>
      </c>
      <c r="I273" s="2" t="s">
        <v>113</v>
      </c>
      <c r="J273" s="2" t="s">
        <v>1543</v>
      </c>
      <c r="K273" s="2" t="s">
        <v>447</v>
      </c>
      <c r="L273" s="2">
        <v>5.0</v>
      </c>
      <c r="M273" s="2">
        <v>5.0</v>
      </c>
      <c r="N273" s="2">
        <v>5.0</v>
      </c>
      <c r="O273" s="2">
        <v>5.0</v>
      </c>
      <c r="P273" s="2">
        <v>5.0</v>
      </c>
      <c r="Q273" s="2">
        <v>5.0</v>
      </c>
      <c r="R273" s="2">
        <v>4.0</v>
      </c>
      <c r="S273" s="2">
        <v>5.0</v>
      </c>
      <c r="T273" s="2">
        <v>5.0</v>
      </c>
      <c r="U273" s="2">
        <v>5.0</v>
      </c>
      <c r="V273" s="2">
        <v>5.0</v>
      </c>
      <c r="W273" s="2">
        <v>5.0</v>
      </c>
      <c r="X273" s="2">
        <v>5.0</v>
      </c>
      <c r="Y273" s="2">
        <v>5.0</v>
      </c>
      <c r="Z273" s="2">
        <v>5.0</v>
      </c>
      <c r="AA273" s="2">
        <v>1.0</v>
      </c>
      <c r="AB273" s="2">
        <v>1.0</v>
      </c>
      <c r="AC273" s="2">
        <v>5.0</v>
      </c>
      <c r="AE273" s="2" t="s">
        <v>101</v>
      </c>
      <c r="AG273" s="2" t="s">
        <v>104</v>
      </c>
      <c r="AJ273" s="2" t="s">
        <v>102</v>
      </c>
      <c r="AL273" s="2" t="s">
        <v>127</v>
      </c>
      <c r="AR273" s="2" t="s">
        <v>102</v>
      </c>
      <c r="AV273" s="2" t="s">
        <v>102</v>
      </c>
      <c r="AW273" s="2" t="s">
        <v>103</v>
      </c>
      <c r="AZ273" s="2" t="s">
        <v>102</v>
      </c>
      <c r="BB273" s="2" t="s">
        <v>102</v>
      </c>
      <c r="BE273" s="2" t="s">
        <v>104</v>
      </c>
      <c r="BG273" s="2" t="s">
        <v>102</v>
      </c>
      <c r="BM273" s="2" t="s">
        <v>104</v>
      </c>
      <c r="BQ273" s="2" t="s">
        <v>104</v>
      </c>
      <c r="BR273" s="2" t="s">
        <v>104</v>
      </c>
      <c r="BT273" s="2">
        <v>1.0</v>
      </c>
      <c r="BU273" s="2">
        <v>4.0</v>
      </c>
      <c r="BV273" s="2">
        <v>4.0</v>
      </c>
      <c r="BW273" s="2">
        <v>4.0</v>
      </c>
      <c r="BX273" s="2">
        <v>4.0</v>
      </c>
      <c r="BY273" s="2">
        <v>4.0</v>
      </c>
      <c r="BZ273" s="2">
        <v>3.0</v>
      </c>
      <c r="CA273" s="2">
        <v>3.0</v>
      </c>
      <c r="CB273" s="2">
        <v>4.0</v>
      </c>
      <c r="CC273" s="2">
        <v>1.0</v>
      </c>
      <c r="CD273" s="2">
        <v>3.0</v>
      </c>
      <c r="CE273" s="2">
        <v>3.0</v>
      </c>
      <c r="CF273" s="2">
        <v>3.0</v>
      </c>
      <c r="CG273" s="2">
        <v>1.0</v>
      </c>
      <c r="CH273" s="2">
        <v>4.0</v>
      </c>
      <c r="CI273" s="2">
        <v>2.0</v>
      </c>
      <c r="CJ273" s="2">
        <v>2.0</v>
      </c>
      <c r="CK273" s="2">
        <v>4.0</v>
      </c>
      <c r="CL273" s="2" t="s">
        <v>105</v>
      </c>
      <c r="CM273" s="2" t="s">
        <v>1544</v>
      </c>
      <c r="CN273" s="6" t="s">
        <v>1545</v>
      </c>
      <c r="CO273" s="7" t="str">
        <f>HYPERLINK("https://drive.google.com/file/d/1n4TOKmWrmAPoSh7yq1APwPMYNvX-w81B/view?usp=drivesdk","Form Tanggapan")</f>
        <v>Form Tanggapan</v>
      </c>
      <c r="CP273" s="2" t="s">
        <v>1546</v>
      </c>
    </row>
    <row r="274">
      <c r="A274" s="4">
        <v>43971.760380312495</v>
      </c>
      <c r="B274" s="2" t="s">
        <v>1242</v>
      </c>
      <c r="C274" s="2" t="s">
        <v>1547</v>
      </c>
      <c r="D274" s="5" t="s">
        <v>1548</v>
      </c>
      <c r="E274" s="2">
        <v>18.0</v>
      </c>
      <c r="F274" s="2" t="s">
        <v>495</v>
      </c>
      <c r="G274" s="2" t="s">
        <v>96</v>
      </c>
      <c r="H274" s="2" t="s">
        <v>123</v>
      </c>
      <c r="I274" s="2" t="s">
        <v>124</v>
      </c>
      <c r="J274" s="2" t="s">
        <v>1549</v>
      </c>
      <c r="K274" s="2" t="s">
        <v>226</v>
      </c>
      <c r="L274" s="2">
        <v>5.0</v>
      </c>
      <c r="M274" s="2">
        <v>5.0</v>
      </c>
      <c r="N274" s="2">
        <v>5.0</v>
      </c>
      <c r="O274" s="2">
        <v>5.0</v>
      </c>
      <c r="P274" s="2">
        <v>5.0</v>
      </c>
      <c r="Q274" s="2">
        <v>5.0</v>
      </c>
      <c r="R274" s="2">
        <v>5.0</v>
      </c>
      <c r="S274" s="2">
        <v>5.0</v>
      </c>
      <c r="T274" s="2">
        <v>4.0</v>
      </c>
      <c r="U274" s="2">
        <v>1.0</v>
      </c>
      <c r="V274" s="2">
        <v>5.0</v>
      </c>
      <c r="W274" s="2">
        <v>5.0</v>
      </c>
      <c r="X274" s="2">
        <v>5.0</v>
      </c>
      <c r="Y274" s="2">
        <v>5.0</v>
      </c>
      <c r="Z274" s="2">
        <v>5.0</v>
      </c>
      <c r="AA274" s="2">
        <v>1.0</v>
      </c>
      <c r="AB274" s="2">
        <v>1.0</v>
      </c>
      <c r="AC274" s="2">
        <v>5.0</v>
      </c>
      <c r="AE274" s="2" t="s">
        <v>104</v>
      </c>
      <c r="AG274" s="2" t="s">
        <v>102</v>
      </c>
      <c r="AJ274" s="2" t="s">
        <v>102</v>
      </c>
      <c r="AL274" s="2" t="s">
        <v>127</v>
      </c>
      <c r="AR274" s="2" t="s">
        <v>102</v>
      </c>
      <c r="AV274" s="2" t="s">
        <v>102</v>
      </c>
      <c r="AW274" s="2" t="s">
        <v>104</v>
      </c>
      <c r="AZ274" s="2" t="s">
        <v>102</v>
      </c>
      <c r="BB274" s="2" t="s">
        <v>102</v>
      </c>
      <c r="BE274" s="2" t="s">
        <v>104</v>
      </c>
      <c r="BG274" s="2" t="s">
        <v>104</v>
      </c>
      <c r="BM274" s="2" t="s">
        <v>104</v>
      </c>
      <c r="BQ274" s="2" t="s">
        <v>104</v>
      </c>
      <c r="BR274" s="2" t="s">
        <v>102</v>
      </c>
      <c r="BT274" s="2">
        <v>4.0</v>
      </c>
      <c r="BU274" s="2">
        <v>4.0</v>
      </c>
      <c r="BV274" s="2">
        <v>4.0</v>
      </c>
      <c r="BW274" s="2">
        <v>4.0</v>
      </c>
      <c r="BX274" s="2">
        <v>1.0</v>
      </c>
      <c r="BY274" s="2">
        <v>4.0</v>
      </c>
      <c r="BZ274" s="2">
        <v>4.0</v>
      </c>
      <c r="CA274" s="2">
        <v>1.0</v>
      </c>
      <c r="CB274" s="2">
        <v>4.0</v>
      </c>
      <c r="CC274" s="2">
        <v>1.0</v>
      </c>
      <c r="CD274" s="2">
        <v>4.0</v>
      </c>
      <c r="CE274" s="2">
        <v>4.0</v>
      </c>
      <c r="CF274" s="2">
        <v>4.0</v>
      </c>
      <c r="CG274" s="2">
        <v>4.0</v>
      </c>
      <c r="CH274" s="2">
        <v>4.0</v>
      </c>
      <c r="CI274" s="2">
        <v>1.0</v>
      </c>
      <c r="CJ274" s="2">
        <v>1.0</v>
      </c>
      <c r="CK274" s="2">
        <v>4.0</v>
      </c>
      <c r="CL274" s="2" t="s">
        <v>105</v>
      </c>
      <c r="CM274" s="2" t="s">
        <v>1550</v>
      </c>
      <c r="CN274" s="6" t="s">
        <v>1551</v>
      </c>
      <c r="CO274" s="7" t="str">
        <f>HYPERLINK("https://drive.google.com/file/d/1qgRiAqey3lbUKzNMYk3YY3G4sd6xI9uc/view?usp=drivesdk","Form Tanggapan")</f>
        <v>Form Tanggapan</v>
      </c>
      <c r="CP274" s="2" t="s">
        <v>1552</v>
      </c>
    </row>
    <row r="275">
      <c r="A275" s="4">
        <v>43971.76871826389</v>
      </c>
      <c r="B275" s="2" t="s">
        <v>1242</v>
      </c>
      <c r="C275" s="2" t="s">
        <v>1553</v>
      </c>
      <c r="D275" s="5" t="s">
        <v>1554</v>
      </c>
      <c r="E275" s="2">
        <v>26.0</v>
      </c>
      <c r="F275" s="2" t="s">
        <v>876</v>
      </c>
      <c r="G275" s="2" t="s">
        <v>96</v>
      </c>
      <c r="H275" s="2" t="s">
        <v>97</v>
      </c>
      <c r="I275" s="2" t="s">
        <v>161</v>
      </c>
      <c r="J275" s="2" t="s">
        <v>169</v>
      </c>
      <c r="K275" s="2" t="s">
        <v>471</v>
      </c>
      <c r="L275" s="2">
        <v>5.0</v>
      </c>
      <c r="M275" s="2">
        <v>5.0</v>
      </c>
      <c r="N275" s="2">
        <v>5.0</v>
      </c>
      <c r="O275" s="2">
        <v>5.0</v>
      </c>
      <c r="P275" s="2">
        <v>5.0</v>
      </c>
      <c r="Q275" s="2">
        <v>4.0</v>
      </c>
      <c r="R275" s="2">
        <v>5.0</v>
      </c>
      <c r="S275" s="2">
        <v>5.0</v>
      </c>
      <c r="T275" s="2">
        <v>5.0</v>
      </c>
      <c r="U275" s="2">
        <v>5.0</v>
      </c>
      <c r="V275" s="2">
        <v>5.0</v>
      </c>
      <c r="W275" s="2">
        <v>5.0</v>
      </c>
      <c r="X275" s="2">
        <v>5.0</v>
      </c>
      <c r="Y275" s="2">
        <v>5.0</v>
      </c>
      <c r="Z275" s="2">
        <v>4.0</v>
      </c>
      <c r="AA275" s="2">
        <v>3.0</v>
      </c>
      <c r="AB275" s="2">
        <v>3.0</v>
      </c>
      <c r="AC275" s="2">
        <v>5.0</v>
      </c>
      <c r="AE275" s="2" t="s">
        <v>104</v>
      </c>
      <c r="AG275" s="2" t="s">
        <v>102</v>
      </c>
      <c r="AJ275" s="2" t="s">
        <v>102</v>
      </c>
      <c r="AL275" s="2" t="s">
        <v>104</v>
      </c>
      <c r="AR275" s="2" t="s">
        <v>102</v>
      </c>
      <c r="AV275" s="2" t="s">
        <v>102</v>
      </c>
      <c r="AW275" s="2" t="s">
        <v>104</v>
      </c>
      <c r="AZ275" s="2" t="s">
        <v>104</v>
      </c>
      <c r="BB275" s="2" t="s">
        <v>102</v>
      </c>
      <c r="BE275" s="2" t="s">
        <v>102</v>
      </c>
      <c r="BG275" s="2" t="s">
        <v>104</v>
      </c>
      <c r="BM275" s="2" t="s">
        <v>104</v>
      </c>
      <c r="BQ275" s="2" t="s">
        <v>104</v>
      </c>
      <c r="BR275" s="2" t="s">
        <v>104</v>
      </c>
      <c r="BT275" s="2">
        <v>3.0</v>
      </c>
      <c r="BU275" s="2">
        <v>3.0</v>
      </c>
      <c r="BV275" s="2">
        <v>3.0</v>
      </c>
      <c r="BW275" s="2">
        <v>4.0</v>
      </c>
      <c r="BX275" s="2">
        <v>1.0</v>
      </c>
      <c r="BY275" s="2">
        <v>1.0</v>
      </c>
      <c r="BZ275" s="2">
        <v>4.0</v>
      </c>
      <c r="CA275" s="2">
        <v>2.0</v>
      </c>
      <c r="CB275" s="2">
        <v>4.0</v>
      </c>
      <c r="CC275" s="2">
        <v>1.0</v>
      </c>
      <c r="CD275" s="2">
        <v>3.0</v>
      </c>
      <c r="CE275" s="2">
        <v>4.0</v>
      </c>
      <c r="CF275" s="2">
        <v>4.0</v>
      </c>
      <c r="CG275" s="2">
        <v>3.0</v>
      </c>
      <c r="CH275" s="2">
        <v>4.0</v>
      </c>
      <c r="CI275" s="2">
        <v>2.0</v>
      </c>
      <c r="CJ275" s="2">
        <v>4.0</v>
      </c>
      <c r="CK275" s="2">
        <v>4.0</v>
      </c>
      <c r="CL275" s="2" t="s">
        <v>105</v>
      </c>
      <c r="CM275" s="2" t="s">
        <v>1555</v>
      </c>
      <c r="CN275" s="6" t="s">
        <v>1556</v>
      </c>
      <c r="CO275" s="7" t="str">
        <f>HYPERLINK("https://drive.google.com/file/d/1U3oRQje50eiRZhO-2d3q-sl0FfmF6VLX/view?usp=drivesdk","Form Tanggapan")</f>
        <v>Form Tanggapan</v>
      </c>
      <c r="CP275" s="2" t="s">
        <v>1557</v>
      </c>
    </row>
    <row r="276">
      <c r="A276" s="4">
        <v>43971.776398692135</v>
      </c>
      <c r="B276" s="2" t="s">
        <v>1242</v>
      </c>
      <c r="C276" s="2" t="s">
        <v>1558</v>
      </c>
      <c r="D276" s="5" t="s">
        <v>1559</v>
      </c>
      <c r="E276" s="2">
        <v>22.0</v>
      </c>
      <c r="F276" s="2" t="s">
        <v>282</v>
      </c>
      <c r="G276" s="2" t="s">
        <v>96</v>
      </c>
      <c r="H276" s="2" t="s">
        <v>123</v>
      </c>
      <c r="I276" s="2" t="s">
        <v>124</v>
      </c>
      <c r="J276" s="2" t="s">
        <v>125</v>
      </c>
      <c r="K276" s="2" t="s">
        <v>471</v>
      </c>
      <c r="L276" s="2">
        <v>5.0</v>
      </c>
      <c r="M276" s="2">
        <v>5.0</v>
      </c>
      <c r="N276" s="2">
        <v>5.0</v>
      </c>
      <c r="O276" s="2">
        <v>5.0</v>
      </c>
      <c r="P276" s="2">
        <v>5.0</v>
      </c>
      <c r="Q276" s="2">
        <v>5.0</v>
      </c>
      <c r="R276" s="2">
        <v>5.0</v>
      </c>
      <c r="S276" s="2">
        <v>5.0</v>
      </c>
      <c r="T276" s="2">
        <v>4.0</v>
      </c>
      <c r="U276" s="2">
        <v>5.0</v>
      </c>
      <c r="V276" s="2">
        <v>5.0</v>
      </c>
      <c r="W276" s="2">
        <v>5.0</v>
      </c>
      <c r="X276" s="2">
        <v>5.0</v>
      </c>
      <c r="Y276" s="2">
        <v>5.0</v>
      </c>
      <c r="Z276" s="2">
        <v>5.0</v>
      </c>
      <c r="AA276" s="2">
        <v>1.0</v>
      </c>
      <c r="AB276" s="2">
        <v>1.0</v>
      </c>
      <c r="AC276" s="2">
        <v>5.0</v>
      </c>
      <c r="AE276" s="2" t="s">
        <v>101</v>
      </c>
      <c r="AG276" s="2" t="s">
        <v>102</v>
      </c>
      <c r="AJ276" s="2" t="s">
        <v>102</v>
      </c>
      <c r="AL276" s="2" t="s">
        <v>104</v>
      </c>
      <c r="AR276" s="2" t="s">
        <v>102</v>
      </c>
      <c r="AV276" s="2" t="s">
        <v>102</v>
      </c>
      <c r="AW276" s="2" t="s">
        <v>102</v>
      </c>
      <c r="AZ276" s="2" t="s">
        <v>102</v>
      </c>
      <c r="BB276" s="2" t="s">
        <v>103</v>
      </c>
      <c r="BE276" s="2" t="s">
        <v>104</v>
      </c>
      <c r="BG276" s="2" t="s">
        <v>102</v>
      </c>
      <c r="BM276" s="2" t="s">
        <v>102</v>
      </c>
      <c r="BQ276" s="2" t="s">
        <v>102</v>
      </c>
      <c r="BR276" s="2" t="s">
        <v>102</v>
      </c>
      <c r="BT276" s="2">
        <v>4.0</v>
      </c>
      <c r="BU276" s="2">
        <v>4.0</v>
      </c>
      <c r="BV276" s="2">
        <v>4.0</v>
      </c>
      <c r="BW276" s="2">
        <v>4.0</v>
      </c>
      <c r="BX276" s="2">
        <v>1.0</v>
      </c>
      <c r="BY276" s="2">
        <v>4.0</v>
      </c>
      <c r="BZ276" s="2">
        <v>4.0</v>
      </c>
      <c r="CA276" s="2">
        <v>3.0</v>
      </c>
      <c r="CB276" s="2">
        <v>4.0</v>
      </c>
      <c r="CC276" s="2">
        <v>1.0</v>
      </c>
      <c r="CD276" s="2">
        <v>4.0</v>
      </c>
      <c r="CE276" s="2">
        <v>4.0</v>
      </c>
      <c r="CF276" s="2">
        <v>4.0</v>
      </c>
      <c r="CG276" s="2">
        <v>2.0</v>
      </c>
      <c r="CH276" s="2">
        <v>4.0</v>
      </c>
      <c r="CI276" s="2">
        <v>2.0</v>
      </c>
      <c r="CJ276" s="2">
        <v>1.0</v>
      </c>
      <c r="CK276" s="2">
        <v>4.0</v>
      </c>
      <c r="CL276" s="2" t="s">
        <v>105</v>
      </c>
      <c r="CM276" s="2" t="s">
        <v>1560</v>
      </c>
      <c r="CN276" s="6" t="s">
        <v>1561</v>
      </c>
      <c r="CO276" s="7" t="str">
        <f>HYPERLINK("https://drive.google.com/file/d/1Vr9mNKKo2EE24bJbQjntbcPGuiVl6o2l/view?usp=drivesdk","Form Tanggapan")</f>
        <v>Form Tanggapan</v>
      </c>
      <c r="CP276" s="2" t="s">
        <v>1562</v>
      </c>
    </row>
    <row r="277">
      <c r="A277" s="4">
        <v>43971.7767775463</v>
      </c>
      <c r="B277" s="2" t="s">
        <v>1242</v>
      </c>
      <c r="C277" s="2" t="s">
        <v>1563</v>
      </c>
      <c r="D277" s="5" t="s">
        <v>1564</v>
      </c>
      <c r="E277" s="2">
        <v>28.0</v>
      </c>
      <c r="F277" s="2" t="s">
        <v>1472</v>
      </c>
      <c r="G277" s="2" t="s">
        <v>96</v>
      </c>
      <c r="H277" s="2" t="s">
        <v>168</v>
      </c>
      <c r="I277" s="2" t="s">
        <v>161</v>
      </c>
      <c r="J277" s="2" t="s">
        <v>114</v>
      </c>
      <c r="K277" s="2" t="s">
        <v>471</v>
      </c>
      <c r="L277" s="2">
        <v>4.0</v>
      </c>
      <c r="M277" s="2">
        <v>4.0</v>
      </c>
      <c r="N277" s="2">
        <v>5.0</v>
      </c>
      <c r="O277" s="2">
        <v>4.0</v>
      </c>
      <c r="P277" s="2">
        <v>5.0</v>
      </c>
      <c r="Q277" s="2">
        <v>5.0</v>
      </c>
      <c r="R277" s="2">
        <v>4.0</v>
      </c>
      <c r="S277" s="2">
        <v>5.0</v>
      </c>
      <c r="T277" s="2">
        <v>4.0</v>
      </c>
      <c r="U277" s="2">
        <v>3.0</v>
      </c>
      <c r="V277" s="2">
        <v>5.0</v>
      </c>
      <c r="W277" s="2">
        <v>5.0</v>
      </c>
      <c r="X277" s="2">
        <v>5.0</v>
      </c>
      <c r="Y277" s="2">
        <v>5.0</v>
      </c>
      <c r="Z277" s="2">
        <v>5.0</v>
      </c>
      <c r="AA277" s="2">
        <v>2.0</v>
      </c>
      <c r="AB277" s="2">
        <v>3.0</v>
      </c>
      <c r="AC277" s="2">
        <v>5.0</v>
      </c>
      <c r="AE277" s="2" t="s">
        <v>116</v>
      </c>
      <c r="AG277" s="2" t="s">
        <v>102</v>
      </c>
      <c r="AJ277" s="2" t="s">
        <v>104</v>
      </c>
      <c r="AL277" s="2" t="s">
        <v>104</v>
      </c>
      <c r="AR277" s="2" t="s">
        <v>102</v>
      </c>
      <c r="AV277" s="2" t="s">
        <v>102</v>
      </c>
      <c r="AW277" s="2" t="s">
        <v>104</v>
      </c>
      <c r="AZ277" s="2" t="s">
        <v>102</v>
      </c>
      <c r="BB277" s="2" t="s">
        <v>102</v>
      </c>
      <c r="BE277" s="2" t="s">
        <v>102</v>
      </c>
      <c r="BG277" s="2" t="s">
        <v>102</v>
      </c>
      <c r="BM277" s="2" t="s">
        <v>104</v>
      </c>
      <c r="BQ277" s="2" t="s">
        <v>102</v>
      </c>
      <c r="BR277" s="2" t="s">
        <v>102</v>
      </c>
      <c r="BT277" s="2">
        <v>3.0</v>
      </c>
      <c r="BU277" s="2">
        <v>3.0</v>
      </c>
      <c r="BV277" s="2">
        <v>4.0</v>
      </c>
      <c r="BW277" s="2">
        <v>4.0</v>
      </c>
      <c r="BX277" s="2">
        <v>2.0</v>
      </c>
      <c r="BY277" s="2">
        <v>3.0</v>
      </c>
      <c r="BZ277" s="2">
        <v>3.0</v>
      </c>
      <c r="CA277" s="2">
        <v>1.0</v>
      </c>
      <c r="CB277" s="2">
        <v>4.0</v>
      </c>
      <c r="CC277" s="2">
        <v>1.0</v>
      </c>
      <c r="CD277" s="2">
        <v>4.0</v>
      </c>
      <c r="CE277" s="2">
        <v>2.0</v>
      </c>
      <c r="CF277" s="2">
        <v>3.0</v>
      </c>
      <c r="CG277" s="2">
        <v>2.0</v>
      </c>
      <c r="CH277" s="2">
        <v>3.0</v>
      </c>
      <c r="CI277" s="2">
        <v>2.0</v>
      </c>
      <c r="CJ277" s="2">
        <v>4.0</v>
      </c>
      <c r="CK277" s="2">
        <v>3.0</v>
      </c>
      <c r="CL277" s="2" t="s">
        <v>105</v>
      </c>
      <c r="CM277" s="2" t="s">
        <v>1565</v>
      </c>
      <c r="CN277" s="6" t="s">
        <v>1566</v>
      </c>
      <c r="CO277" s="7" t="str">
        <f>HYPERLINK("https://drive.google.com/file/d/13L-4SeHSGzCDBmQGzKskYliTM-1QLRHs/view?usp=drivesdk","Form Tanggapan")</f>
        <v>Form Tanggapan</v>
      </c>
      <c r="CP277" s="2" t="s">
        <v>1567</v>
      </c>
    </row>
    <row r="278">
      <c r="A278" s="4">
        <v>43971.784261574074</v>
      </c>
      <c r="B278" s="2" t="s">
        <v>1242</v>
      </c>
      <c r="C278" s="2" t="s">
        <v>1568</v>
      </c>
      <c r="D278" s="5" t="s">
        <v>1569</v>
      </c>
      <c r="E278" s="2">
        <v>26.0</v>
      </c>
      <c r="F278" s="2" t="s">
        <v>1522</v>
      </c>
      <c r="G278" s="2" t="s">
        <v>96</v>
      </c>
      <c r="H278" s="2" t="s">
        <v>97</v>
      </c>
      <c r="I278" s="2" t="s">
        <v>161</v>
      </c>
      <c r="J278" s="2" t="s">
        <v>1570</v>
      </c>
      <c r="K278" s="2" t="s">
        <v>191</v>
      </c>
      <c r="L278" s="2">
        <v>5.0</v>
      </c>
      <c r="M278" s="2">
        <v>5.0</v>
      </c>
      <c r="N278" s="2">
        <v>5.0</v>
      </c>
      <c r="O278" s="2">
        <v>5.0</v>
      </c>
      <c r="P278" s="2">
        <v>5.0</v>
      </c>
      <c r="Q278" s="2">
        <v>5.0</v>
      </c>
      <c r="R278" s="2">
        <v>4.0</v>
      </c>
      <c r="S278" s="2">
        <v>5.0</v>
      </c>
      <c r="T278" s="2">
        <v>5.0</v>
      </c>
      <c r="U278" s="2">
        <v>5.0</v>
      </c>
      <c r="V278" s="2">
        <v>5.0</v>
      </c>
      <c r="W278" s="2">
        <v>5.0</v>
      </c>
      <c r="X278" s="2">
        <v>5.0</v>
      </c>
      <c r="Y278" s="2">
        <v>5.0</v>
      </c>
      <c r="Z278" s="2">
        <v>5.0</v>
      </c>
      <c r="AA278" s="2">
        <v>2.0</v>
      </c>
      <c r="AB278" s="2">
        <v>1.0</v>
      </c>
      <c r="AC278" s="2">
        <v>4.0</v>
      </c>
      <c r="AE278" s="2" t="s">
        <v>116</v>
      </c>
      <c r="AG278" s="2" t="s">
        <v>102</v>
      </c>
      <c r="AJ278" s="2" t="s">
        <v>102</v>
      </c>
      <c r="AL278" s="2" t="s">
        <v>104</v>
      </c>
      <c r="AR278" s="2" t="s">
        <v>102</v>
      </c>
      <c r="AV278" s="2" t="s">
        <v>102</v>
      </c>
      <c r="AW278" s="2" t="s">
        <v>102</v>
      </c>
      <c r="AZ278" s="2" t="s">
        <v>102</v>
      </c>
      <c r="BB278" s="2" t="s">
        <v>104</v>
      </c>
      <c r="BE278" s="2" t="s">
        <v>102</v>
      </c>
      <c r="BG278" s="2" t="s">
        <v>103</v>
      </c>
      <c r="BM278" s="2" t="s">
        <v>102</v>
      </c>
      <c r="BQ278" s="2" t="s">
        <v>102</v>
      </c>
      <c r="BR278" s="2" t="s">
        <v>102</v>
      </c>
      <c r="BT278" s="2">
        <v>3.0</v>
      </c>
      <c r="BU278" s="2">
        <v>4.0</v>
      </c>
      <c r="BV278" s="2">
        <v>4.0</v>
      </c>
      <c r="BW278" s="2">
        <v>4.0</v>
      </c>
      <c r="BX278" s="2">
        <v>1.0</v>
      </c>
      <c r="BY278" s="2">
        <v>3.0</v>
      </c>
      <c r="BZ278" s="2">
        <v>4.0</v>
      </c>
      <c r="CA278" s="2">
        <v>2.0</v>
      </c>
      <c r="CB278" s="2">
        <v>4.0</v>
      </c>
      <c r="CC278" s="2">
        <v>1.0</v>
      </c>
      <c r="CD278" s="2">
        <v>4.0</v>
      </c>
      <c r="CE278" s="2">
        <v>2.0</v>
      </c>
      <c r="CF278" s="2">
        <v>4.0</v>
      </c>
      <c r="CG278" s="2">
        <v>2.0</v>
      </c>
      <c r="CH278" s="2">
        <v>4.0</v>
      </c>
      <c r="CI278" s="2">
        <v>2.0</v>
      </c>
      <c r="CJ278" s="2">
        <v>2.0</v>
      </c>
      <c r="CK278" s="2">
        <v>4.0</v>
      </c>
      <c r="CL278" s="2" t="s">
        <v>105</v>
      </c>
      <c r="CM278" s="2" t="s">
        <v>1571</v>
      </c>
      <c r="CN278" s="6" t="s">
        <v>1572</v>
      </c>
      <c r="CO278" s="7" t="str">
        <f>HYPERLINK("https://drive.google.com/file/d/1_12taQWW0QNR9ueZ0CgT94s7KmOwmwgJ/view?usp=drivesdk","Form Tanggapan")</f>
        <v>Form Tanggapan</v>
      </c>
      <c r="CP278" s="2" t="s">
        <v>1573</v>
      </c>
    </row>
    <row r="279">
      <c r="A279" s="4">
        <v>43971.78605737269</v>
      </c>
      <c r="B279" s="2" t="s">
        <v>1242</v>
      </c>
      <c r="C279" s="2" t="s">
        <v>1574</v>
      </c>
      <c r="D279" s="5" t="s">
        <v>1575</v>
      </c>
      <c r="E279" s="2">
        <v>62.0</v>
      </c>
      <c r="F279" s="2" t="s">
        <v>209</v>
      </c>
      <c r="G279" s="2" t="s">
        <v>112</v>
      </c>
      <c r="H279" s="2" t="s">
        <v>168</v>
      </c>
      <c r="I279" s="2" t="s">
        <v>161</v>
      </c>
      <c r="J279" s="2" t="s">
        <v>1576</v>
      </c>
      <c r="K279" s="2" t="s">
        <v>477</v>
      </c>
      <c r="L279" s="2">
        <v>5.0</v>
      </c>
      <c r="M279" s="2">
        <v>4.0</v>
      </c>
      <c r="N279" s="2">
        <v>5.0</v>
      </c>
      <c r="O279" s="2">
        <v>5.0</v>
      </c>
      <c r="P279" s="2">
        <v>5.0</v>
      </c>
      <c r="Q279" s="2">
        <v>5.0</v>
      </c>
      <c r="R279" s="2">
        <v>5.0</v>
      </c>
      <c r="S279" s="2">
        <v>4.0</v>
      </c>
      <c r="T279" s="2">
        <v>4.0</v>
      </c>
      <c r="U279" s="2">
        <v>3.0</v>
      </c>
      <c r="V279" s="2">
        <v>5.0</v>
      </c>
      <c r="W279" s="2">
        <v>5.0</v>
      </c>
      <c r="X279" s="2">
        <v>5.0</v>
      </c>
      <c r="Y279" s="2">
        <v>5.0</v>
      </c>
      <c r="Z279" s="2">
        <v>5.0</v>
      </c>
      <c r="AA279" s="2">
        <v>1.0</v>
      </c>
      <c r="AB279" s="2">
        <v>2.0</v>
      </c>
      <c r="AC279" s="2">
        <v>5.0</v>
      </c>
      <c r="AE279" s="2" t="s">
        <v>101</v>
      </c>
      <c r="AG279" s="2" t="s">
        <v>102</v>
      </c>
      <c r="AJ279" s="2" t="s">
        <v>102</v>
      </c>
      <c r="AL279" s="2" t="s">
        <v>102</v>
      </c>
      <c r="AR279" s="2" t="s">
        <v>102</v>
      </c>
      <c r="AV279" s="2" t="s">
        <v>102</v>
      </c>
      <c r="AW279" s="2" t="s">
        <v>102</v>
      </c>
      <c r="AZ279" s="2" t="s">
        <v>102</v>
      </c>
      <c r="BB279" s="2" t="s">
        <v>102</v>
      </c>
      <c r="BE279" s="2" t="s">
        <v>102</v>
      </c>
      <c r="BG279" s="2" t="s">
        <v>102</v>
      </c>
      <c r="BM279" s="2" t="s">
        <v>102</v>
      </c>
      <c r="BQ279" s="2" t="s">
        <v>102</v>
      </c>
      <c r="BR279" s="2" t="s">
        <v>102</v>
      </c>
      <c r="BT279" s="2">
        <v>4.0</v>
      </c>
      <c r="BU279" s="2">
        <v>4.0</v>
      </c>
      <c r="BV279" s="2">
        <v>4.0</v>
      </c>
      <c r="BW279" s="2">
        <v>4.0</v>
      </c>
      <c r="BX279" s="2">
        <v>1.0</v>
      </c>
      <c r="BY279" s="2">
        <v>4.0</v>
      </c>
      <c r="BZ279" s="2">
        <v>4.0</v>
      </c>
      <c r="CA279" s="2">
        <v>4.0</v>
      </c>
      <c r="CB279" s="2">
        <v>4.0</v>
      </c>
      <c r="CC279" s="2">
        <v>1.0</v>
      </c>
      <c r="CD279" s="2">
        <v>4.0</v>
      </c>
      <c r="CE279" s="2">
        <v>4.0</v>
      </c>
      <c r="CF279" s="2">
        <v>4.0</v>
      </c>
      <c r="CG279" s="2">
        <v>4.0</v>
      </c>
      <c r="CH279" s="2">
        <v>4.0</v>
      </c>
      <c r="CI279" s="2">
        <v>1.0</v>
      </c>
      <c r="CJ279" s="2">
        <v>1.0</v>
      </c>
      <c r="CK279" s="2">
        <v>4.0</v>
      </c>
      <c r="CL279" s="2" t="s">
        <v>105</v>
      </c>
      <c r="CM279" s="2" t="s">
        <v>1577</v>
      </c>
      <c r="CN279" s="6" t="s">
        <v>1578</v>
      </c>
      <c r="CO279" s="7" t="str">
        <f>HYPERLINK("https://drive.google.com/file/d/1ypMoB1adjK_TTMEbfgVGSTjEDm-EZL0F/view?usp=drivesdk","Form Tanggapan")</f>
        <v>Form Tanggapan</v>
      </c>
      <c r="CP279" s="2" t="s">
        <v>1579</v>
      </c>
    </row>
    <row r="280">
      <c r="A280" s="4">
        <v>43971.78901729167</v>
      </c>
      <c r="B280" s="2" t="s">
        <v>1242</v>
      </c>
      <c r="C280" s="2" t="s">
        <v>1580</v>
      </c>
      <c r="D280" s="5" t="s">
        <v>1581</v>
      </c>
      <c r="E280" s="2">
        <v>21.0</v>
      </c>
      <c r="F280" s="2" t="s">
        <v>225</v>
      </c>
      <c r="G280" s="2" t="s">
        <v>96</v>
      </c>
      <c r="H280" s="2" t="s">
        <v>123</v>
      </c>
      <c r="I280" s="2" t="s">
        <v>124</v>
      </c>
      <c r="J280" s="2" t="s">
        <v>125</v>
      </c>
      <c r="K280" s="2" t="s">
        <v>477</v>
      </c>
      <c r="L280" s="2">
        <v>5.0</v>
      </c>
      <c r="M280" s="2">
        <v>5.0</v>
      </c>
      <c r="N280" s="2">
        <v>5.0</v>
      </c>
      <c r="O280" s="2">
        <v>5.0</v>
      </c>
      <c r="P280" s="2">
        <v>5.0</v>
      </c>
      <c r="Q280" s="2">
        <v>5.0</v>
      </c>
      <c r="R280" s="2">
        <v>4.0</v>
      </c>
      <c r="S280" s="2">
        <v>5.0</v>
      </c>
      <c r="T280" s="2">
        <v>3.0</v>
      </c>
      <c r="U280" s="2">
        <v>4.0</v>
      </c>
      <c r="V280" s="2">
        <v>5.0</v>
      </c>
      <c r="W280" s="2">
        <v>5.0</v>
      </c>
      <c r="X280" s="2">
        <v>5.0</v>
      </c>
      <c r="Y280" s="2">
        <v>4.0</v>
      </c>
      <c r="Z280" s="2">
        <v>5.0</v>
      </c>
      <c r="AA280" s="2">
        <v>2.0</v>
      </c>
      <c r="AB280" s="2">
        <v>2.0</v>
      </c>
      <c r="AC280" s="2">
        <v>5.0</v>
      </c>
      <c r="AE280" s="2" t="s">
        <v>104</v>
      </c>
      <c r="AG280" s="2" t="s">
        <v>102</v>
      </c>
      <c r="AJ280" s="2" t="s">
        <v>102</v>
      </c>
      <c r="AL280" s="2" t="s">
        <v>103</v>
      </c>
      <c r="AR280" s="2" t="s">
        <v>104</v>
      </c>
      <c r="AV280" s="2" t="s">
        <v>102</v>
      </c>
      <c r="AW280" s="2" t="s">
        <v>104</v>
      </c>
      <c r="AZ280" s="2" t="s">
        <v>102</v>
      </c>
      <c r="BB280" s="2" t="s">
        <v>104</v>
      </c>
      <c r="BE280" s="2" t="s">
        <v>104</v>
      </c>
      <c r="BG280" s="2" t="s">
        <v>104</v>
      </c>
      <c r="BM280" s="2" t="s">
        <v>102</v>
      </c>
      <c r="BQ280" s="2" t="s">
        <v>103</v>
      </c>
      <c r="BR280" s="2" t="s">
        <v>104</v>
      </c>
      <c r="BT280" s="2">
        <v>3.0</v>
      </c>
      <c r="BU280" s="2">
        <v>4.0</v>
      </c>
      <c r="BV280" s="2">
        <v>4.0</v>
      </c>
      <c r="BW280" s="2">
        <v>4.0</v>
      </c>
      <c r="BX280" s="2">
        <v>2.0</v>
      </c>
      <c r="BY280" s="2">
        <v>4.0</v>
      </c>
      <c r="BZ280" s="2">
        <v>3.0</v>
      </c>
      <c r="CA280" s="2">
        <v>3.0</v>
      </c>
      <c r="CB280" s="2">
        <v>4.0</v>
      </c>
      <c r="CC280" s="2">
        <v>2.0</v>
      </c>
      <c r="CD280" s="2">
        <v>4.0</v>
      </c>
      <c r="CE280" s="2">
        <v>4.0</v>
      </c>
      <c r="CF280" s="2">
        <v>3.0</v>
      </c>
      <c r="CG280" s="2">
        <v>3.0</v>
      </c>
      <c r="CH280" s="2">
        <v>4.0</v>
      </c>
      <c r="CI280" s="2">
        <v>1.0</v>
      </c>
      <c r="CJ280" s="2">
        <v>3.0</v>
      </c>
      <c r="CK280" s="2">
        <v>3.0</v>
      </c>
      <c r="CL280" s="2" t="s">
        <v>105</v>
      </c>
      <c r="CM280" s="2" t="s">
        <v>1582</v>
      </c>
      <c r="CN280" s="6" t="s">
        <v>1583</v>
      </c>
      <c r="CO280" s="7" t="str">
        <f>HYPERLINK("https://drive.google.com/file/d/1oElmglIUvRyxxZ-HDMSNK-pE4MJqrSa0/view?usp=drivesdk","Form Tanggapan")</f>
        <v>Form Tanggapan</v>
      </c>
      <c r="CP280" s="2" t="s">
        <v>1584</v>
      </c>
    </row>
    <row r="281">
      <c r="A281" s="4">
        <v>43971.78947956019</v>
      </c>
      <c r="B281" s="2" t="s">
        <v>1242</v>
      </c>
      <c r="C281" s="2" t="s">
        <v>1585</v>
      </c>
      <c r="D281" s="5" t="s">
        <v>1586</v>
      </c>
      <c r="E281" s="2">
        <v>25.0</v>
      </c>
      <c r="F281" s="2" t="s">
        <v>1587</v>
      </c>
      <c r="G281" s="2" t="s">
        <v>112</v>
      </c>
      <c r="H281" s="2" t="s">
        <v>168</v>
      </c>
      <c r="I281" s="2" t="s">
        <v>161</v>
      </c>
      <c r="J281" s="2" t="s">
        <v>1588</v>
      </c>
      <c r="K281" s="2" t="s">
        <v>477</v>
      </c>
      <c r="L281" s="2">
        <v>3.0</v>
      </c>
      <c r="M281" s="2">
        <v>5.0</v>
      </c>
      <c r="N281" s="2">
        <v>5.0</v>
      </c>
      <c r="O281" s="2">
        <v>5.0</v>
      </c>
      <c r="P281" s="2">
        <v>5.0</v>
      </c>
      <c r="Q281" s="2">
        <v>5.0</v>
      </c>
      <c r="R281" s="2">
        <v>2.0</v>
      </c>
      <c r="S281" s="2">
        <v>5.0</v>
      </c>
      <c r="T281" s="2">
        <v>5.0</v>
      </c>
      <c r="U281" s="2">
        <v>5.0</v>
      </c>
      <c r="V281" s="2">
        <v>5.0</v>
      </c>
      <c r="W281" s="2">
        <v>5.0</v>
      </c>
      <c r="X281" s="2">
        <v>5.0</v>
      </c>
      <c r="Y281" s="2">
        <v>5.0</v>
      </c>
      <c r="Z281" s="2">
        <v>5.0</v>
      </c>
      <c r="AA281" s="2">
        <v>5.0</v>
      </c>
      <c r="AB281" s="2">
        <v>5.0</v>
      </c>
      <c r="AC281" s="2">
        <v>5.0</v>
      </c>
      <c r="AE281" s="2" t="s">
        <v>104</v>
      </c>
      <c r="AG281" s="2" t="s">
        <v>102</v>
      </c>
      <c r="AJ281" s="2" t="s">
        <v>102</v>
      </c>
      <c r="AL281" s="2" t="s">
        <v>102</v>
      </c>
      <c r="AR281" s="2" t="s">
        <v>102</v>
      </c>
      <c r="AV281" s="2" t="s">
        <v>102</v>
      </c>
      <c r="AW281" s="2" t="s">
        <v>102</v>
      </c>
      <c r="AZ281" s="2" t="s">
        <v>102</v>
      </c>
      <c r="BB281" s="2" t="s">
        <v>102</v>
      </c>
      <c r="BE281" s="2" t="s">
        <v>104</v>
      </c>
      <c r="BG281" s="2" t="s">
        <v>104</v>
      </c>
      <c r="BM281" s="2" t="s">
        <v>102</v>
      </c>
      <c r="BQ281" s="2" t="s">
        <v>102</v>
      </c>
      <c r="BR281" s="2" t="s">
        <v>102</v>
      </c>
      <c r="BT281" s="2">
        <v>4.0</v>
      </c>
      <c r="BU281" s="2">
        <v>4.0</v>
      </c>
      <c r="BV281" s="2">
        <v>4.0</v>
      </c>
      <c r="BW281" s="2">
        <v>4.0</v>
      </c>
      <c r="BX281" s="2">
        <v>2.0</v>
      </c>
      <c r="BY281" s="2">
        <v>4.0</v>
      </c>
      <c r="BZ281" s="2">
        <v>4.0</v>
      </c>
      <c r="CA281" s="2">
        <v>1.0</v>
      </c>
      <c r="CB281" s="2">
        <v>4.0</v>
      </c>
      <c r="CC281" s="2">
        <v>4.0</v>
      </c>
      <c r="CD281" s="2">
        <v>1.0</v>
      </c>
      <c r="CE281" s="2">
        <v>4.0</v>
      </c>
      <c r="CF281" s="2">
        <v>4.0</v>
      </c>
      <c r="CG281" s="2">
        <v>1.0</v>
      </c>
      <c r="CH281" s="2">
        <v>4.0</v>
      </c>
      <c r="CI281" s="2">
        <v>4.0</v>
      </c>
      <c r="CJ281" s="2">
        <v>1.0</v>
      </c>
      <c r="CK281" s="2">
        <v>4.0</v>
      </c>
      <c r="CL281" s="2" t="s">
        <v>105</v>
      </c>
      <c r="CM281" s="2" t="s">
        <v>1589</v>
      </c>
      <c r="CN281" s="6" t="s">
        <v>1590</v>
      </c>
      <c r="CO281" s="7" t="str">
        <f>HYPERLINK("https://drive.google.com/file/d/1gPrsMyQ85RRDaBCeTwPOP0Qjaayz71xb/view?usp=drivesdk","Form Tanggapan")</f>
        <v>Form Tanggapan</v>
      </c>
      <c r="CP281" s="2" t="s">
        <v>1591</v>
      </c>
    </row>
    <row r="282">
      <c r="A282" s="4">
        <v>43971.797303009254</v>
      </c>
      <c r="B282" s="2" t="s">
        <v>1242</v>
      </c>
      <c r="C282" s="2" t="s">
        <v>1592</v>
      </c>
      <c r="D282" s="5" t="s">
        <v>1593</v>
      </c>
      <c r="E282" s="2">
        <v>27.0</v>
      </c>
      <c r="F282" s="2" t="s">
        <v>1594</v>
      </c>
      <c r="G282" s="2" t="s">
        <v>112</v>
      </c>
      <c r="H282" s="2" t="s">
        <v>168</v>
      </c>
      <c r="I282" s="2" t="s">
        <v>98</v>
      </c>
      <c r="J282" s="2" t="s">
        <v>569</v>
      </c>
      <c r="K282" s="2" t="s">
        <v>471</v>
      </c>
      <c r="L282" s="2">
        <v>5.0</v>
      </c>
      <c r="M282" s="2">
        <v>5.0</v>
      </c>
      <c r="N282" s="2">
        <v>5.0</v>
      </c>
      <c r="O282" s="2">
        <v>5.0</v>
      </c>
      <c r="P282" s="2">
        <v>5.0</v>
      </c>
      <c r="Q282" s="2">
        <v>5.0</v>
      </c>
      <c r="R282" s="2">
        <v>5.0</v>
      </c>
      <c r="S282" s="2">
        <v>5.0</v>
      </c>
      <c r="T282" s="2">
        <v>5.0</v>
      </c>
      <c r="U282" s="2">
        <v>5.0</v>
      </c>
      <c r="V282" s="2">
        <v>5.0</v>
      </c>
      <c r="W282" s="2">
        <v>5.0</v>
      </c>
      <c r="X282" s="2">
        <v>5.0</v>
      </c>
      <c r="Y282" s="2">
        <v>5.0</v>
      </c>
      <c r="Z282" s="2">
        <v>4.0</v>
      </c>
      <c r="AA282" s="2">
        <v>2.0</v>
      </c>
      <c r="AB282" s="2">
        <v>4.0</v>
      </c>
      <c r="AC282" s="2">
        <v>5.0</v>
      </c>
      <c r="AE282" s="2" t="s">
        <v>104</v>
      </c>
      <c r="AG282" s="2" t="s">
        <v>102</v>
      </c>
      <c r="AJ282" s="2" t="s">
        <v>102</v>
      </c>
      <c r="AL282" s="2" t="s">
        <v>104</v>
      </c>
      <c r="AR282" s="2" t="s">
        <v>102</v>
      </c>
      <c r="AV282" s="2" t="s">
        <v>104</v>
      </c>
      <c r="AW282" s="2" t="s">
        <v>104</v>
      </c>
      <c r="AZ282" s="2" t="s">
        <v>102</v>
      </c>
      <c r="BB282" s="2" t="s">
        <v>102</v>
      </c>
      <c r="BE282" s="2" t="s">
        <v>102</v>
      </c>
      <c r="BG282" s="2" t="s">
        <v>104</v>
      </c>
      <c r="BM282" s="2" t="s">
        <v>102</v>
      </c>
      <c r="BQ282" s="2" t="s">
        <v>102</v>
      </c>
      <c r="BR282" s="2" t="s">
        <v>102</v>
      </c>
      <c r="BT282" s="2">
        <v>3.0</v>
      </c>
      <c r="BU282" s="2">
        <v>3.0</v>
      </c>
      <c r="BV282" s="2">
        <v>3.0</v>
      </c>
      <c r="BW282" s="2">
        <v>3.0</v>
      </c>
      <c r="BX282" s="2">
        <v>2.0</v>
      </c>
      <c r="BY282" s="2">
        <v>4.0</v>
      </c>
      <c r="BZ282" s="2">
        <v>4.0</v>
      </c>
      <c r="CA282" s="2">
        <v>3.0</v>
      </c>
      <c r="CB282" s="2">
        <v>3.0</v>
      </c>
      <c r="CC282" s="2">
        <v>1.0</v>
      </c>
      <c r="CD282" s="2">
        <v>3.0</v>
      </c>
      <c r="CE282" s="2">
        <v>3.0</v>
      </c>
      <c r="CF282" s="2">
        <v>3.0</v>
      </c>
      <c r="CG282" s="2">
        <v>2.0</v>
      </c>
      <c r="CH282" s="2">
        <v>4.0</v>
      </c>
      <c r="CI282" s="2">
        <v>1.0</v>
      </c>
      <c r="CJ282" s="2">
        <v>1.0</v>
      </c>
      <c r="CK282" s="2">
        <v>4.0</v>
      </c>
      <c r="CL282" s="2" t="s">
        <v>105</v>
      </c>
      <c r="CM282" s="2" t="s">
        <v>1595</v>
      </c>
      <c r="CN282" s="6" t="s">
        <v>1596</v>
      </c>
      <c r="CO282" s="7" t="str">
        <f>HYPERLINK("https://drive.google.com/file/d/1sVtqwp8TjPseRuOO4OxM8_jnaxQO9d36/view?usp=drivesdk","Form Tanggapan")</f>
        <v>Form Tanggapan</v>
      </c>
      <c r="CP282" s="2" t="s">
        <v>1597</v>
      </c>
    </row>
    <row r="283">
      <c r="A283" s="4">
        <v>43971.802108449076</v>
      </c>
      <c r="B283" s="2" t="s">
        <v>1242</v>
      </c>
      <c r="C283" s="2" t="s">
        <v>1598</v>
      </c>
      <c r="D283" s="5" t="s">
        <v>1599</v>
      </c>
      <c r="E283" s="2">
        <v>28.0</v>
      </c>
      <c r="F283" s="2" t="s">
        <v>733</v>
      </c>
      <c r="G283" s="2" t="s">
        <v>96</v>
      </c>
      <c r="H283" s="2" t="s">
        <v>97</v>
      </c>
      <c r="I283" s="2" t="s">
        <v>98</v>
      </c>
      <c r="J283" s="2" t="s">
        <v>114</v>
      </c>
      <c r="K283" s="2" t="s">
        <v>477</v>
      </c>
      <c r="L283" s="2">
        <v>4.0</v>
      </c>
      <c r="M283" s="2">
        <v>5.0</v>
      </c>
      <c r="N283" s="2">
        <v>4.0</v>
      </c>
      <c r="O283" s="2">
        <v>5.0</v>
      </c>
      <c r="P283" s="2">
        <v>4.0</v>
      </c>
      <c r="Q283" s="2">
        <v>2.0</v>
      </c>
      <c r="R283" s="2">
        <v>3.0</v>
      </c>
      <c r="S283" s="2">
        <v>4.0</v>
      </c>
      <c r="T283" s="2">
        <v>4.0</v>
      </c>
      <c r="U283" s="2">
        <v>4.0</v>
      </c>
      <c r="V283" s="2">
        <v>4.0</v>
      </c>
      <c r="W283" s="2">
        <v>5.0</v>
      </c>
      <c r="X283" s="2">
        <v>4.0</v>
      </c>
      <c r="Y283" s="2">
        <v>5.0</v>
      </c>
      <c r="Z283" s="2">
        <v>5.0</v>
      </c>
      <c r="AA283" s="2">
        <v>3.0</v>
      </c>
      <c r="AB283" s="2">
        <v>2.0</v>
      </c>
      <c r="AC283" s="2">
        <v>3.0</v>
      </c>
      <c r="AE283" s="2" t="s">
        <v>104</v>
      </c>
      <c r="AG283" s="2" t="s">
        <v>102</v>
      </c>
      <c r="AJ283" s="2" t="s">
        <v>102</v>
      </c>
      <c r="AL283" s="2" t="s">
        <v>104</v>
      </c>
      <c r="AR283" s="2" t="s">
        <v>102</v>
      </c>
      <c r="AV283" s="2" t="s">
        <v>127</v>
      </c>
      <c r="AW283" s="2" t="s">
        <v>104</v>
      </c>
      <c r="AZ283" s="2" t="s">
        <v>102</v>
      </c>
      <c r="BB283" s="2" t="s">
        <v>104</v>
      </c>
      <c r="BE283" s="2" t="s">
        <v>104</v>
      </c>
      <c r="BG283" s="2" t="s">
        <v>104</v>
      </c>
      <c r="BM283" s="2" t="s">
        <v>102</v>
      </c>
      <c r="BQ283" s="2" t="s">
        <v>104</v>
      </c>
      <c r="BR283" s="2" t="s">
        <v>104</v>
      </c>
      <c r="BT283" s="2">
        <v>3.0</v>
      </c>
      <c r="BU283" s="2">
        <v>3.0</v>
      </c>
      <c r="BV283" s="2">
        <v>4.0</v>
      </c>
      <c r="BW283" s="2">
        <v>3.0</v>
      </c>
      <c r="BX283" s="2">
        <v>2.0</v>
      </c>
      <c r="BY283" s="2">
        <v>4.0</v>
      </c>
      <c r="BZ283" s="2">
        <v>3.0</v>
      </c>
      <c r="CA283" s="2">
        <v>3.0</v>
      </c>
      <c r="CB283" s="2">
        <v>4.0</v>
      </c>
      <c r="CC283" s="2">
        <v>2.0</v>
      </c>
      <c r="CD283" s="2">
        <v>4.0</v>
      </c>
      <c r="CE283" s="2">
        <v>3.0</v>
      </c>
      <c r="CF283" s="2">
        <v>3.0</v>
      </c>
      <c r="CG283" s="2">
        <v>2.0</v>
      </c>
      <c r="CH283" s="2">
        <v>3.0</v>
      </c>
      <c r="CI283" s="2">
        <v>2.0</v>
      </c>
      <c r="CJ283" s="2">
        <v>3.0</v>
      </c>
      <c r="CK283" s="2">
        <v>3.0</v>
      </c>
      <c r="CL283" s="2" t="s">
        <v>105</v>
      </c>
      <c r="CM283" s="2" t="s">
        <v>1600</v>
      </c>
      <c r="CN283" s="6" t="s">
        <v>1601</v>
      </c>
      <c r="CO283" s="7" t="str">
        <f>HYPERLINK("https://drive.google.com/file/d/1jPFaygeR_aHcPT9QOLFeQtlddDAk9_bC/view?usp=drivesdk","Form Tanggapan")</f>
        <v>Form Tanggapan</v>
      </c>
      <c r="CP283" s="2" t="s">
        <v>1602</v>
      </c>
    </row>
    <row r="284">
      <c r="A284" s="4">
        <v>43971.80402688657</v>
      </c>
      <c r="B284" s="2" t="s">
        <v>1242</v>
      </c>
      <c r="C284" s="2" t="s">
        <v>1603</v>
      </c>
      <c r="D284" s="5" t="s">
        <v>1604</v>
      </c>
      <c r="E284" s="2">
        <v>26.0</v>
      </c>
      <c r="F284" s="2" t="s">
        <v>203</v>
      </c>
      <c r="G284" s="2" t="s">
        <v>96</v>
      </c>
      <c r="H284" s="2" t="s">
        <v>97</v>
      </c>
      <c r="I284" s="2" t="s">
        <v>98</v>
      </c>
      <c r="J284" s="2" t="s">
        <v>1605</v>
      </c>
      <c r="K284" s="2" t="s">
        <v>471</v>
      </c>
      <c r="L284" s="2">
        <v>4.0</v>
      </c>
      <c r="M284" s="2">
        <v>5.0</v>
      </c>
      <c r="N284" s="2">
        <v>5.0</v>
      </c>
      <c r="O284" s="2">
        <v>5.0</v>
      </c>
      <c r="P284" s="2">
        <v>5.0</v>
      </c>
      <c r="Q284" s="2">
        <v>4.0</v>
      </c>
      <c r="R284" s="2">
        <v>5.0</v>
      </c>
      <c r="S284" s="2">
        <v>5.0</v>
      </c>
      <c r="T284" s="2">
        <v>5.0</v>
      </c>
      <c r="U284" s="2">
        <v>5.0</v>
      </c>
      <c r="V284" s="2">
        <v>5.0</v>
      </c>
      <c r="W284" s="2">
        <v>5.0</v>
      </c>
      <c r="X284" s="2">
        <v>4.0</v>
      </c>
      <c r="Y284" s="2">
        <v>5.0</v>
      </c>
      <c r="Z284" s="2">
        <v>5.0</v>
      </c>
      <c r="AA284" s="2">
        <v>2.0</v>
      </c>
      <c r="AB284" s="2">
        <v>2.0</v>
      </c>
      <c r="AC284" s="2">
        <v>4.0</v>
      </c>
      <c r="AE284" s="2" t="s">
        <v>116</v>
      </c>
      <c r="AG284" s="2" t="s">
        <v>102</v>
      </c>
      <c r="AJ284" s="2" t="s">
        <v>102</v>
      </c>
      <c r="AL284" s="2" t="s">
        <v>103</v>
      </c>
      <c r="AR284" s="2" t="s">
        <v>104</v>
      </c>
      <c r="AV284" s="2" t="s">
        <v>102</v>
      </c>
      <c r="AW284" s="2" t="s">
        <v>104</v>
      </c>
      <c r="AZ284" s="2" t="s">
        <v>102</v>
      </c>
      <c r="BB284" s="2" t="s">
        <v>104</v>
      </c>
      <c r="BE284" s="2" t="s">
        <v>104</v>
      </c>
      <c r="BG284" s="2" t="s">
        <v>104</v>
      </c>
      <c r="BM284" s="2" t="s">
        <v>104</v>
      </c>
      <c r="BQ284" s="2" t="s">
        <v>104</v>
      </c>
      <c r="BR284" s="2" t="s">
        <v>104</v>
      </c>
      <c r="BT284" s="2">
        <v>4.0</v>
      </c>
      <c r="BU284" s="2">
        <v>4.0</v>
      </c>
      <c r="BV284" s="2">
        <v>4.0</v>
      </c>
      <c r="BW284" s="2">
        <v>4.0</v>
      </c>
      <c r="BX284" s="2">
        <v>2.0</v>
      </c>
      <c r="BY284" s="2">
        <v>3.0</v>
      </c>
      <c r="BZ284" s="2">
        <v>3.0</v>
      </c>
      <c r="CA284" s="2">
        <v>1.0</v>
      </c>
      <c r="CB284" s="2">
        <v>3.0</v>
      </c>
      <c r="CC284" s="2">
        <v>1.0</v>
      </c>
      <c r="CD284" s="2">
        <v>4.0</v>
      </c>
      <c r="CE284" s="2">
        <v>3.0</v>
      </c>
      <c r="CF284" s="2">
        <v>3.0</v>
      </c>
      <c r="CG284" s="2">
        <v>3.0</v>
      </c>
      <c r="CH284" s="2">
        <v>4.0</v>
      </c>
      <c r="CI284" s="2">
        <v>2.0</v>
      </c>
      <c r="CJ284" s="2">
        <v>2.0</v>
      </c>
      <c r="CK284" s="2">
        <v>3.0</v>
      </c>
      <c r="CL284" s="2" t="s">
        <v>105</v>
      </c>
      <c r="CM284" s="2" t="s">
        <v>1606</v>
      </c>
      <c r="CN284" s="6" t="s">
        <v>1607</v>
      </c>
      <c r="CO284" s="7" t="str">
        <f>HYPERLINK("https://drive.google.com/file/d/1zSPEmnWgZiR1HbwewAu5VUM_wRahgeK9/view?usp=drivesdk","Form Tanggapan")</f>
        <v>Form Tanggapan</v>
      </c>
      <c r="CP284" s="2" t="s">
        <v>1608</v>
      </c>
    </row>
    <row r="285">
      <c r="A285" s="4">
        <v>43971.8193150463</v>
      </c>
      <c r="B285" s="2" t="s">
        <v>1242</v>
      </c>
      <c r="C285" s="2" t="s">
        <v>1609</v>
      </c>
      <c r="D285" s="5" t="s">
        <v>1610</v>
      </c>
      <c r="E285" s="2">
        <v>26.0</v>
      </c>
      <c r="F285" s="2" t="s">
        <v>1611</v>
      </c>
      <c r="G285" s="2" t="s">
        <v>96</v>
      </c>
      <c r="H285" s="2" t="s">
        <v>97</v>
      </c>
      <c r="I285" s="2" t="s">
        <v>113</v>
      </c>
      <c r="J285" s="2" t="s">
        <v>575</v>
      </c>
      <c r="K285" s="2" t="s">
        <v>226</v>
      </c>
      <c r="L285" s="2">
        <v>5.0</v>
      </c>
      <c r="M285" s="2">
        <v>5.0</v>
      </c>
      <c r="N285" s="2">
        <v>5.0</v>
      </c>
      <c r="O285" s="2">
        <v>5.0</v>
      </c>
      <c r="P285" s="2">
        <v>5.0</v>
      </c>
      <c r="Q285" s="2">
        <v>5.0</v>
      </c>
      <c r="R285" s="2">
        <v>3.0</v>
      </c>
      <c r="S285" s="2">
        <v>5.0</v>
      </c>
      <c r="T285" s="2">
        <v>4.0</v>
      </c>
      <c r="U285" s="2">
        <v>5.0</v>
      </c>
      <c r="V285" s="2">
        <v>5.0</v>
      </c>
      <c r="W285" s="2">
        <v>5.0</v>
      </c>
      <c r="X285" s="2">
        <v>5.0</v>
      </c>
      <c r="Y285" s="2">
        <v>5.0</v>
      </c>
      <c r="Z285" s="2">
        <v>5.0</v>
      </c>
      <c r="AA285" s="2">
        <v>3.0</v>
      </c>
      <c r="AB285" s="2">
        <v>3.0</v>
      </c>
      <c r="AC285" s="2">
        <v>5.0</v>
      </c>
      <c r="AE285" s="2" t="s">
        <v>101</v>
      </c>
      <c r="AG285" s="2" t="s">
        <v>102</v>
      </c>
      <c r="AJ285" s="2" t="s">
        <v>102</v>
      </c>
      <c r="AL285" s="2" t="s">
        <v>103</v>
      </c>
      <c r="AR285" s="2" t="s">
        <v>102</v>
      </c>
      <c r="AV285" s="2" t="s">
        <v>102</v>
      </c>
      <c r="AW285" s="2" t="s">
        <v>102</v>
      </c>
      <c r="AZ285" s="2" t="s">
        <v>102</v>
      </c>
      <c r="BB285" s="2" t="s">
        <v>102</v>
      </c>
      <c r="BE285" s="2" t="s">
        <v>102</v>
      </c>
      <c r="BG285" s="2" t="s">
        <v>102</v>
      </c>
      <c r="BM285" s="2" t="s">
        <v>102</v>
      </c>
      <c r="BQ285" s="2" t="s">
        <v>102</v>
      </c>
      <c r="BR285" s="2" t="s">
        <v>102</v>
      </c>
      <c r="BT285" s="2">
        <v>4.0</v>
      </c>
      <c r="BU285" s="2">
        <v>3.0</v>
      </c>
      <c r="BV285" s="2">
        <v>3.0</v>
      </c>
      <c r="BW285" s="2">
        <v>4.0</v>
      </c>
      <c r="BX285" s="2">
        <v>1.0</v>
      </c>
      <c r="BY285" s="2">
        <v>3.0</v>
      </c>
      <c r="BZ285" s="2">
        <v>4.0</v>
      </c>
      <c r="CA285" s="2">
        <v>2.0</v>
      </c>
      <c r="CB285" s="2">
        <v>3.0</v>
      </c>
      <c r="CC285" s="2">
        <v>1.0</v>
      </c>
      <c r="CD285" s="2">
        <v>1.0</v>
      </c>
      <c r="CE285" s="2">
        <v>3.0</v>
      </c>
      <c r="CF285" s="2">
        <v>4.0</v>
      </c>
      <c r="CG285" s="2">
        <v>3.0</v>
      </c>
      <c r="CH285" s="2">
        <v>4.0</v>
      </c>
      <c r="CI285" s="2">
        <v>1.0</v>
      </c>
      <c r="CJ285" s="2">
        <v>1.0</v>
      </c>
      <c r="CK285" s="2">
        <v>4.0</v>
      </c>
      <c r="CL285" s="2" t="s">
        <v>105</v>
      </c>
      <c r="CM285" s="2" t="s">
        <v>1612</v>
      </c>
      <c r="CN285" s="6" t="s">
        <v>1613</v>
      </c>
      <c r="CO285" s="7" t="str">
        <f>HYPERLINK("https://drive.google.com/file/d/1hKw8D7lwh2smVqLUbW8vwPYcNH66abVz/view?usp=drivesdk","Form Tanggapan")</f>
        <v>Form Tanggapan</v>
      </c>
      <c r="CP285" s="2" t="s">
        <v>1614</v>
      </c>
    </row>
    <row r="286">
      <c r="A286" s="4">
        <v>43971.844084780096</v>
      </c>
      <c r="B286" s="2" t="s">
        <v>1242</v>
      </c>
      <c r="C286" s="2" t="s">
        <v>1615</v>
      </c>
      <c r="E286" s="2">
        <v>30.0</v>
      </c>
      <c r="F286" s="2" t="s">
        <v>733</v>
      </c>
      <c r="G286" s="2" t="s">
        <v>96</v>
      </c>
      <c r="H286" s="2" t="s">
        <v>97</v>
      </c>
      <c r="I286" s="2" t="s">
        <v>161</v>
      </c>
      <c r="J286" s="2" t="s">
        <v>114</v>
      </c>
      <c r="K286" s="2" t="s">
        <v>471</v>
      </c>
      <c r="L286" s="2">
        <v>4.0</v>
      </c>
      <c r="M286" s="2">
        <v>5.0</v>
      </c>
      <c r="N286" s="2">
        <v>4.0</v>
      </c>
      <c r="O286" s="2">
        <v>3.0</v>
      </c>
      <c r="P286" s="2">
        <v>5.0</v>
      </c>
      <c r="Q286" s="2">
        <v>5.0</v>
      </c>
      <c r="R286" s="2">
        <v>2.0</v>
      </c>
      <c r="S286" s="2">
        <v>4.0</v>
      </c>
      <c r="T286" s="2">
        <v>5.0</v>
      </c>
      <c r="U286" s="2">
        <v>4.0</v>
      </c>
      <c r="V286" s="2">
        <v>4.0</v>
      </c>
      <c r="W286" s="2">
        <v>5.0</v>
      </c>
      <c r="X286" s="2">
        <v>4.0</v>
      </c>
      <c r="Y286" s="2">
        <v>3.0</v>
      </c>
      <c r="Z286" s="2">
        <v>5.0</v>
      </c>
      <c r="AA286" s="2">
        <v>1.0</v>
      </c>
      <c r="AB286" s="2">
        <v>1.0</v>
      </c>
      <c r="AC286" s="2">
        <v>2.0</v>
      </c>
      <c r="AE286" s="2" t="s">
        <v>104</v>
      </c>
      <c r="AG286" s="2" t="s">
        <v>102</v>
      </c>
      <c r="AJ286" s="2" t="s">
        <v>104</v>
      </c>
      <c r="AL286" s="2" t="s">
        <v>104</v>
      </c>
      <c r="AR286" s="2" t="s">
        <v>104</v>
      </c>
      <c r="AV286" s="2" t="s">
        <v>102</v>
      </c>
      <c r="AW286" s="2" t="s">
        <v>104</v>
      </c>
      <c r="AZ286" s="2" t="s">
        <v>102</v>
      </c>
      <c r="BB286" s="2" t="s">
        <v>104</v>
      </c>
      <c r="BE286" s="2" t="s">
        <v>104</v>
      </c>
      <c r="BG286" s="2" t="s">
        <v>103</v>
      </c>
      <c r="BM286" s="2" t="s">
        <v>103</v>
      </c>
      <c r="BQ286" s="2" t="s">
        <v>104</v>
      </c>
      <c r="BR286" s="2" t="s">
        <v>102</v>
      </c>
      <c r="BT286" s="2">
        <v>3.0</v>
      </c>
      <c r="BU286" s="2">
        <v>4.0</v>
      </c>
      <c r="BV286" s="2">
        <v>4.0</v>
      </c>
      <c r="BW286" s="2">
        <v>4.0</v>
      </c>
      <c r="BX286" s="2">
        <v>3.0</v>
      </c>
      <c r="BY286" s="2">
        <v>4.0</v>
      </c>
      <c r="BZ286" s="2">
        <v>3.0</v>
      </c>
      <c r="CA286" s="2">
        <v>3.0</v>
      </c>
      <c r="CB286" s="2">
        <v>3.0</v>
      </c>
      <c r="CC286" s="2">
        <v>4.0</v>
      </c>
      <c r="CD286" s="2">
        <v>4.0</v>
      </c>
      <c r="CE286" s="2">
        <v>3.0</v>
      </c>
      <c r="CF286" s="2">
        <v>3.0</v>
      </c>
      <c r="CG286" s="2">
        <v>1.0</v>
      </c>
      <c r="CH286" s="2">
        <v>4.0</v>
      </c>
      <c r="CI286" s="2">
        <v>4.0</v>
      </c>
      <c r="CJ286" s="2">
        <v>4.0</v>
      </c>
      <c r="CK286" s="2">
        <v>4.0</v>
      </c>
      <c r="CL286" s="2" t="s">
        <v>105</v>
      </c>
      <c r="CM286" s="2" t="s">
        <v>1616</v>
      </c>
      <c r="CN286" s="6" t="s">
        <v>1617</v>
      </c>
      <c r="CO286" s="7" t="str">
        <f>HYPERLINK("https://drive.google.com/file/d/1gdYvdZWna7bw2r_4ciScitAkQCCMLVv3/view?usp=drivesdk","Form Tanggapan")</f>
        <v>Form Tanggapan</v>
      </c>
      <c r="CP286" s="2" t="s">
        <v>1618</v>
      </c>
    </row>
    <row r="287">
      <c r="A287" s="4">
        <v>43971.85188495371</v>
      </c>
      <c r="B287" s="2" t="s">
        <v>1242</v>
      </c>
      <c r="C287" s="2" t="s">
        <v>1619</v>
      </c>
      <c r="E287" s="2">
        <v>27.0</v>
      </c>
      <c r="F287" s="2" t="s">
        <v>1201</v>
      </c>
      <c r="G287" s="2" t="s">
        <v>96</v>
      </c>
      <c r="H287" s="2" t="s">
        <v>97</v>
      </c>
      <c r="I287" s="2" t="s">
        <v>124</v>
      </c>
      <c r="J287" s="2" t="s">
        <v>1620</v>
      </c>
      <c r="K287" s="2" t="s">
        <v>684</v>
      </c>
      <c r="L287" s="2">
        <v>4.0</v>
      </c>
      <c r="M287" s="2">
        <v>5.0</v>
      </c>
      <c r="N287" s="2">
        <v>5.0</v>
      </c>
      <c r="O287" s="2">
        <v>4.0</v>
      </c>
      <c r="P287" s="2">
        <v>4.0</v>
      </c>
      <c r="Q287" s="2">
        <v>3.0</v>
      </c>
      <c r="R287" s="2">
        <v>2.0</v>
      </c>
      <c r="S287" s="2">
        <v>4.0</v>
      </c>
      <c r="T287" s="2">
        <v>4.0</v>
      </c>
      <c r="U287" s="2">
        <v>4.0</v>
      </c>
      <c r="V287" s="2">
        <v>4.0</v>
      </c>
      <c r="W287" s="2">
        <v>5.0</v>
      </c>
      <c r="X287" s="2">
        <v>4.0</v>
      </c>
      <c r="Y287" s="2">
        <v>5.0</v>
      </c>
      <c r="Z287" s="2">
        <v>5.0</v>
      </c>
      <c r="AA287" s="2">
        <v>1.0</v>
      </c>
      <c r="AB287" s="2">
        <v>1.0</v>
      </c>
      <c r="AC287" s="2">
        <v>4.0</v>
      </c>
      <c r="AE287" s="2" t="s">
        <v>104</v>
      </c>
      <c r="AG287" s="2" t="s">
        <v>102</v>
      </c>
      <c r="AJ287" s="2" t="s">
        <v>102</v>
      </c>
      <c r="AL287" s="2" t="s">
        <v>102</v>
      </c>
      <c r="AR287" s="2" t="s">
        <v>104</v>
      </c>
      <c r="AV287" s="2" t="s">
        <v>102</v>
      </c>
      <c r="AW287" s="2" t="s">
        <v>102</v>
      </c>
      <c r="AZ287" s="2" t="s">
        <v>102</v>
      </c>
      <c r="BB287" s="2" t="s">
        <v>102</v>
      </c>
      <c r="BE287" s="2" t="s">
        <v>102</v>
      </c>
      <c r="BG287" s="2" t="s">
        <v>104</v>
      </c>
      <c r="BM287" s="2" t="s">
        <v>104</v>
      </c>
      <c r="BQ287" s="2" t="s">
        <v>102</v>
      </c>
      <c r="BR287" s="2" t="s">
        <v>102</v>
      </c>
      <c r="BT287" s="2">
        <v>4.0</v>
      </c>
      <c r="BU287" s="2">
        <v>4.0</v>
      </c>
      <c r="BV287" s="2">
        <v>4.0</v>
      </c>
      <c r="BW287" s="2">
        <v>4.0</v>
      </c>
      <c r="BX287" s="2">
        <v>1.0</v>
      </c>
      <c r="BY287" s="2">
        <v>4.0</v>
      </c>
      <c r="BZ287" s="2">
        <v>3.0</v>
      </c>
      <c r="CA287" s="2">
        <v>2.0</v>
      </c>
      <c r="CB287" s="2">
        <v>4.0</v>
      </c>
      <c r="CC287" s="2">
        <v>1.0</v>
      </c>
      <c r="CD287" s="2">
        <v>3.0</v>
      </c>
      <c r="CE287" s="2">
        <v>3.0</v>
      </c>
      <c r="CF287" s="2">
        <v>3.0</v>
      </c>
      <c r="CG287" s="2">
        <v>2.0</v>
      </c>
      <c r="CH287" s="2">
        <v>3.0</v>
      </c>
      <c r="CI287" s="2">
        <v>2.0</v>
      </c>
      <c r="CJ287" s="2">
        <v>2.0</v>
      </c>
      <c r="CK287" s="2">
        <v>3.0</v>
      </c>
      <c r="CL287" s="2" t="s">
        <v>105</v>
      </c>
      <c r="CM287" s="2" t="s">
        <v>1621</v>
      </c>
      <c r="CN287" s="6" t="s">
        <v>1622</v>
      </c>
      <c r="CO287" s="7" t="str">
        <f>HYPERLINK("https://drive.google.com/file/d/1aQbWS89AwM8SPafYlNXinN687pYUr-bi/view?usp=drivesdk","Form Tanggapan")</f>
        <v>Form Tanggapan</v>
      </c>
      <c r="CP287" s="2" t="s">
        <v>1623</v>
      </c>
    </row>
    <row r="288">
      <c r="A288" s="4">
        <v>43971.86760840278</v>
      </c>
      <c r="B288" s="2" t="s">
        <v>1242</v>
      </c>
      <c r="C288" s="2" t="s">
        <v>1624</v>
      </c>
      <c r="D288" s="5" t="s">
        <v>1625</v>
      </c>
      <c r="E288" s="2">
        <v>19.0</v>
      </c>
      <c r="F288" s="2" t="s">
        <v>197</v>
      </c>
      <c r="G288" s="2" t="s">
        <v>96</v>
      </c>
      <c r="H288" s="2" t="s">
        <v>123</v>
      </c>
      <c r="I288" s="2" t="s">
        <v>124</v>
      </c>
      <c r="J288" s="2" t="s">
        <v>198</v>
      </c>
      <c r="K288" s="2" t="s">
        <v>191</v>
      </c>
      <c r="L288" s="2">
        <v>5.0</v>
      </c>
      <c r="M288" s="2">
        <v>5.0</v>
      </c>
      <c r="N288" s="2">
        <v>5.0</v>
      </c>
      <c r="O288" s="2">
        <v>4.0</v>
      </c>
      <c r="P288" s="2">
        <v>4.0</v>
      </c>
      <c r="Q288" s="2">
        <v>5.0</v>
      </c>
      <c r="R288" s="2">
        <v>4.0</v>
      </c>
      <c r="S288" s="2">
        <v>4.0</v>
      </c>
      <c r="T288" s="2">
        <v>4.0</v>
      </c>
      <c r="U288" s="2">
        <v>5.0</v>
      </c>
      <c r="V288" s="2">
        <v>5.0</v>
      </c>
      <c r="W288" s="2">
        <v>5.0</v>
      </c>
      <c r="X288" s="2">
        <v>5.0</v>
      </c>
      <c r="Y288" s="2">
        <v>5.0</v>
      </c>
      <c r="Z288" s="2">
        <v>5.0</v>
      </c>
      <c r="AA288" s="2">
        <v>2.0</v>
      </c>
      <c r="AB288" s="2">
        <v>3.0</v>
      </c>
      <c r="AC288" s="2">
        <v>3.0</v>
      </c>
      <c r="AE288" s="2" t="s">
        <v>104</v>
      </c>
      <c r="AG288" s="2" t="s">
        <v>102</v>
      </c>
      <c r="AJ288" s="2" t="s">
        <v>102</v>
      </c>
      <c r="AL288" s="2" t="s">
        <v>127</v>
      </c>
      <c r="AR288" s="2" t="s">
        <v>102</v>
      </c>
      <c r="AV288" s="2" t="s">
        <v>102</v>
      </c>
      <c r="AW288" s="2" t="s">
        <v>104</v>
      </c>
      <c r="AZ288" s="2" t="s">
        <v>102</v>
      </c>
      <c r="BB288" s="2" t="s">
        <v>102</v>
      </c>
      <c r="BE288" s="2" t="s">
        <v>104</v>
      </c>
      <c r="BG288" s="2" t="s">
        <v>104</v>
      </c>
      <c r="BM288" s="2" t="s">
        <v>104</v>
      </c>
      <c r="BQ288" s="2" t="s">
        <v>104</v>
      </c>
      <c r="BR288" s="2" t="s">
        <v>102</v>
      </c>
      <c r="BT288" s="2">
        <v>4.0</v>
      </c>
      <c r="BU288" s="2">
        <v>4.0</v>
      </c>
      <c r="BV288" s="2">
        <v>4.0</v>
      </c>
      <c r="BW288" s="2">
        <v>4.0</v>
      </c>
      <c r="BX288" s="2">
        <v>1.0</v>
      </c>
      <c r="BY288" s="2">
        <v>1.0</v>
      </c>
      <c r="BZ288" s="2">
        <v>4.0</v>
      </c>
      <c r="CA288" s="2">
        <v>1.0</v>
      </c>
      <c r="CB288" s="2">
        <v>2.0</v>
      </c>
      <c r="CC288" s="2">
        <v>1.0</v>
      </c>
      <c r="CD288" s="2">
        <v>3.0</v>
      </c>
      <c r="CE288" s="2">
        <v>3.0</v>
      </c>
      <c r="CF288" s="2">
        <v>4.0</v>
      </c>
      <c r="CG288" s="2">
        <v>3.0</v>
      </c>
      <c r="CH288" s="2">
        <v>1.0</v>
      </c>
      <c r="CI288" s="2">
        <v>1.0</v>
      </c>
      <c r="CJ288" s="2">
        <v>2.0</v>
      </c>
      <c r="CK288" s="2">
        <v>4.0</v>
      </c>
      <c r="CL288" s="2" t="s">
        <v>105</v>
      </c>
      <c r="CM288" s="2" t="s">
        <v>1626</v>
      </c>
      <c r="CN288" s="6" t="s">
        <v>1627</v>
      </c>
      <c r="CO288" s="7" t="str">
        <f>HYPERLINK("https://drive.google.com/file/d/1sot59Jx5Dpp4hdgkD8aZgEsw-Sgwv9gb/view?usp=drivesdk","Form Tanggapan")</f>
        <v>Form Tanggapan</v>
      </c>
      <c r="CP288" s="2" t="s">
        <v>1628</v>
      </c>
    </row>
    <row r="289">
      <c r="A289" s="4">
        <v>43971.868437233796</v>
      </c>
      <c r="B289" s="2" t="s">
        <v>1242</v>
      </c>
      <c r="C289" s="2" t="s">
        <v>1629</v>
      </c>
      <c r="D289" s="5" t="s">
        <v>1630</v>
      </c>
      <c r="E289" s="2">
        <v>26.0</v>
      </c>
      <c r="F289" s="2" t="s">
        <v>1631</v>
      </c>
      <c r="G289" s="2" t="s">
        <v>96</v>
      </c>
      <c r="H289" s="2" t="s">
        <v>97</v>
      </c>
      <c r="I289" s="2" t="s">
        <v>113</v>
      </c>
      <c r="J289" s="2" t="s">
        <v>1632</v>
      </c>
      <c r="K289" s="2" t="s">
        <v>471</v>
      </c>
      <c r="L289" s="2">
        <v>5.0</v>
      </c>
      <c r="M289" s="2">
        <v>5.0</v>
      </c>
      <c r="N289" s="2">
        <v>5.0</v>
      </c>
      <c r="O289" s="2">
        <v>5.0</v>
      </c>
      <c r="P289" s="2">
        <v>5.0</v>
      </c>
      <c r="Q289" s="2">
        <v>5.0</v>
      </c>
      <c r="R289" s="2">
        <v>4.0</v>
      </c>
      <c r="S289" s="2">
        <v>5.0</v>
      </c>
      <c r="T289" s="2">
        <v>4.0</v>
      </c>
      <c r="U289" s="2">
        <v>5.0</v>
      </c>
      <c r="V289" s="2">
        <v>5.0</v>
      </c>
      <c r="W289" s="2">
        <v>5.0</v>
      </c>
      <c r="X289" s="2">
        <v>5.0</v>
      </c>
      <c r="Y289" s="2">
        <v>5.0</v>
      </c>
      <c r="Z289" s="2">
        <v>4.0</v>
      </c>
      <c r="AA289" s="2">
        <v>3.0</v>
      </c>
      <c r="AB289" s="2">
        <v>1.0</v>
      </c>
      <c r="AC289" s="2">
        <v>4.0</v>
      </c>
      <c r="AE289" s="2" t="s">
        <v>116</v>
      </c>
      <c r="AG289" s="2" t="s">
        <v>104</v>
      </c>
      <c r="AJ289" s="2" t="s">
        <v>102</v>
      </c>
      <c r="AL289" s="2" t="s">
        <v>102</v>
      </c>
      <c r="AR289" s="2" t="s">
        <v>104</v>
      </c>
      <c r="AV289" s="2" t="s">
        <v>102</v>
      </c>
      <c r="AW289" s="2" t="s">
        <v>104</v>
      </c>
      <c r="AZ289" s="2" t="s">
        <v>102</v>
      </c>
      <c r="BB289" s="2" t="s">
        <v>104</v>
      </c>
      <c r="BE289" s="2" t="s">
        <v>104</v>
      </c>
      <c r="BG289" s="2" t="s">
        <v>102</v>
      </c>
      <c r="BM289" s="2" t="s">
        <v>104</v>
      </c>
      <c r="BQ289" s="2" t="s">
        <v>104</v>
      </c>
      <c r="BR289" s="2" t="s">
        <v>102</v>
      </c>
      <c r="BT289" s="2">
        <v>3.0</v>
      </c>
      <c r="BU289" s="2">
        <v>3.0</v>
      </c>
      <c r="BV289" s="2">
        <v>4.0</v>
      </c>
      <c r="BW289" s="2">
        <v>3.0</v>
      </c>
      <c r="BX289" s="2">
        <v>1.0</v>
      </c>
      <c r="BY289" s="2">
        <v>2.0</v>
      </c>
      <c r="BZ289" s="2">
        <v>3.0</v>
      </c>
      <c r="CA289" s="2">
        <v>1.0</v>
      </c>
      <c r="CB289" s="2">
        <v>2.0</v>
      </c>
      <c r="CC289" s="2">
        <v>1.0</v>
      </c>
      <c r="CD289" s="2">
        <v>2.0</v>
      </c>
      <c r="CE289" s="2">
        <v>2.0</v>
      </c>
      <c r="CF289" s="2">
        <v>3.0</v>
      </c>
      <c r="CG289" s="2">
        <v>2.0</v>
      </c>
      <c r="CH289" s="2">
        <v>4.0</v>
      </c>
      <c r="CI289" s="2">
        <v>2.0</v>
      </c>
      <c r="CJ289" s="2">
        <v>1.0</v>
      </c>
      <c r="CK289" s="2">
        <v>2.0</v>
      </c>
      <c r="CL289" s="2" t="s">
        <v>105</v>
      </c>
      <c r="CM289" s="2" t="s">
        <v>1633</v>
      </c>
      <c r="CN289" s="6" t="s">
        <v>1634</v>
      </c>
      <c r="CO289" s="7" t="str">
        <f>HYPERLINK("https://drive.google.com/file/d/1nbBo63H6AeNj37g5Q3W2qoMKnAvi39lD/view?usp=drivesdk","Form Tanggapan")</f>
        <v>Form Tanggapan</v>
      </c>
      <c r="CP289" s="2" t="s">
        <v>1635</v>
      </c>
    </row>
    <row r="290">
      <c r="A290" s="4">
        <v>43971.870928923614</v>
      </c>
      <c r="B290" s="2" t="s">
        <v>1242</v>
      </c>
      <c r="C290" s="2" t="s">
        <v>1636</v>
      </c>
      <c r="D290" s="5" t="s">
        <v>1637</v>
      </c>
      <c r="E290" s="2">
        <v>30.0</v>
      </c>
      <c r="F290" s="2" t="s">
        <v>1638</v>
      </c>
      <c r="G290" s="2" t="s">
        <v>96</v>
      </c>
      <c r="H290" s="2" t="s">
        <v>168</v>
      </c>
      <c r="I290" s="2" t="s">
        <v>113</v>
      </c>
      <c r="J290" s="2" t="s">
        <v>246</v>
      </c>
      <c r="K290" s="2" t="s">
        <v>471</v>
      </c>
      <c r="L290" s="2">
        <v>5.0</v>
      </c>
      <c r="M290" s="2">
        <v>5.0</v>
      </c>
      <c r="N290" s="2">
        <v>2.0</v>
      </c>
      <c r="O290" s="2">
        <v>5.0</v>
      </c>
      <c r="P290" s="2">
        <v>5.0</v>
      </c>
      <c r="Q290" s="2">
        <v>5.0</v>
      </c>
      <c r="R290" s="2">
        <v>3.0</v>
      </c>
      <c r="S290" s="2">
        <v>4.0</v>
      </c>
      <c r="T290" s="2">
        <v>4.0</v>
      </c>
      <c r="U290" s="2">
        <v>4.0</v>
      </c>
      <c r="V290" s="2">
        <v>5.0</v>
      </c>
      <c r="W290" s="2">
        <v>5.0</v>
      </c>
      <c r="X290" s="2">
        <v>5.0</v>
      </c>
      <c r="Y290" s="2">
        <v>5.0</v>
      </c>
      <c r="Z290" s="2">
        <v>5.0</v>
      </c>
      <c r="AA290" s="2">
        <v>2.0</v>
      </c>
      <c r="AB290" s="2">
        <v>4.0</v>
      </c>
      <c r="AC290" s="2">
        <v>4.0</v>
      </c>
      <c r="AE290" s="2" t="s">
        <v>104</v>
      </c>
      <c r="AG290" s="2" t="s">
        <v>102</v>
      </c>
      <c r="AJ290" s="2" t="s">
        <v>102</v>
      </c>
      <c r="AL290" s="2" t="s">
        <v>102</v>
      </c>
      <c r="AR290" s="2" t="s">
        <v>102</v>
      </c>
      <c r="AV290" s="2" t="s">
        <v>102</v>
      </c>
      <c r="AW290" s="2" t="s">
        <v>102</v>
      </c>
      <c r="AZ290" s="2" t="s">
        <v>102</v>
      </c>
      <c r="BB290" s="2" t="s">
        <v>102</v>
      </c>
      <c r="BE290" s="2" t="s">
        <v>102</v>
      </c>
      <c r="BG290" s="2" t="s">
        <v>102</v>
      </c>
      <c r="BM290" s="2" t="s">
        <v>102</v>
      </c>
      <c r="BQ290" s="2" t="s">
        <v>102</v>
      </c>
      <c r="BR290" s="2" t="s">
        <v>102</v>
      </c>
      <c r="BT290" s="2">
        <v>4.0</v>
      </c>
      <c r="BU290" s="2">
        <v>4.0</v>
      </c>
      <c r="BV290" s="2">
        <v>4.0</v>
      </c>
      <c r="BW290" s="2">
        <v>4.0</v>
      </c>
      <c r="BX290" s="2">
        <v>1.0</v>
      </c>
      <c r="BY290" s="2">
        <v>4.0</v>
      </c>
      <c r="BZ290" s="2">
        <v>4.0</v>
      </c>
      <c r="CA290" s="2">
        <v>4.0</v>
      </c>
      <c r="CB290" s="2">
        <v>4.0</v>
      </c>
      <c r="CC290" s="2">
        <v>1.0</v>
      </c>
      <c r="CD290" s="2">
        <v>4.0</v>
      </c>
      <c r="CE290" s="2">
        <v>3.0</v>
      </c>
      <c r="CF290" s="2">
        <v>4.0</v>
      </c>
      <c r="CG290" s="2">
        <v>2.0</v>
      </c>
      <c r="CH290" s="2">
        <v>4.0</v>
      </c>
      <c r="CI290" s="2">
        <v>2.0</v>
      </c>
      <c r="CJ290" s="2">
        <v>4.0</v>
      </c>
      <c r="CK290" s="2">
        <v>4.0</v>
      </c>
      <c r="CL290" s="2" t="s">
        <v>105</v>
      </c>
      <c r="CM290" s="2" t="s">
        <v>1639</v>
      </c>
      <c r="CN290" s="6" t="s">
        <v>1640</v>
      </c>
      <c r="CO290" s="7" t="str">
        <f>HYPERLINK("https://drive.google.com/file/d/1abq6rrTm5e2LjbbA25k7hcNwsZUtopt6/view?usp=drivesdk","Form Tanggapan")</f>
        <v>Form Tanggapan</v>
      </c>
      <c r="CP290" s="2" t="s">
        <v>1641</v>
      </c>
    </row>
    <row r="291">
      <c r="A291" s="4">
        <v>43971.91354765046</v>
      </c>
      <c r="B291" s="2" t="s">
        <v>1242</v>
      </c>
      <c r="C291" s="2" t="s">
        <v>1642</v>
      </c>
      <c r="D291" s="5" t="s">
        <v>1643</v>
      </c>
      <c r="E291" s="2">
        <v>28.0</v>
      </c>
      <c r="F291" s="2" t="s">
        <v>160</v>
      </c>
      <c r="G291" s="2" t="s">
        <v>96</v>
      </c>
      <c r="H291" s="2" t="s">
        <v>168</v>
      </c>
      <c r="I291" s="2" t="s">
        <v>161</v>
      </c>
      <c r="J291" s="2" t="s">
        <v>246</v>
      </c>
      <c r="K291" s="2" t="s">
        <v>684</v>
      </c>
      <c r="L291" s="2">
        <v>5.0</v>
      </c>
      <c r="M291" s="2">
        <v>5.0</v>
      </c>
      <c r="N291" s="2">
        <v>5.0</v>
      </c>
      <c r="O291" s="2">
        <v>5.0</v>
      </c>
      <c r="P291" s="2">
        <v>5.0</v>
      </c>
      <c r="Q291" s="2">
        <v>5.0</v>
      </c>
      <c r="R291" s="2">
        <v>5.0</v>
      </c>
      <c r="S291" s="2">
        <v>5.0</v>
      </c>
      <c r="T291" s="2">
        <v>5.0</v>
      </c>
      <c r="U291" s="2">
        <v>5.0</v>
      </c>
      <c r="V291" s="2">
        <v>5.0</v>
      </c>
      <c r="W291" s="2">
        <v>5.0</v>
      </c>
      <c r="X291" s="2">
        <v>5.0</v>
      </c>
      <c r="Y291" s="2">
        <v>5.0</v>
      </c>
      <c r="Z291" s="2">
        <v>5.0</v>
      </c>
      <c r="AA291" s="2">
        <v>2.0</v>
      </c>
      <c r="AB291" s="2">
        <v>2.0</v>
      </c>
      <c r="AC291" s="2">
        <v>4.0</v>
      </c>
      <c r="AE291" s="2" t="s">
        <v>101</v>
      </c>
      <c r="AG291" s="2" t="s">
        <v>102</v>
      </c>
      <c r="AJ291" s="2" t="s">
        <v>102</v>
      </c>
      <c r="AL291" s="2" t="s">
        <v>104</v>
      </c>
      <c r="AR291" s="2" t="s">
        <v>102</v>
      </c>
      <c r="AV291" s="2" t="s">
        <v>102</v>
      </c>
      <c r="AW291" s="2" t="s">
        <v>102</v>
      </c>
      <c r="AZ291" s="2" t="s">
        <v>102</v>
      </c>
      <c r="BB291" s="2" t="s">
        <v>102</v>
      </c>
      <c r="BE291" s="2" t="s">
        <v>102</v>
      </c>
      <c r="BG291" s="2" t="s">
        <v>102</v>
      </c>
      <c r="BM291" s="2" t="s">
        <v>102</v>
      </c>
      <c r="BQ291" s="2" t="s">
        <v>102</v>
      </c>
      <c r="BR291" s="2" t="s">
        <v>102</v>
      </c>
      <c r="BT291" s="2">
        <v>4.0</v>
      </c>
      <c r="BU291" s="2">
        <v>4.0</v>
      </c>
      <c r="BV291" s="2">
        <v>4.0</v>
      </c>
      <c r="BW291" s="2">
        <v>3.0</v>
      </c>
      <c r="BX291" s="2">
        <v>2.0</v>
      </c>
      <c r="BY291" s="2">
        <v>4.0</v>
      </c>
      <c r="BZ291" s="2">
        <v>3.0</v>
      </c>
      <c r="CA291" s="2">
        <v>2.0</v>
      </c>
      <c r="CB291" s="2">
        <v>4.0</v>
      </c>
      <c r="CC291" s="2">
        <v>2.0</v>
      </c>
      <c r="CD291" s="2">
        <v>4.0</v>
      </c>
      <c r="CE291" s="2">
        <v>4.0</v>
      </c>
      <c r="CF291" s="2">
        <v>4.0</v>
      </c>
      <c r="CG291" s="2">
        <v>2.0</v>
      </c>
      <c r="CH291" s="2">
        <v>4.0</v>
      </c>
      <c r="CI291" s="2">
        <v>2.0</v>
      </c>
      <c r="CJ291" s="2">
        <v>2.0</v>
      </c>
      <c r="CK291" s="2">
        <v>4.0</v>
      </c>
      <c r="CL291" s="2" t="s">
        <v>105</v>
      </c>
      <c r="CM291" s="2" t="s">
        <v>1644</v>
      </c>
      <c r="CN291" s="6" t="s">
        <v>1645</v>
      </c>
      <c r="CO291" s="7" t="str">
        <f>HYPERLINK("https://drive.google.com/file/d/1c9Rm4jyz7g17bL7EddTeI9yCThGXkkOW/view?usp=drivesdk","Form Tanggapan")</f>
        <v>Form Tanggapan</v>
      </c>
      <c r="CP291" s="2" t="s">
        <v>1646</v>
      </c>
    </row>
    <row r="292">
      <c r="A292" s="4">
        <v>43971.92856490741</v>
      </c>
      <c r="B292" s="2" t="s">
        <v>1242</v>
      </c>
      <c r="C292" s="2" t="s">
        <v>1647</v>
      </c>
      <c r="D292" s="5" t="s">
        <v>1648</v>
      </c>
      <c r="E292" s="2">
        <v>19.0</v>
      </c>
      <c r="F292" s="2" t="s">
        <v>1649</v>
      </c>
      <c r="G292" s="2" t="s">
        <v>96</v>
      </c>
      <c r="H292" s="2" t="s">
        <v>123</v>
      </c>
      <c r="I292" s="2" t="s">
        <v>124</v>
      </c>
      <c r="J292" s="2" t="s">
        <v>1650</v>
      </c>
      <c r="K292" s="2" t="s">
        <v>191</v>
      </c>
      <c r="L292" s="2">
        <v>4.0</v>
      </c>
      <c r="M292" s="2">
        <v>5.0</v>
      </c>
      <c r="N292" s="2">
        <v>4.0</v>
      </c>
      <c r="O292" s="2">
        <v>5.0</v>
      </c>
      <c r="P292" s="2">
        <v>5.0</v>
      </c>
      <c r="Q292" s="2">
        <v>3.0</v>
      </c>
      <c r="R292" s="2">
        <v>3.0</v>
      </c>
      <c r="S292" s="2">
        <v>4.0</v>
      </c>
      <c r="T292" s="2">
        <v>3.0</v>
      </c>
      <c r="U292" s="2">
        <v>3.0</v>
      </c>
      <c r="V292" s="2">
        <v>4.0</v>
      </c>
      <c r="W292" s="2">
        <v>5.0</v>
      </c>
      <c r="X292" s="2">
        <v>4.0</v>
      </c>
      <c r="Y292" s="2">
        <v>5.0</v>
      </c>
      <c r="Z292" s="2">
        <v>3.0</v>
      </c>
      <c r="AA292" s="2">
        <v>2.0</v>
      </c>
      <c r="AB292" s="2">
        <v>2.0</v>
      </c>
      <c r="AC292" s="2">
        <v>2.0</v>
      </c>
      <c r="AE292" s="2" t="s">
        <v>101</v>
      </c>
      <c r="AG292" s="2" t="s">
        <v>102</v>
      </c>
      <c r="AJ292" s="2" t="s">
        <v>102</v>
      </c>
      <c r="AL292" s="2" t="s">
        <v>104</v>
      </c>
      <c r="AR292" s="2" t="s">
        <v>102</v>
      </c>
      <c r="AV292" s="2" t="s">
        <v>102</v>
      </c>
      <c r="AW292" s="2" t="s">
        <v>102</v>
      </c>
      <c r="AZ292" s="2" t="s">
        <v>102</v>
      </c>
      <c r="BB292" s="2" t="s">
        <v>102</v>
      </c>
      <c r="BE292" s="2" t="s">
        <v>104</v>
      </c>
      <c r="BG292" s="2" t="s">
        <v>104</v>
      </c>
      <c r="BM292" s="2" t="s">
        <v>102</v>
      </c>
      <c r="BQ292" s="2" t="s">
        <v>104</v>
      </c>
      <c r="BR292" s="2" t="s">
        <v>102</v>
      </c>
      <c r="BT292" s="2">
        <v>3.0</v>
      </c>
      <c r="BU292" s="2">
        <v>3.0</v>
      </c>
      <c r="BV292" s="2">
        <v>4.0</v>
      </c>
      <c r="BW292" s="2">
        <v>3.0</v>
      </c>
      <c r="BX292" s="2">
        <v>2.0</v>
      </c>
      <c r="BY292" s="2">
        <v>3.0</v>
      </c>
      <c r="BZ292" s="2">
        <v>3.0</v>
      </c>
      <c r="CA292" s="2">
        <v>2.0</v>
      </c>
      <c r="CB292" s="2">
        <v>3.0</v>
      </c>
      <c r="CC292" s="2">
        <v>1.0</v>
      </c>
      <c r="CD292" s="2">
        <v>2.0</v>
      </c>
      <c r="CE292" s="2">
        <v>2.0</v>
      </c>
      <c r="CF292" s="2">
        <v>3.0</v>
      </c>
      <c r="CG292" s="2">
        <v>2.0</v>
      </c>
      <c r="CH292" s="2">
        <v>3.0</v>
      </c>
      <c r="CI292" s="2">
        <v>2.0</v>
      </c>
      <c r="CJ292" s="2">
        <v>2.0</v>
      </c>
      <c r="CK292" s="2">
        <v>3.0</v>
      </c>
      <c r="CL292" s="2" t="s">
        <v>105</v>
      </c>
      <c r="CM292" s="2" t="s">
        <v>1651</v>
      </c>
      <c r="CN292" s="6" t="s">
        <v>1652</v>
      </c>
      <c r="CO292" s="7" t="str">
        <f>HYPERLINK("https://drive.google.com/file/d/1tt93U5CCL-KokGGFyOgYVxFKjSS8YRRY/view?usp=drivesdk","Form Tanggapan")</f>
        <v>Form Tanggapan</v>
      </c>
      <c r="CP292" s="2" t="s">
        <v>1653</v>
      </c>
    </row>
    <row r="293">
      <c r="A293" s="4">
        <v>43971.9385387963</v>
      </c>
      <c r="B293" s="2" t="s">
        <v>1242</v>
      </c>
      <c r="C293" s="2" t="s">
        <v>1654</v>
      </c>
      <c r="E293" s="2">
        <v>31.0</v>
      </c>
      <c r="F293" s="2" t="s">
        <v>122</v>
      </c>
      <c r="G293" s="2" t="s">
        <v>96</v>
      </c>
      <c r="H293" s="2" t="s">
        <v>168</v>
      </c>
      <c r="I293" s="2" t="s">
        <v>161</v>
      </c>
      <c r="J293" s="2" t="s">
        <v>246</v>
      </c>
      <c r="K293" s="2" t="s">
        <v>471</v>
      </c>
      <c r="L293" s="2">
        <v>5.0</v>
      </c>
      <c r="M293" s="2">
        <v>5.0</v>
      </c>
      <c r="N293" s="2">
        <v>5.0</v>
      </c>
      <c r="O293" s="2">
        <v>5.0</v>
      </c>
      <c r="P293" s="2">
        <v>5.0</v>
      </c>
      <c r="Q293" s="2">
        <v>5.0</v>
      </c>
      <c r="R293" s="2">
        <v>5.0</v>
      </c>
      <c r="S293" s="2">
        <v>4.0</v>
      </c>
      <c r="T293" s="2">
        <v>4.0</v>
      </c>
      <c r="U293" s="2">
        <v>4.0</v>
      </c>
      <c r="V293" s="2">
        <v>5.0</v>
      </c>
      <c r="W293" s="2">
        <v>5.0</v>
      </c>
      <c r="X293" s="2">
        <v>5.0</v>
      </c>
      <c r="Y293" s="2">
        <v>5.0</v>
      </c>
      <c r="Z293" s="2">
        <v>5.0</v>
      </c>
      <c r="AA293" s="2">
        <v>1.0</v>
      </c>
      <c r="AB293" s="2">
        <v>1.0</v>
      </c>
      <c r="AC293" s="2">
        <v>4.0</v>
      </c>
      <c r="AE293" s="2" t="s">
        <v>104</v>
      </c>
      <c r="AG293" s="2" t="s">
        <v>104</v>
      </c>
      <c r="AJ293" s="2" t="s">
        <v>102</v>
      </c>
      <c r="AL293" s="2" t="s">
        <v>104</v>
      </c>
      <c r="AR293" s="2" t="s">
        <v>104</v>
      </c>
      <c r="AV293" s="2" t="s">
        <v>103</v>
      </c>
      <c r="AW293" s="2" t="s">
        <v>102</v>
      </c>
      <c r="AZ293" s="2" t="s">
        <v>102</v>
      </c>
      <c r="BB293" s="2" t="s">
        <v>104</v>
      </c>
      <c r="BE293" s="2" t="s">
        <v>104</v>
      </c>
      <c r="BG293" s="2" t="s">
        <v>104</v>
      </c>
      <c r="BM293" s="2" t="s">
        <v>102</v>
      </c>
      <c r="BQ293" s="2" t="s">
        <v>102</v>
      </c>
      <c r="BR293" s="2" t="s">
        <v>102</v>
      </c>
      <c r="BT293" s="2">
        <v>4.0</v>
      </c>
      <c r="BU293" s="2">
        <v>4.0</v>
      </c>
      <c r="BV293" s="2">
        <v>4.0</v>
      </c>
      <c r="BW293" s="2">
        <v>4.0</v>
      </c>
      <c r="BX293" s="2">
        <v>1.0</v>
      </c>
      <c r="BY293" s="2">
        <v>4.0</v>
      </c>
      <c r="BZ293" s="2">
        <v>4.0</v>
      </c>
      <c r="CA293" s="2">
        <v>1.0</v>
      </c>
      <c r="CB293" s="2">
        <v>4.0</v>
      </c>
      <c r="CC293" s="2">
        <v>1.0</v>
      </c>
      <c r="CD293" s="2">
        <v>3.0</v>
      </c>
      <c r="CE293" s="2">
        <v>4.0</v>
      </c>
      <c r="CF293" s="2">
        <v>4.0</v>
      </c>
      <c r="CG293" s="2">
        <v>1.0</v>
      </c>
      <c r="CH293" s="2">
        <v>4.0</v>
      </c>
      <c r="CI293" s="2">
        <v>2.0</v>
      </c>
      <c r="CJ293" s="2">
        <v>3.0</v>
      </c>
      <c r="CK293" s="2">
        <v>3.0</v>
      </c>
      <c r="CL293" s="2" t="s">
        <v>105</v>
      </c>
      <c r="CM293" s="2" t="s">
        <v>1655</v>
      </c>
      <c r="CN293" s="6" t="s">
        <v>1656</v>
      </c>
      <c r="CO293" s="7" t="str">
        <f>HYPERLINK("https://drive.google.com/file/d/16C2NzJZLhmO2GaXhIR-ys93J2mYJezJh/view?usp=drivesdk","Form Tanggapan")</f>
        <v>Form Tanggapan</v>
      </c>
      <c r="CP293" s="2" t="s">
        <v>1657</v>
      </c>
    </row>
    <row r="294">
      <c r="A294" s="4">
        <v>43971.94248556713</v>
      </c>
      <c r="B294" s="2" t="s">
        <v>1242</v>
      </c>
      <c r="C294" s="2" t="s">
        <v>1658</v>
      </c>
      <c r="D294" s="5" t="s">
        <v>1659</v>
      </c>
      <c r="E294" s="2">
        <v>18.0</v>
      </c>
      <c r="F294" s="2" t="s">
        <v>245</v>
      </c>
      <c r="G294" s="2" t="s">
        <v>96</v>
      </c>
      <c r="H294" s="2" t="s">
        <v>123</v>
      </c>
      <c r="I294" s="2" t="s">
        <v>124</v>
      </c>
      <c r="J294" s="2" t="s">
        <v>125</v>
      </c>
      <c r="K294" s="2" t="s">
        <v>191</v>
      </c>
      <c r="L294" s="2">
        <v>5.0</v>
      </c>
      <c r="M294" s="2">
        <v>5.0</v>
      </c>
      <c r="N294" s="2">
        <v>5.0</v>
      </c>
      <c r="O294" s="2">
        <v>5.0</v>
      </c>
      <c r="P294" s="2">
        <v>5.0</v>
      </c>
      <c r="Q294" s="2">
        <v>5.0</v>
      </c>
      <c r="R294" s="2">
        <v>4.0</v>
      </c>
      <c r="S294" s="2">
        <v>5.0</v>
      </c>
      <c r="T294" s="2">
        <v>5.0</v>
      </c>
      <c r="U294" s="2">
        <v>5.0</v>
      </c>
      <c r="V294" s="2">
        <v>5.0</v>
      </c>
      <c r="W294" s="2">
        <v>5.0</v>
      </c>
      <c r="X294" s="2">
        <v>5.0</v>
      </c>
      <c r="Y294" s="2">
        <v>5.0</v>
      </c>
      <c r="Z294" s="2">
        <v>5.0</v>
      </c>
      <c r="AA294" s="2">
        <v>1.0</v>
      </c>
      <c r="AB294" s="2">
        <v>2.0</v>
      </c>
      <c r="AC294" s="2">
        <v>5.0</v>
      </c>
      <c r="AE294" s="2" t="s">
        <v>104</v>
      </c>
      <c r="AG294" s="2" t="s">
        <v>102</v>
      </c>
      <c r="AJ294" s="2" t="s">
        <v>102</v>
      </c>
      <c r="AL294" s="2" t="s">
        <v>104</v>
      </c>
      <c r="AR294" s="2" t="s">
        <v>102</v>
      </c>
      <c r="AV294" s="2" t="s">
        <v>102</v>
      </c>
      <c r="AW294" s="2" t="s">
        <v>102</v>
      </c>
      <c r="AZ294" s="2" t="s">
        <v>102</v>
      </c>
      <c r="BB294" s="2" t="s">
        <v>104</v>
      </c>
      <c r="BE294" s="2" t="s">
        <v>104</v>
      </c>
      <c r="BG294" s="2" t="s">
        <v>104</v>
      </c>
      <c r="BM294" s="2" t="s">
        <v>102</v>
      </c>
      <c r="BQ294" s="2" t="s">
        <v>102</v>
      </c>
      <c r="BR294" s="2" t="s">
        <v>102</v>
      </c>
      <c r="BT294" s="2">
        <v>4.0</v>
      </c>
      <c r="BU294" s="2">
        <v>4.0</v>
      </c>
      <c r="BV294" s="2">
        <v>4.0</v>
      </c>
      <c r="BW294" s="2">
        <v>4.0</v>
      </c>
      <c r="BX294" s="2">
        <v>1.0</v>
      </c>
      <c r="BY294" s="2">
        <v>1.0</v>
      </c>
      <c r="BZ294" s="2">
        <v>4.0</v>
      </c>
      <c r="CA294" s="2">
        <v>2.0</v>
      </c>
      <c r="CB294" s="2">
        <v>1.0</v>
      </c>
      <c r="CC294" s="2">
        <v>1.0</v>
      </c>
      <c r="CD294" s="2">
        <v>4.0</v>
      </c>
      <c r="CE294" s="2">
        <v>3.0</v>
      </c>
      <c r="CF294" s="2">
        <v>4.0</v>
      </c>
      <c r="CG294" s="2">
        <v>4.0</v>
      </c>
      <c r="CH294" s="2">
        <v>1.0</v>
      </c>
      <c r="CI294" s="2">
        <v>1.0</v>
      </c>
      <c r="CJ294" s="2">
        <v>1.0</v>
      </c>
      <c r="CK294" s="2">
        <v>3.0</v>
      </c>
      <c r="CL294" s="2" t="s">
        <v>105</v>
      </c>
      <c r="CM294" s="2" t="s">
        <v>1660</v>
      </c>
      <c r="CN294" s="6" t="s">
        <v>1661</v>
      </c>
      <c r="CO294" s="7" t="str">
        <f>HYPERLINK("https://drive.google.com/file/d/1egz0v6GdbzkGFS_mNevpz5X3DvYEfr69/view?usp=drivesdk","Form Tanggapan")</f>
        <v>Form Tanggapan</v>
      </c>
      <c r="CP294" s="2" t="s">
        <v>1662</v>
      </c>
    </row>
    <row r="295">
      <c r="A295" s="4">
        <v>43971.95430114583</v>
      </c>
      <c r="B295" s="2" t="s">
        <v>1242</v>
      </c>
      <c r="C295" s="2" t="s">
        <v>1663</v>
      </c>
      <c r="D295" s="5" t="s">
        <v>1664</v>
      </c>
      <c r="E295" s="2">
        <v>33.0</v>
      </c>
      <c r="F295" s="2" t="s">
        <v>122</v>
      </c>
      <c r="G295" s="2" t="s">
        <v>96</v>
      </c>
      <c r="H295" s="2" t="s">
        <v>97</v>
      </c>
      <c r="I295" s="2" t="s">
        <v>161</v>
      </c>
      <c r="J295" s="2" t="s">
        <v>1665</v>
      </c>
      <c r="K295" s="2" t="s">
        <v>191</v>
      </c>
      <c r="L295" s="2">
        <v>4.0</v>
      </c>
      <c r="M295" s="2">
        <v>4.0</v>
      </c>
      <c r="N295" s="2">
        <v>5.0</v>
      </c>
      <c r="O295" s="2">
        <v>5.0</v>
      </c>
      <c r="P295" s="2">
        <v>5.0</v>
      </c>
      <c r="Q295" s="2">
        <v>5.0</v>
      </c>
      <c r="R295" s="2">
        <v>4.0</v>
      </c>
      <c r="S295" s="2">
        <v>5.0</v>
      </c>
      <c r="T295" s="2">
        <v>5.0</v>
      </c>
      <c r="U295" s="2">
        <v>5.0</v>
      </c>
      <c r="V295" s="2">
        <v>5.0</v>
      </c>
      <c r="W295" s="2">
        <v>5.0</v>
      </c>
      <c r="X295" s="2">
        <v>4.0</v>
      </c>
      <c r="Y295" s="2">
        <v>5.0</v>
      </c>
      <c r="Z295" s="2">
        <v>4.0</v>
      </c>
      <c r="AA295" s="2">
        <v>4.0</v>
      </c>
      <c r="AB295" s="2">
        <v>4.0</v>
      </c>
      <c r="AC295" s="2">
        <v>5.0</v>
      </c>
      <c r="AE295" s="2" t="s">
        <v>104</v>
      </c>
      <c r="AG295" s="2" t="s">
        <v>102</v>
      </c>
      <c r="AJ295" s="2" t="s">
        <v>102</v>
      </c>
      <c r="AL295" s="2" t="s">
        <v>104</v>
      </c>
      <c r="AR295" s="2" t="s">
        <v>102</v>
      </c>
      <c r="AV295" s="2" t="s">
        <v>102</v>
      </c>
      <c r="AW295" s="2" t="s">
        <v>102</v>
      </c>
      <c r="AZ295" s="2" t="s">
        <v>102</v>
      </c>
      <c r="BB295" s="2" t="s">
        <v>102</v>
      </c>
      <c r="BE295" s="2" t="s">
        <v>104</v>
      </c>
      <c r="BG295" s="2" t="s">
        <v>104</v>
      </c>
      <c r="BM295" s="2" t="s">
        <v>102</v>
      </c>
      <c r="BQ295" s="2" t="s">
        <v>102</v>
      </c>
      <c r="BR295" s="2" t="s">
        <v>102</v>
      </c>
      <c r="BT295" s="2">
        <v>4.0</v>
      </c>
      <c r="BU295" s="2">
        <v>3.0</v>
      </c>
      <c r="BV295" s="2">
        <v>4.0</v>
      </c>
      <c r="BW295" s="2">
        <v>4.0</v>
      </c>
      <c r="BX295" s="2">
        <v>3.0</v>
      </c>
      <c r="BY295" s="2">
        <v>4.0</v>
      </c>
      <c r="BZ295" s="2">
        <v>3.0</v>
      </c>
      <c r="CA295" s="2">
        <v>3.0</v>
      </c>
      <c r="CB295" s="2">
        <v>4.0</v>
      </c>
      <c r="CC295" s="2">
        <v>2.0</v>
      </c>
      <c r="CD295" s="2">
        <v>4.0</v>
      </c>
      <c r="CE295" s="2">
        <v>3.0</v>
      </c>
      <c r="CF295" s="2">
        <v>3.0</v>
      </c>
      <c r="CG295" s="2">
        <v>3.0</v>
      </c>
      <c r="CH295" s="2">
        <v>3.0</v>
      </c>
      <c r="CI295" s="2">
        <v>3.0</v>
      </c>
      <c r="CJ295" s="2">
        <v>2.0</v>
      </c>
      <c r="CK295" s="2">
        <v>4.0</v>
      </c>
      <c r="CL295" s="2" t="s">
        <v>105</v>
      </c>
      <c r="CM295" s="2" t="s">
        <v>1666</v>
      </c>
      <c r="CN295" s="6" t="s">
        <v>1667</v>
      </c>
      <c r="CO295" s="7" t="str">
        <f>HYPERLINK("https://drive.google.com/file/d/1X3G1gFUIAS35u_oVciTu6OSX5r0ClHk1/view?usp=drivesdk","Form Tanggapan")</f>
        <v>Form Tanggapan</v>
      </c>
      <c r="CP295" s="2" t="s">
        <v>1668</v>
      </c>
    </row>
    <row r="296">
      <c r="A296" s="4">
        <v>43971.95436240741</v>
      </c>
      <c r="B296" s="2" t="s">
        <v>1242</v>
      </c>
      <c r="C296" s="2" t="s">
        <v>1669</v>
      </c>
      <c r="D296" s="5" t="s">
        <v>1670</v>
      </c>
      <c r="E296" s="2">
        <v>26.0</v>
      </c>
      <c r="F296" s="2" t="s">
        <v>1671</v>
      </c>
      <c r="G296" s="2" t="s">
        <v>96</v>
      </c>
      <c r="H296" s="2" t="s">
        <v>168</v>
      </c>
      <c r="I296" s="2" t="s">
        <v>113</v>
      </c>
      <c r="J296" s="2" t="s">
        <v>1672</v>
      </c>
      <c r="K296" s="2" t="s">
        <v>471</v>
      </c>
      <c r="L296" s="2">
        <v>5.0</v>
      </c>
      <c r="M296" s="2">
        <v>5.0</v>
      </c>
      <c r="N296" s="2">
        <v>5.0</v>
      </c>
      <c r="O296" s="2">
        <v>5.0</v>
      </c>
      <c r="P296" s="2">
        <v>5.0</v>
      </c>
      <c r="Q296" s="2">
        <v>5.0</v>
      </c>
      <c r="R296" s="2">
        <v>4.0</v>
      </c>
      <c r="S296" s="2">
        <v>5.0</v>
      </c>
      <c r="T296" s="2">
        <v>4.0</v>
      </c>
      <c r="U296" s="2">
        <v>4.0</v>
      </c>
      <c r="V296" s="2">
        <v>5.0</v>
      </c>
      <c r="W296" s="2">
        <v>5.0</v>
      </c>
      <c r="X296" s="2">
        <v>5.0</v>
      </c>
      <c r="Y296" s="2">
        <v>5.0</v>
      </c>
      <c r="Z296" s="2">
        <v>5.0</v>
      </c>
      <c r="AA296" s="2">
        <v>1.0</v>
      </c>
      <c r="AB296" s="2">
        <v>1.0</v>
      </c>
      <c r="AC296" s="2">
        <v>5.0</v>
      </c>
      <c r="AE296" s="2" t="s">
        <v>101</v>
      </c>
      <c r="AG296" s="2" t="s">
        <v>102</v>
      </c>
      <c r="AJ296" s="2" t="s">
        <v>102</v>
      </c>
      <c r="AL296" s="2" t="s">
        <v>104</v>
      </c>
      <c r="AR296" s="2" t="s">
        <v>102</v>
      </c>
      <c r="AV296" s="2" t="s">
        <v>102</v>
      </c>
      <c r="AW296" s="2" t="s">
        <v>102</v>
      </c>
      <c r="AZ296" s="2" t="s">
        <v>102</v>
      </c>
      <c r="BB296" s="2" t="s">
        <v>102</v>
      </c>
      <c r="BE296" s="2" t="s">
        <v>102</v>
      </c>
      <c r="BG296" s="2" t="s">
        <v>102</v>
      </c>
      <c r="BM296" s="2" t="s">
        <v>102</v>
      </c>
      <c r="BQ296" s="2" t="s">
        <v>102</v>
      </c>
      <c r="BR296" s="2" t="s">
        <v>102</v>
      </c>
      <c r="BT296" s="2">
        <v>3.0</v>
      </c>
      <c r="BU296" s="2">
        <v>3.0</v>
      </c>
      <c r="BV296" s="2">
        <v>4.0</v>
      </c>
      <c r="BW296" s="2">
        <v>4.0</v>
      </c>
      <c r="BX296" s="2">
        <v>1.0</v>
      </c>
      <c r="BY296" s="2">
        <v>4.0</v>
      </c>
      <c r="BZ296" s="2">
        <v>4.0</v>
      </c>
      <c r="CA296" s="2">
        <v>1.0</v>
      </c>
      <c r="CB296" s="2">
        <v>4.0</v>
      </c>
      <c r="CC296" s="2">
        <v>1.0</v>
      </c>
      <c r="CD296" s="2">
        <v>3.0</v>
      </c>
      <c r="CE296" s="2">
        <v>3.0</v>
      </c>
      <c r="CF296" s="2">
        <v>3.0</v>
      </c>
      <c r="CG296" s="2">
        <v>2.0</v>
      </c>
      <c r="CH296" s="2">
        <v>4.0</v>
      </c>
      <c r="CI296" s="2">
        <v>2.0</v>
      </c>
      <c r="CJ296" s="2">
        <v>1.0</v>
      </c>
      <c r="CK296" s="2">
        <v>4.0</v>
      </c>
      <c r="CL296" s="2" t="s">
        <v>105</v>
      </c>
      <c r="CM296" s="2" t="s">
        <v>1673</v>
      </c>
      <c r="CN296" s="6" t="s">
        <v>1674</v>
      </c>
      <c r="CO296" s="7" t="str">
        <f>HYPERLINK("https://drive.google.com/file/d/16vZ2shD8uQuS9-TY1nubN3vdg9yf9XI4/view?usp=drivesdk","Form Tanggapan")</f>
        <v>Form Tanggapan</v>
      </c>
      <c r="CP296" s="2" t="s">
        <v>1668</v>
      </c>
    </row>
    <row r="297">
      <c r="A297" s="4">
        <v>43971.95505988426</v>
      </c>
      <c r="B297" s="2" t="s">
        <v>1242</v>
      </c>
      <c r="C297" s="2" t="s">
        <v>1675</v>
      </c>
      <c r="D297" s="5" t="s">
        <v>1676</v>
      </c>
      <c r="E297" s="2">
        <v>19.0</v>
      </c>
      <c r="F297" s="2" t="s">
        <v>1195</v>
      </c>
      <c r="G297" s="2" t="s">
        <v>112</v>
      </c>
      <c r="H297" s="2" t="s">
        <v>123</v>
      </c>
      <c r="I297" s="2" t="s">
        <v>124</v>
      </c>
      <c r="J297" s="2" t="s">
        <v>125</v>
      </c>
      <c r="K297" s="2" t="s">
        <v>684</v>
      </c>
      <c r="L297" s="2">
        <v>5.0</v>
      </c>
      <c r="M297" s="2">
        <v>5.0</v>
      </c>
      <c r="N297" s="2">
        <v>5.0</v>
      </c>
      <c r="O297" s="2">
        <v>4.0</v>
      </c>
      <c r="P297" s="2">
        <v>5.0</v>
      </c>
      <c r="Q297" s="2">
        <v>5.0</v>
      </c>
      <c r="R297" s="2">
        <v>3.0</v>
      </c>
      <c r="S297" s="2">
        <v>5.0</v>
      </c>
      <c r="T297" s="2">
        <v>5.0</v>
      </c>
      <c r="U297" s="2">
        <v>5.0</v>
      </c>
      <c r="V297" s="2">
        <v>5.0</v>
      </c>
      <c r="W297" s="2">
        <v>5.0</v>
      </c>
      <c r="X297" s="2">
        <v>4.0</v>
      </c>
      <c r="Y297" s="2">
        <v>4.0</v>
      </c>
      <c r="Z297" s="2">
        <v>5.0</v>
      </c>
      <c r="AA297" s="2">
        <v>2.0</v>
      </c>
      <c r="AB297" s="2">
        <v>2.0</v>
      </c>
      <c r="AC297" s="2">
        <v>5.0</v>
      </c>
      <c r="AE297" s="2" t="s">
        <v>101</v>
      </c>
      <c r="AG297" s="2" t="s">
        <v>104</v>
      </c>
      <c r="AJ297" s="2" t="s">
        <v>104</v>
      </c>
      <c r="AL297" s="2" t="s">
        <v>103</v>
      </c>
      <c r="AR297" s="2" t="s">
        <v>104</v>
      </c>
      <c r="AV297" s="2" t="s">
        <v>102</v>
      </c>
      <c r="AW297" s="2" t="s">
        <v>102</v>
      </c>
      <c r="AZ297" s="2" t="s">
        <v>104</v>
      </c>
      <c r="BB297" s="2" t="s">
        <v>102</v>
      </c>
      <c r="BE297" s="2" t="s">
        <v>103</v>
      </c>
      <c r="BG297" s="2" t="s">
        <v>103</v>
      </c>
      <c r="BM297" s="2" t="s">
        <v>104</v>
      </c>
      <c r="BQ297" s="2" t="s">
        <v>102</v>
      </c>
      <c r="BR297" s="2" t="s">
        <v>102</v>
      </c>
      <c r="BT297" s="2">
        <v>3.0</v>
      </c>
      <c r="BU297" s="2">
        <v>3.0</v>
      </c>
      <c r="BV297" s="2">
        <v>4.0</v>
      </c>
      <c r="BW297" s="2">
        <v>4.0</v>
      </c>
      <c r="BX297" s="2">
        <v>1.0</v>
      </c>
      <c r="BY297" s="2">
        <v>3.0</v>
      </c>
      <c r="BZ297" s="2">
        <v>3.0</v>
      </c>
      <c r="CA297" s="2">
        <v>3.0</v>
      </c>
      <c r="CB297" s="2">
        <v>3.0</v>
      </c>
      <c r="CC297" s="2">
        <v>2.0</v>
      </c>
      <c r="CD297" s="2">
        <v>4.0</v>
      </c>
      <c r="CE297" s="2">
        <v>2.0</v>
      </c>
      <c r="CF297" s="2">
        <v>3.0</v>
      </c>
      <c r="CG297" s="2">
        <v>2.0</v>
      </c>
      <c r="CH297" s="2">
        <v>4.0</v>
      </c>
      <c r="CI297" s="2">
        <v>1.0</v>
      </c>
      <c r="CJ297" s="2">
        <v>4.0</v>
      </c>
      <c r="CK297" s="2">
        <v>3.0</v>
      </c>
      <c r="CL297" s="2" t="s">
        <v>105</v>
      </c>
      <c r="CM297" s="2" t="s">
        <v>1677</v>
      </c>
      <c r="CN297" s="6" t="s">
        <v>1678</v>
      </c>
      <c r="CO297" s="7" t="str">
        <f>HYPERLINK("https://drive.google.com/file/d/1v8tF4LWQe6NZIHhM_hbZOGaN1eXqPANK/view?usp=drivesdk","Form Tanggapan")</f>
        <v>Form Tanggapan</v>
      </c>
      <c r="CP297" s="2" t="s">
        <v>1679</v>
      </c>
    </row>
    <row r="298">
      <c r="A298" s="4">
        <v>43971.965598333336</v>
      </c>
      <c r="B298" s="2" t="s">
        <v>1242</v>
      </c>
      <c r="C298" s="2" t="s">
        <v>1680</v>
      </c>
      <c r="E298" s="2">
        <v>28.0</v>
      </c>
      <c r="F298" s="2" t="s">
        <v>1195</v>
      </c>
      <c r="G298" s="2" t="s">
        <v>96</v>
      </c>
      <c r="H298" s="2" t="s">
        <v>97</v>
      </c>
      <c r="I298" s="2" t="s">
        <v>113</v>
      </c>
      <c r="J298" s="2" t="s">
        <v>307</v>
      </c>
      <c r="K298" s="2" t="s">
        <v>453</v>
      </c>
      <c r="L298" s="2">
        <v>5.0</v>
      </c>
      <c r="M298" s="2">
        <v>5.0</v>
      </c>
      <c r="N298" s="2">
        <v>5.0</v>
      </c>
      <c r="O298" s="2">
        <v>5.0</v>
      </c>
      <c r="P298" s="2">
        <v>5.0</v>
      </c>
      <c r="Q298" s="2">
        <v>5.0</v>
      </c>
      <c r="R298" s="2">
        <v>5.0</v>
      </c>
      <c r="S298" s="2">
        <v>5.0</v>
      </c>
      <c r="T298" s="2">
        <v>5.0</v>
      </c>
      <c r="U298" s="2">
        <v>5.0</v>
      </c>
      <c r="V298" s="2">
        <v>5.0</v>
      </c>
      <c r="W298" s="2">
        <v>5.0</v>
      </c>
      <c r="X298" s="2">
        <v>5.0</v>
      </c>
      <c r="Y298" s="2">
        <v>5.0</v>
      </c>
      <c r="Z298" s="2">
        <v>5.0</v>
      </c>
      <c r="AA298" s="2">
        <v>1.0</v>
      </c>
      <c r="AB298" s="2">
        <v>1.0</v>
      </c>
      <c r="AC298" s="2">
        <v>5.0</v>
      </c>
      <c r="AE298" s="2" t="s">
        <v>104</v>
      </c>
      <c r="AG298" s="2" t="s">
        <v>102</v>
      </c>
      <c r="AJ298" s="2" t="s">
        <v>104</v>
      </c>
      <c r="AL298" s="2" t="s">
        <v>103</v>
      </c>
      <c r="AR298" s="2" t="s">
        <v>102</v>
      </c>
      <c r="AV298" s="2" t="s">
        <v>102</v>
      </c>
      <c r="AW298" s="2" t="s">
        <v>103</v>
      </c>
      <c r="AZ298" s="2" t="s">
        <v>102</v>
      </c>
      <c r="BB298" s="2" t="s">
        <v>103</v>
      </c>
      <c r="BE298" s="2" t="s">
        <v>103</v>
      </c>
      <c r="BG298" s="2" t="s">
        <v>103</v>
      </c>
      <c r="BM298" s="2" t="s">
        <v>103</v>
      </c>
      <c r="BQ298" s="2" t="s">
        <v>102</v>
      </c>
      <c r="BR298" s="2" t="s">
        <v>104</v>
      </c>
      <c r="BT298" s="2">
        <v>4.0</v>
      </c>
      <c r="BU298" s="2">
        <v>4.0</v>
      </c>
      <c r="BV298" s="2">
        <v>4.0</v>
      </c>
      <c r="BW298" s="2">
        <v>4.0</v>
      </c>
      <c r="BX298" s="2">
        <v>1.0</v>
      </c>
      <c r="BY298" s="2">
        <v>4.0</v>
      </c>
      <c r="BZ298" s="2">
        <v>4.0</v>
      </c>
      <c r="CA298" s="2">
        <v>2.0</v>
      </c>
      <c r="CB298" s="2">
        <v>4.0</v>
      </c>
      <c r="CC298" s="2">
        <v>1.0</v>
      </c>
      <c r="CD298" s="2">
        <v>3.0</v>
      </c>
      <c r="CE298" s="2">
        <v>4.0</v>
      </c>
      <c r="CF298" s="2">
        <v>4.0</v>
      </c>
      <c r="CG298" s="2">
        <v>3.0</v>
      </c>
      <c r="CH298" s="2">
        <v>4.0</v>
      </c>
      <c r="CI298" s="2">
        <v>1.0</v>
      </c>
      <c r="CJ298" s="2">
        <v>3.0</v>
      </c>
      <c r="CK298" s="2">
        <v>4.0</v>
      </c>
      <c r="CL298" s="2" t="s">
        <v>105</v>
      </c>
      <c r="CM298" s="2" t="s">
        <v>1681</v>
      </c>
      <c r="CN298" s="6" t="s">
        <v>1682</v>
      </c>
      <c r="CO298" s="7" t="str">
        <f>HYPERLINK("https://drive.google.com/file/d/14Se2hLrW6dUvLWznv5YjWMxezsGTOI-9/view?usp=drivesdk","Form Tanggapan")</f>
        <v>Form Tanggapan</v>
      </c>
      <c r="CP298" s="2" t="s">
        <v>1683</v>
      </c>
    </row>
    <row r="299">
      <c r="A299" s="4">
        <v>43971.98471409723</v>
      </c>
      <c r="B299" s="2" t="s">
        <v>1242</v>
      </c>
      <c r="C299" s="2" t="s">
        <v>1684</v>
      </c>
      <c r="D299" s="5" t="s">
        <v>1685</v>
      </c>
      <c r="E299" s="2">
        <v>34.0</v>
      </c>
      <c r="F299" s="2" t="s">
        <v>1686</v>
      </c>
      <c r="G299" s="2" t="s">
        <v>112</v>
      </c>
      <c r="H299" s="2" t="s">
        <v>97</v>
      </c>
      <c r="I299" s="2" t="s">
        <v>98</v>
      </c>
      <c r="J299" s="2" t="s">
        <v>569</v>
      </c>
      <c r="K299" s="2" t="s">
        <v>684</v>
      </c>
      <c r="L299" s="2">
        <v>3.0</v>
      </c>
      <c r="M299" s="2">
        <v>4.0</v>
      </c>
      <c r="N299" s="2">
        <v>4.0</v>
      </c>
      <c r="O299" s="2">
        <v>4.0</v>
      </c>
      <c r="P299" s="2">
        <v>4.0</v>
      </c>
      <c r="Q299" s="2">
        <v>4.0</v>
      </c>
      <c r="R299" s="2">
        <v>4.0</v>
      </c>
      <c r="S299" s="2">
        <v>4.0</v>
      </c>
      <c r="T299" s="2">
        <v>3.0</v>
      </c>
      <c r="U299" s="2">
        <v>3.0</v>
      </c>
      <c r="V299" s="2">
        <v>4.0</v>
      </c>
      <c r="W299" s="2">
        <v>5.0</v>
      </c>
      <c r="X299" s="2">
        <v>4.0</v>
      </c>
      <c r="Y299" s="2">
        <v>4.0</v>
      </c>
      <c r="Z299" s="2">
        <v>4.0</v>
      </c>
      <c r="AA299" s="2">
        <v>2.0</v>
      </c>
      <c r="AB299" s="2">
        <v>2.0</v>
      </c>
      <c r="AC299" s="2">
        <v>3.0</v>
      </c>
      <c r="AE299" s="2" t="s">
        <v>104</v>
      </c>
      <c r="AG299" s="2" t="s">
        <v>102</v>
      </c>
      <c r="AJ299" s="2" t="s">
        <v>104</v>
      </c>
      <c r="AL299" s="2" t="s">
        <v>103</v>
      </c>
      <c r="AR299" s="2" t="s">
        <v>102</v>
      </c>
      <c r="AV299" s="2" t="s">
        <v>103</v>
      </c>
      <c r="AW299" s="2" t="s">
        <v>104</v>
      </c>
      <c r="AZ299" s="2" t="s">
        <v>102</v>
      </c>
      <c r="BB299" s="2" t="s">
        <v>104</v>
      </c>
      <c r="BE299" s="2" t="s">
        <v>104</v>
      </c>
      <c r="BG299" s="2" t="s">
        <v>102</v>
      </c>
      <c r="BM299" s="2" t="s">
        <v>102</v>
      </c>
      <c r="BQ299" s="2" t="s">
        <v>102</v>
      </c>
      <c r="BR299" s="2" t="s">
        <v>104</v>
      </c>
      <c r="BT299" s="2">
        <v>3.0</v>
      </c>
      <c r="BU299" s="2">
        <v>3.0</v>
      </c>
      <c r="BV299" s="2">
        <v>4.0</v>
      </c>
      <c r="BW299" s="2">
        <v>3.0</v>
      </c>
      <c r="BX299" s="2">
        <v>2.0</v>
      </c>
      <c r="BY299" s="2">
        <v>3.0</v>
      </c>
      <c r="BZ299" s="2">
        <v>3.0</v>
      </c>
      <c r="CA299" s="2">
        <v>2.0</v>
      </c>
      <c r="CB299" s="2">
        <v>3.0</v>
      </c>
      <c r="CC299" s="2">
        <v>2.0</v>
      </c>
      <c r="CD299" s="2">
        <v>2.0</v>
      </c>
      <c r="CE299" s="2">
        <v>3.0</v>
      </c>
      <c r="CF299" s="2">
        <v>3.0</v>
      </c>
      <c r="CG299" s="2">
        <v>2.0</v>
      </c>
      <c r="CH299" s="2">
        <v>3.0</v>
      </c>
      <c r="CI299" s="2">
        <v>3.0</v>
      </c>
      <c r="CJ299" s="2">
        <v>2.0</v>
      </c>
      <c r="CK299" s="2">
        <v>3.0</v>
      </c>
      <c r="CL299" s="2" t="s">
        <v>105</v>
      </c>
      <c r="CM299" s="2" t="s">
        <v>1687</v>
      </c>
      <c r="CN299" s="6" t="s">
        <v>1688</v>
      </c>
      <c r="CO299" s="7" t="str">
        <f>HYPERLINK("https://drive.google.com/file/d/18m87Ics_yRhNGHg-0-dZiva09IC9HK4h/view?usp=drivesdk","Form Tanggapan")</f>
        <v>Form Tanggapan</v>
      </c>
      <c r="CP299" s="2" t="s">
        <v>1689</v>
      </c>
    </row>
    <row r="300">
      <c r="A300" s="4">
        <v>43971.991554293985</v>
      </c>
      <c r="B300" s="2" t="s">
        <v>1242</v>
      </c>
      <c r="C300" s="2" t="s">
        <v>680</v>
      </c>
      <c r="D300" s="5" t="s">
        <v>1690</v>
      </c>
      <c r="E300" s="2">
        <v>19.0</v>
      </c>
      <c r="F300" s="2" t="s">
        <v>1289</v>
      </c>
      <c r="G300" s="2" t="s">
        <v>96</v>
      </c>
      <c r="H300" s="2" t="s">
        <v>123</v>
      </c>
      <c r="I300" s="2" t="s">
        <v>124</v>
      </c>
      <c r="J300" s="2" t="s">
        <v>125</v>
      </c>
      <c r="K300" s="2" t="s">
        <v>477</v>
      </c>
      <c r="L300" s="2">
        <v>5.0</v>
      </c>
      <c r="M300" s="2">
        <v>5.0</v>
      </c>
      <c r="N300" s="2">
        <v>5.0</v>
      </c>
      <c r="O300" s="2">
        <v>5.0</v>
      </c>
      <c r="P300" s="2">
        <v>5.0</v>
      </c>
      <c r="Q300" s="2">
        <v>5.0</v>
      </c>
      <c r="R300" s="2">
        <v>5.0</v>
      </c>
      <c r="S300" s="2">
        <v>5.0</v>
      </c>
      <c r="T300" s="2">
        <v>4.0</v>
      </c>
      <c r="U300" s="2">
        <v>4.0</v>
      </c>
      <c r="V300" s="2">
        <v>4.0</v>
      </c>
      <c r="W300" s="2">
        <v>5.0</v>
      </c>
      <c r="X300" s="2">
        <v>5.0</v>
      </c>
      <c r="Y300" s="2">
        <v>5.0</v>
      </c>
      <c r="Z300" s="2">
        <v>5.0</v>
      </c>
      <c r="AA300" s="2">
        <v>1.0</v>
      </c>
      <c r="AB300" s="2">
        <v>1.0</v>
      </c>
      <c r="AC300" s="2">
        <v>3.0</v>
      </c>
      <c r="AE300" s="2" t="s">
        <v>116</v>
      </c>
      <c r="AG300" s="2" t="s">
        <v>102</v>
      </c>
      <c r="AJ300" s="2" t="s">
        <v>102</v>
      </c>
      <c r="AL300" s="2" t="s">
        <v>104</v>
      </c>
      <c r="AR300" s="2" t="s">
        <v>102</v>
      </c>
      <c r="AV300" s="2" t="s">
        <v>102</v>
      </c>
      <c r="AW300" s="2" t="s">
        <v>103</v>
      </c>
      <c r="AZ300" s="2" t="s">
        <v>102</v>
      </c>
      <c r="BB300" s="2" t="s">
        <v>102</v>
      </c>
      <c r="BE300" s="2" t="s">
        <v>104</v>
      </c>
      <c r="BG300" s="2" t="s">
        <v>104</v>
      </c>
      <c r="BM300" s="2" t="s">
        <v>103</v>
      </c>
      <c r="BQ300" s="2" t="s">
        <v>103</v>
      </c>
      <c r="BR300" s="2" t="s">
        <v>102</v>
      </c>
      <c r="BT300" s="2">
        <v>3.0</v>
      </c>
      <c r="BU300" s="2">
        <v>4.0</v>
      </c>
      <c r="BV300" s="2">
        <v>4.0</v>
      </c>
      <c r="BW300" s="2">
        <v>4.0</v>
      </c>
      <c r="BX300" s="2">
        <v>1.0</v>
      </c>
      <c r="BY300" s="2">
        <v>4.0</v>
      </c>
      <c r="BZ300" s="2">
        <v>3.0</v>
      </c>
      <c r="CA300" s="2">
        <v>1.0</v>
      </c>
      <c r="CB300" s="2">
        <v>4.0</v>
      </c>
      <c r="CC300" s="2">
        <v>1.0</v>
      </c>
      <c r="CD300" s="2">
        <v>4.0</v>
      </c>
      <c r="CE300" s="2">
        <v>4.0</v>
      </c>
      <c r="CF300" s="2">
        <v>3.0</v>
      </c>
      <c r="CG300" s="2">
        <v>3.0</v>
      </c>
      <c r="CH300" s="2">
        <v>4.0</v>
      </c>
      <c r="CI300" s="2">
        <v>1.0</v>
      </c>
      <c r="CJ300" s="2">
        <v>4.0</v>
      </c>
      <c r="CK300" s="2">
        <v>4.0</v>
      </c>
      <c r="CL300" s="2" t="s">
        <v>105</v>
      </c>
      <c r="CM300" s="2" t="s">
        <v>1691</v>
      </c>
      <c r="CN300" s="6" t="s">
        <v>1692</v>
      </c>
      <c r="CO300" s="7" t="str">
        <f>HYPERLINK("https://drive.google.com/file/d/1p5KrcbJCZyBzJRFH8_zKl6pth8u89EW4/view?usp=drivesdk","Form Tanggapan")</f>
        <v>Form Tanggapan</v>
      </c>
      <c r="CP300" s="2" t="s">
        <v>1693</v>
      </c>
    </row>
    <row r="301">
      <c r="A301" s="4">
        <v>43972.00711193287</v>
      </c>
      <c r="B301" s="2" t="s">
        <v>1242</v>
      </c>
      <c r="C301" s="2" t="s">
        <v>737</v>
      </c>
      <c r="E301" s="2">
        <v>31.0</v>
      </c>
      <c r="F301" s="2" t="s">
        <v>1694</v>
      </c>
      <c r="G301" s="2" t="s">
        <v>96</v>
      </c>
      <c r="H301" s="2" t="s">
        <v>97</v>
      </c>
      <c r="I301" s="2" t="s">
        <v>98</v>
      </c>
      <c r="J301" s="2" t="s">
        <v>1040</v>
      </c>
      <c r="K301" s="2" t="s">
        <v>477</v>
      </c>
      <c r="L301" s="2">
        <v>5.0</v>
      </c>
      <c r="M301" s="2">
        <v>5.0</v>
      </c>
      <c r="N301" s="2">
        <v>5.0</v>
      </c>
      <c r="O301" s="2">
        <v>5.0</v>
      </c>
      <c r="P301" s="2">
        <v>5.0</v>
      </c>
      <c r="Q301" s="2">
        <v>5.0</v>
      </c>
      <c r="R301" s="2">
        <v>5.0</v>
      </c>
      <c r="S301" s="2">
        <v>5.0</v>
      </c>
      <c r="T301" s="2">
        <v>5.0</v>
      </c>
      <c r="U301" s="2">
        <v>5.0</v>
      </c>
      <c r="V301" s="2">
        <v>5.0</v>
      </c>
      <c r="W301" s="2">
        <v>5.0</v>
      </c>
      <c r="X301" s="2">
        <v>5.0</v>
      </c>
      <c r="Y301" s="2">
        <v>5.0</v>
      </c>
      <c r="Z301" s="2">
        <v>5.0</v>
      </c>
      <c r="AA301" s="2">
        <v>1.0</v>
      </c>
      <c r="AB301" s="2">
        <v>1.0</v>
      </c>
      <c r="AC301" s="2">
        <v>5.0</v>
      </c>
      <c r="AE301" s="2" t="s">
        <v>101</v>
      </c>
      <c r="AG301" s="2" t="s">
        <v>102</v>
      </c>
      <c r="AJ301" s="2" t="s">
        <v>102</v>
      </c>
      <c r="AL301" s="2" t="s">
        <v>127</v>
      </c>
      <c r="AR301" s="2" t="s">
        <v>102</v>
      </c>
      <c r="AV301" s="2" t="s">
        <v>102</v>
      </c>
      <c r="AW301" s="2" t="s">
        <v>102</v>
      </c>
      <c r="AZ301" s="2" t="s">
        <v>102</v>
      </c>
      <c r="BB301" s="2" t="s">
        <v>102</v>
      </c>
      <c r="BE301" s="2" t="s">
        <v>102</v>
      </c>
      <c r="BG301" s="2" t="s">
        <v>102</v>
      </c>
      <c r="BM301" s="2" t="s">
        <v>102</v>
      </c>
      <c r="BQ301" s="2" t="s">
        <v>102</v>
      </c>
      <c r="BR301" s="2" t="s">
        <v>102</v>
      </c>
      <c r="BT301" s="2">
        <v>4.0</v>
      </c>
      <c r="BU301" s="2">
        <v>4.0</v>
      </c>
      <c r="BV301" s="2">
        <v>4.0</v>
      </c>
      <c r="BW301" s="2">
        <v>4.0</v>
      </c>
      <c r="BX301" s="2">
        <v>1.0</v>
      </c>
      <c r="BY301" s="2">
        <v>4.0</v>
      </c>
      <c r="BZ301" s="2">
        <v>4.0</v>
      </c>
      <c r="CA301" s="2">
        <v>1.0</v>
      </c>
      <c r="CB301" s="2">
        <v>4.0</v>
      </c>
      <c r="CC301" s="2">
        <v>1.0</v>
      </c>
      <c r="CD301" s="2">
        <v>4.0</v>
      </c>
      <c r="CE301" s="2">
        <v>4.0</v>
      </c>
      <c r="CF301" s="2">
        <v>4.0</v>
      </c>
      <c r="CG301" s="2">
        <v>4.0</v>
      </c>
      <c r="CH301" s="2">
        <v>4.0</v>
      </c>
      <c r="CI301" s="2">
        <v>1.0</v>
      </c>
      <c r="CJ301" s="2">
        <v>1.0</v>
      </c>
      <c r="CK301" s="2">
        <v>4.0</v>
      </c>
      <c r="CL301" s="2" t="s">
        <v>105</v>
      </c>
      <c r="CM301" s="2" t="s">
        <v>1695</v>
      </c>
      <c r="CN301" s="6" t="s">
        <v>1696</v>
      </c>
      <c r="CO301" s="7" t="str">
        <f>HYPERLINK("https://drive.google.com/file/d/129O6AwPJMoGdZYtoa57ttXgRCEMd8RAV/view?usp=drivesdk","Form Tanggapan")</f>
        <v>Form Tanggapan</v>
      </c>
      <c r="CP301" s="2" t="s">
        <v>1697</v>
      </c>
    </row>
    <row r="302">
      <c r="A302" s="4">
        <v>43972.01881042824</v>
      </c>
      <c r="B302" s="2" t="s">
        <v>1242</v>
      </c>
      <c r="C302" s="2" t="s">
        <v>1698</v>
      </c>
      <c r="D302" s="5" t="s">
        <v>1699</v>
      </c>
      <c r="E302" s="2">
        <v>26.0</v>
      </c>
      <c r="F302" s="2" t="s">
        <v>1631</v>
      </c>
      <c r="G302" s="2" t="s">
        <v>112</v>
      </c>
      <c r="H302" s="2" t="s">
        <v>97</v>
      </c>
      <c r="I302" s="2" t="s">
        <v>113</v>
      </c>
      <c r="J302" s="2" t="s">
        <v>372</v>
      </c>
      <c r="K302" s="2" t="s">
        <v>684</v>
      </c>
      <c r="L302" s="2">
        <v>4.0</v>
      </c>
      <c r="M302" s="2">
        <v>5.0</v>
      </c>
      <c r="N302" s="2">
        <v>4.0</v>
      </c>
      <c r="O302" s="2">
        <v>4.0</v>
      </c>
      <c r="P302" s="2">
        <v>4.0</v>
      </c>
      <c r="Q302" s="2">
        <v>4.0</v>
      </c>
      <c r="R302" s="2">
        <v>3.0</v>
      </c>
      <c r="S302" s="2">
        <v>4.0</v>
      </c>
      <c r="T302" s="2">
        <v>3.0</v>
      </c>
      <c r="U302" s="2">
        <v>4.0</v>
      </c>
      <c r="V302" s="2">
        <v>3.0</v>
      </c>
      <c r="W302" s="2">
        <v>4.0</v>
      </c>
      <c r="X302" s="2">
        <v>4.0</v>
      </c>
      <c r="Y302" s="2">
        <v>4.0</v>
      </c>
      <c r="Z302" s="2">
        <v>2.0</v>
      </c>
      <c r="AA302" s="2">
        <v>2.0</v>
      </c>
      <c r="AB302" s="2">
        <v>5.0</v>
      </c>
      <c r="AC302" s="2">
        <v>5.0</v>
      </c>
      <c r="AE302" s="2" t="s">
        <v>104</v>
      </c>
      <c r="AG302" s="2" t="s">
        <v>104</v>
      </c>
      <c r="AJ302" s="2" t="s">
        <v>102</v>
      </c>
      <c r="AL302" s="2" t="s">
        <v>127</v>
      </c>
      <c r="AR302" s="2" t="s">
        <v>104</v>
      </c>
      <c r="AV302" s="2" t="s">
        <v>127</v>
      </c>
      <c r="AW302" s="2" t="s">
        <v>103</v>
      </c>
      <c r="AZ302" s="2" t="s">
        <v>102</v>
      </c>
      <c r="BB302" s="2" t="s">
        <v>103</v>
      </c>
      <c r="BE302" s="2" t="s">
        <v>104</v>
      </c>
      <c r="BG302" s="2" t="s">
        <v>103</v>
      </c>
      <c r="BM302" s="2" t="s">
        <v>104</v>
      </c>
      <c r="BQ302" s="2" t="s">
        <v>103</v>
      </c>
      <c r="BR302" s="2" t="s">
        <v>103</v>
      </c>
      <c r="BT302" s="2">
        <v>3.0</v>
      </c>
      <c r="BU302" s="2">
        <v>3.0</v>
      </c>
      <c r="BV302" s="2">
        <v>3.0</v>
      </c>
      <c r="BW302" s="2">
        <v>4.0</v>
      </c>
      <c r="BX302" s="2">
        <v>3.0</v>
      </c>
      <c r="BY302" s="2">
        <v>4.0</v>
      </c>
      <c r="BZ302" s="2">
        <v>3.0</v>
      </c>
      <c r="CA302" s="2">
        <v>2.0</v>
      </c>
      <c r="CB302" s="2">
        <v>4.0</v>
      </c>
      <c r="CC302" s="2">
        <v>2.0</v>
      </c>
      <c r="CD302" s="2">
        <v>2.0</v>
      </c>
      <c r="CE302" s="2">
        <v>3.0</v>
      </c>
      <c r="CF302" s="2">
        <v>3.0</v>
      </c>
      <c r="CG302" s="2">
        <v>3.0</v>
      </c>
      <c r="CH302" s="2">
        <v>4.0</v>
      </c>
      <c r="CI302" s="2">
        <v>4.0</v>
      </c>
      <c r="CJ302" s="2">
        <v>1.0</v>
      </c>
      <c r="CK302" s="2">
        <v>4.0</v>
      </c>
      <c r="CL302" s="2" t="s">
        <v>105</v>
      </c>
      <c r="CM302" s="2" t="s">
        <v>1700</v>
      </c>
      <c r="CN302" s="6" t="s">
        <v>1701</v>
      </c>
      <c r="CO302" s="7" t="str">
        <f>HYPERLINK("https://drive.google.com/file/d/1rlqLo5LdVshGyWZhHX0GOtVHD3inYHYG/view?usp=drivesdk","Form Tanggapan")</f>
        <v>Form Tanggapan</v>
      </c>
      <c r="CP302" s="2" t="s">
        <v>1702</v>
      </c>
    </row>
    <row r="303">
      <c r="A303" s="4">
        <v>43972.0352612037</v>
      </c>
      <c r="B303" s="2" t="s">
        <v>1242</v>
      </c>
      <c r="C303" s="2" t="s">
        <v>1703</v>
      </c>
      <c r="D303" s="5" t="s">
        <v>1704</v>
      </c>
      <c r="E303" s="2">
        <v>30.0</v>
      </c>
      <c r="F303" s="2" t="s">
        <v>203</v>
      </c>
      <c r="G303" s="2" t="s">
        <v>96</v>
      </c>
      <c r="H303" s="2" t="s">
        <v>97</v>
      </c>
      <c r="I303" s="2" t="s">
        <v>98</v>
      </c>
      <c r="J303" s="2" t="s">
        <v>1705</v>
      </c>
      <c r="K303" s="2" t="s">
        <v>967</v>
      </c>
      <c r="L303" s="2">
        <v>5.0</v>
      </c>
      <c r="M303" s="2">
        <v>5.0</v>
      </c>
      <c r="N303" s="2">
        <v>5.0</v>
      </c>
      <c r="O303" s="2">
        <v>5.0</v>
      </c>
      <c r="P303" s="2">
        <v>5.0</v>
      </c>
      <c r="Q303" s="2">
        <v>4.0</v>
      </c>
      <c r="R303" s="2">
        <v>2.0</v>
      </c>
      <c r="S303" s="2">
        <v>5.0</v>
      </c>
      <c r="T303" s="2">
        <v>4.0</v>
      </c>
      <c r="U303" s="2">
        <v>4.0</v>
      </c>
      <c r="V303" s="2">
        <v>5.0</v>
      </c>
      <c r="W303" s="2">
        <v>4.0</v>
      </c>
      <c r="X303" s="2">
        <v>3.0</v>
      </c>
      <c r="Y303" s="2">
        <v>3.0</v>
      </c>
      <c r="Z303" s="2">
        <v>4.0</v>
      </c>
      <c r="AA303" s="2">
        <v>2.0</v>
      </c>
      <c r="AB303" s="2">
        <v>3.0</v>
      </c>
      <c r="AC303" s="2">
        <v>3.0</v>
      </c>
      <c r="AE303" s="2" t="s">
        <v>104</v>
      </c>
      <c r="AG303" s="2" t="s">
        <v>102</v>
      </c>
      <c r="AJ303" s="2" t="s">
        <v>102</v>
      </c>
      <c r="AL303" s="2" t="s">
        <v>104</v>
      </c>
      <c r="AR303" s="2" t="s">
        <v>102</v>
      </c>
      <c r="AV303" s="2" t="s">
        <v>102</v>
      </c>
      <c r="AW303" s="2" t="s">
        <v>102</v>
      </c>
      <c r="AZ303" s="2" t="s">
        <v>102</v>
      </c>
      <c r="BB303" s="2" t="s">
        <v>102</v>
      </c>
      <c r="BE303" s="2" t="s">
        <v>102</v>
      </c>
      <c r="BG303" s="2" t="s">
        <v>102</v>
      </c>
      <c r="BM303" s="2" t="s">
        <v>102</v>
      </c>
      <c r="BQ303" s="2" t="s">
        <v>102</v>
      </c>
      <c r="BR303" s="2" t="s">
        <v>102</v>
      </c>
      <c r="BT303" s="2">
        <v>2.0</v>
      </c>
      <c r="BU303" s="2">
        <v>2.0</v>
      </c>
      <c r="BV303" s="2">
        <v>2.0</v>
      </c>
      <c r="BW303" s="2">
        <v>3.0</v>
      </c>
      <c r="BX303" s="2">
        <v>2.0</v>
      </c>
      <c r="BY303" s="2">
        <v>3.0</v>
      </c>
      <c r="BZ303" s="2">
        <v>2.0</v>
      </c>
      <c r="CA303" s="2">
        <v>2.0</v>
      </c>
      <c r="CB303" s="2">
        <v>4.0</v>
      </c>
      <c r="CC303" s="2">
        <v>2.0</v>
      </c>
      <c r="CD303" s="2">
        <v>2.0</v>
      </c>
      <c r="CE303" s="2">
        <v>2.0</v>
      </c>
      <c r="CF303" s="2">
        <v>2.0</v>
      </c>
      <c r="CG303" s="2">
        <v>2.0</v>
      </c>
      <c r="CH303" s="2">
        <v>3.0</v>
      </c>
      <c r="CI303" s="2">
        <v>3.0</v>
      </c>
      <c r="CJ303" s="2">
        <v>2.0</v>
      </c>
      <c r="CK303" s="2">
        <v>4.0</v>
      </c>
      <c r="CL303" s="2" t="s">
        <v>105</v>
      </c>
      <c r="CM303" s="2" t="s">
        <v>1706</v>
      </c>
      <c r="CN303" s="6" t="s">
        <v>1707</v>
      </c>
      <c r="CO303" s="7" t="str">
        <f>HYPERLINK("https://drive.google.com/file/d/1KXHi2fzRzBLuzhIzJ38uGAhvecOmm-SY/view?usp=drivesdk","Form Tanggapan")</f>
        <v>Form Tanggapan</v>
      </c>
      <c r="CP303" s="2" t="s">
        <v>1708</v>
      </c>
    </row>
    <row r="304">
      <c r="A304" s="4">
        <v>43972.11614844907</v>
      </c>
      <c r="B304" s="2" t="s">
        <v>1242</v>
      </c>
      <c r="C304" s="2" t="s">
        <v>1709</v>
      </c>
      <c r="D304" s="5" t="s">
        <v>1710</v>
      </c>
      <c r="E304" s="2">
        <v>19.0</v>
      </c>
      <c r="F304" s="2" t="s">
        <v>1711</v>
      </c>
      <c r="G304" s="2" t="s">
        <v>96</v>
      </c>
      <c r="H304" s="2" t="s">
        <v>123</v>
      </c>
      <c r="I304" s="2" t="s">
        <v>124</v>
      </c>
      <c r="J304" s="2" t="s">
        <v>125</v>
      </c>
      <c r="K304" s="2" t="s">
        <v>477</v>
      </c>
      <c r="L304" s="2">
        <v>5.0</v>
      </c>
      <c r="M304" s="2">
        <v>5.0</v>
      </c>
      <c r="N304" s="2">
        <v>5.0</v>
      </c>
      <c r="O304" s="2">
        <v>4.0</v>
      </c>
      <c r="P304" s="2">
        <v>5.0</v>
      </c>
      <c r="Q304" s="2">
        <v>4.0</v>
      </c>
      <c r="R304" s="2">
        <v>2.0</v>
      </c>
      <c r="S304" s="2">
        <v>4.0</v>
      </c>
      <c r="T304" s="2">
        <v>4.0</v>
      </c>
      <c r="U304" s="2">
        <v>2.0</v>
      </c>
      <c r="V304" s="2">
        <v>5.0</v>
      </c>
      <c r="W304" s="2">
        <v>5.0</v>
      </c>
      <c r="X304" s="2">
        <v>5.0</v>
      </c>
      <c r="Y304" s="2">
        <v>5.0</v>
      </c>
      <c r="Z304" s="2">
        <v>5.0</v>
      </c>
      <c r="AA304" s="2">
        <v>3.0</v>
      </c>
      <c r="AB304" s="2">
        <v>1.0</v>
      </c>
      <c r="AC304" s="2">
        <v>5.0</v>
      </c>
      <c r="AE304" s="2" t="s">
        <v>104</v>
      </c>
      <c r="AG304" s="2" t="s">
        <v>102</v>
      </c>
      <c r="AJ304" s="2" t="s">
        <v>102</v>
      </c>
      <c r="AL304" s="2" t="s">
        <v>104</v>
      </c>
      <c r="AR304" s="2" t="s">
        <v>102</v>
      </c>
      <c r="AV304" s="2" t="s">
        <v>102</v>
      </c>
      <c r="AW304" s="2" t="s">
        <v>102</v>
      </c>
      <c r="AZ304" s="2" t="s">
        <v>102</v>
      </c>
      <c r="BB304" s="2" t="s">
        <v>102</v>
      </c>
      <c r="BE304" s="2" t="s">
        <v>102</v>
      </c>
      <c r="BG304" s="2" t="s">
        <v>102</v>
      </c>
      <c r="BM304" s="2" t="s">
        <v>102</v>
      </c>
      <c r="BQ304" s="2" t="s">
        <v>102</v>
      </c>
      <c r="BR304" s="2" t="s">
        <v>102</v>
      </c>
      <c r="BT304" s="2">
        <v>4.0</v>
      </c>
      <c r="BU304" s="2">
        <v>3.0</v>
      </c>
      <c r="BV304" s="2">
        <v>4.0</v>
      </c>
      <c r="BW304" s="2">
        <v>4.0</v>
      </c>
      <c r="BX304" s="2">
        <v>1.0</v>
      </c>
      <c r="BY304" s="2">
        <v>3.0</v>
      </c>
      <c r="BZ304" s="2">
        <v>4.0</v>
      </c>
      <c r="CA304" s="2">
        <v>1.0</v>
      </c>
      <c r="CB304" s="2">
        <v>4.0</v>
      </c>
      <c r="CC304" s="2">
        <v>1.0</v>
      </c>
      <c r="CD304" s="2">
        <v>3.0</v>
      </c>
      <c r="CE304" s="2">
        <v>3.0</v>
      </c>
      <c r="CF304" s="2">
        <v>4.0</v>
      </c>
      <c r="CG304" s="2">
        <v>2.0</v>
      </c>
      <c r="CH304" s="2">
        <v>4.0</v>
      </c>
      <c r="CI304" s="2">
        <v>2.0</v>
      </c>
      <c r="CJ304" s="2">
        <v>1.0</v>
      </c>
      <c r="CK304" s="2">
        <v>4.0</v>
      </c>
      <c r="CL304" s="2" t="s">
        <v>105</v>
      </c>
      <c r="CM304" s="2" t="s">
        <v>1712</v>
      </c>
      <c r="CN304" s="6" t="s">
        <v>1713</v>
      </c>
      <c r="CO304" s="7" t="str">
        <f>HYPERLINK("https://drive.google.com/file/d/1mtQ4O15M7WOPEtdNJULSk0l_6YqcwLV4/view?usp=drivesdk","Form Tanggapan")</f>
        <v>Form Tanggapan</v>
      </c>
      <c r="CP304" s="2" t="s">
        <v>1714</v>
      </c>
    </row>
    <row r="305">
      <c r="A305" s="4">
        <v>43972.15164253472</v>
      </c>
      <c r="B305" s="2" t="s">
        <v>1242</v>
      </c>
      <c r="C305" s="2" t="s">
        <v>1715</v>
      </c>
      <c r="D305" s="5" t="s">
        <v>1716</v>
      </c>
      <c r="E305" s="2">
        <v>25.0</v>
      </c>
      <c r="F305" s="2" t="s">
        <v>1717</v>
      </c>
      <c r="G305" s="2" t="s">
        <v>112</v>
      </c>
      <c r="H305" s="2" t="s">
        <v>168</v>
      </c>
      <c r="I305" s="2" t="s">
        <v>113</v>
      </c>
      <c r="J305" s="2" t="s">
        <v>246</v>
      </c>
      <c r="K305" s="2" t="s">
        <v>471</v>
      </c>
      <c r="L305" s="2">
        <v>5.0</v>
      </c>
      <c r="M305" s="2">
        <v>5.0</v>
      </c>
      <c r="N305" s="2">
        <v>4.0</v>
      </c>
      <c r="O305" s="2">
        <v>5.0</v>
      </c>
      <c r="P305" s="2">
        <v>5.0</v>
      </c>
      <c r="Q305" s="2">
        <v>4.0</v>
      </c>
      <c r="R305" s="2">
        <v>4.0</v>
      </c>
      <c r="S305" s="2">
        <v>5.0</v>
      </c>
      <c r="T305" s="2">
        <v>4.0</v>
      </c>
      <c r="U305" s="2">
        <v>4.0</v>
      </c>
      <c r="V305" s="2">
        <v>4.0</v>
      </c>
      <c r="W305" s="2">
        <v>5.0</v>
      </c>
      <c r="X305" s="2">
        <v>5.0</v>
      </c>
      <c r="Y305" s="2">
        <v>5.0</v>
      </c>
      <c r="Z305" s="2">
        <v>5.0</v>
      </c>
      <c r="AA305" s="2">
        <v>3.0</v>
      </c>
      <c r="AB305" s="2">
        <v>2.0</v>
      </c>
      <c r="AC305" s="2">
        <v>4.0</v>
      </c>
      <c r="AE305" s="2" t="s">
        <v>101</v>
      </c>
      <c r="AG305" s="2" t="s">
        <v>104</v>
      </c>
      <c r="AJ305" s="2" t="s">
        <v>102</v>
      </c>
      <c r="AL305" s="2" t="s">
        <v>104</v>
      </c>
      <c r="AR305" s="2" t="s">
        <v>102</v>
      </c>
      <c r="AV305" s="2" t="s">
        <v>102</v>
      </c>
      <c r="AW305" s="2" t="s">
        <v>102</v>
      </c>
      <c r="AZ305" s="2" t="s">
        <v>102</v>
      </c>
      <c r="BB305" s="2" t="s">
        <v>102</v>
      </c>
      <c r="BE305" s="2" t="s">
        <v>102</v>
      </c>
      <c r="BG305" s="2" t="s">
        <v>102</v>
      </c>
      <c r="BM305" s="2" t="s">
        <v>102</v>
      </c>
      <c r="BQ305" s="2" t="s">
        <v>102</v>
      </c>
      <c r="BR305" s="2" t="s">
        <v>102</v>
      </c>
      <c r="BT305" s="2">
        <v>4.0</v>
      </c>
      <c r="BU305" s="2">
        <v>4.0</v>
      </c>
      <c r="BV305" s="2">
        <v>3.0</v>
      </c>
      <c r="BW305" s="2">
        <v>4.0</v>
      </c>
      <c r="BX305" s="2">
        <v>2.0</v>
      </c>
      <c r="BY305" s="2">
        <v>4.0</v>
      </c>
      <c r="BZ305" s="2">
        <v>4.0</v>
      </c>
      <c r="CA305" s="2">
        <v>2.0</v>
      </c>
      <c r="CB305" s="2">
        <v>4.0</v>
      </c>
      <c r="CC305" s="2">
        <v>1.0</v>
      </c>
      <c r="CD305" s="2">
        <v>4.0</v>
      </c>
      <c r="CE305" s="2">
        <v>4.0</v>
      </c>
      <c r="CF305" s="2">
        <v>4.0</v>
      </c>
      <c r="CG305" s="2">
        <v>3.0</v>
      </c>
      <c r="CH305" s="2">
        <v>4.0</v>
      </c>
      <c r="CI305" s="2">
        <v>2.0</v>
      </c>
      <c r="CJ305" s="2">
        <v>2.0</v>
      </c>
      <c r="CK305" s="2">
        <v>4.0</v>
      </c>
      <c r="CL305" s="2" t="s">
        <v>105</v>
      </c>
      <c r="CM305" s="2" t="s">
        <v>1718</v>
      </c>
      <c r="CN305" s="6" t="s">
        <v>1719</v>
      </c>
      <c r="CO305" s="7" t="str">
        <f>HYPERLINK("https://drive.google.com/file/d/1VM2UZmYTO9K2CPwaHYoTgQKftnQFfPGd/view?usp=drivesdk","Form Tanggapan")</f>
        <v>Form Tanggapan</v>
      </c>
      <c r="CP305" s="2" t="s">
        <v>1720</v>
      </c>
    </row>
    <row r="306">
      <c r="A306" s="4">
        <v>43972.15373244213</v>
      </c>
      <c r="B306" s="2" t="s">
        <v>1242</v>
      </c>
      <c r="C306" s="2" t="s">
        <v>1721</v>
      </c>
      <c r="D306" s="5" t="s">
        <v>1722</v>
      </c>
      <c r="E306" s="2">
        <v>24.0</v>
      </c>
      <c r="F306" s="2" t="s">
        <v>689</v>
      </c>
      <c r="G306" s="2" t="s">
        <v>96</v>
      </c>
      <c r="H306" s="2" t="s">
        <v>97</v>
      </c>
      <c r="I306" s="2" t="s">
        <v>113</v>
      </c>
      <c r="J306" s="2" t="s">
        <v>1723</v>
      </c>
      <c r="K306" s="2" t="s">
        <v>477</v>
      </c>
      <c r="L306" s="2">
        <v>5.0</v>
      </c>
      <c r="M306" s="2">
        <v>5.0</v>
      </c>
      <c r="N306" s="2">
        <v>5.0</v>
      </c>
      <c r="O306" s="2">
        <v>5.0</v>
      </c>
      <c r="P306" s="2">
        <v>5.0</v>
      </c>
      <c r="Q306" s="2">
        <v>4.0</v>
      </c>
      <c r="R306" s="2">
        <v>2.0</v>
      </c>
      <c r="S306" s="2">
        <v>4.0</v>
      </c>
      <c r="T306" s="2">
        <v>3.0</v>
      </c>
      <c r="U306" s="2">
        <v>3.0</v>
      </c>
      <c r="V306" s="2">
        <v>4.0</v>
      </c>
      <c r="W306" s="2">
        <v>5.0</v>
      </c>
      <c r="X306" s="2">
        <v>5.0</v>
      </c>
      <c r="Y306" s="2">
        <v>5.0</v>
      </c>
      <c r="Z306" s="2">
        <v>5.0</v>
      </c>
      <c r="AA306" s="2">
        <v>4.0</v>
      </c>
      <c r="AB306" s="2">
        <v>3.0</v>
      </c>
      <c r="AC306" s="2">
        <v>5.0</v>
      </c>
      <c r="AE306" s="2" t="s">
        <v>101</v>
      </c>
      <c r="AG306" s="2" t="s">
        <v>102</v>
      </c>
      <c r="AJ306" s="2" t="s">
        <v>102</v>
      </c>
      <c r="AL306" s="2" t="s">
        <v>104</v>
      </c>
      <c r="AR306" s="2" t="s">
        <v>102</v>
      </c>
      <c r="AV306" s="2" t="s">
        <v>102</v>
      </c>
      <c r="AW306" s="2" t="s">
        <v>102</v>
      </c>
      <c r="AZ306" s="2" t="s">
        <v>102</v>
      </c>
      <c r="BB306" s="2" t="s">
        <v>102</v>
      </c>
      <c r="BE306" s="2" t="s">
        <v>102</v>
      </c>
      <c r="BG306" s="2" t="s">
        <v>104</v>
      </c>
      <c r="BM306" s="2" t="s">
        <v>102</v>
      </c>
      <c r="BQ306" s="2" t="s">
        <v>102</v>
      </c>
      <c r="BR306" s="2" t="s">
        <v>102</v>
      </c>
      <c r="BT306" s="2">
        <v>4.0</v>
      </c>
      <c r="BU306" s="2">
        <v>4.0</v>
      </c>
      <c r="BV306" s="2">
        <v>4.0</v>
      </c>
      <c r="BW306" s="2">
        <v>4.0</v>
      </c>
      <c r="BX306" s="2">
        <v>1.0</v>
      </c>
      <c r="BY306" s="2">
        <v>4.0</v>
      </c>
      <c r="BZ306" s="2">
        <v>4.0</v>
      </c>
      <c r="CA306" s="2">
        <v>1.0</v>
      </c>
      <c r="CB306" s="2">
        <v>4.0</v>
      </c>
      <c r="CC306" s="2">
        <v>1.0</v>
      </c>
      <c r="CD306" s="2">
        <v>4.0</v>
      </c>
      <c r="CE306" s="2">
        <v>4.0</v>
      </c>
      <c r="CF306" s="2">
        <v>4.0</v>
      </c>
      <c r="CG306" s="2">
        <v>4.0</v>
      </c>
      <c r="CH306" s="2">
        <v>4.0</v>
      </c>
      <c r="CI306" s="2">
        <v>4.0</v>
      </c>
      <c r="CJ306" s="2">
        <v>3.0</v>
      </c>
      <c r="CK306" s="2">
        <v>4.0</v>
      </c>
      <c r="CL306" s="2" t="s">
        <v>105</v>
      </c>
      <c r="CM306" s="2" t="s">
        <v>1724</v>
      </c>
      <c r="CN306" s="6" t="s">
        <v>1725</v>
      </c>
      <c r="CO306" s="7" t="str">
        <f>HYPERLINK("https://drive.google.com/file/d/1cnzdC3jl54mwkb4Ik9KRRHlQ5Umo7OKD/view?usp=drivesdk","Form Tanggapan")</f>
        <v>Form Tanggapan</v>
      </c>
      <c r="CP306" s="2" t="s">
        <v>1726</v>
      </c>
    </row>
    <row r="307">
      <c r="A307" s="4">
        <v>43972.15513265046</v>
      </c>
      <c r="B307" s="2" t="s">
        <v>1242</v>
      </c>
      <c r="C307" s="2" t="s">
        <v>1727</v>
      </c>
      <c r="D307" s="5" t="s">
        <v>1728</v>
      </c>
      <c r="E307" s="2">
        <v>29.0</v>
      </c>
      <c r="F307" s="2" t="s">
        <v>122</v>
      </c>
      <c r="G307" s="2" t="s">
        <v>96</v>
      </c>
      <c r="H307" s="2" t="s">
        <v>168</v>
      </c>
      <c r="I307" s="2" t="s">
        <v>124</v>
      </c>
      <c r="J307" s="2" t="s">
        <v>183</v>
      </c>
      <c r="K307" s="2" t="s">
        <v>191</v>
      </c>
      <c r="L307" s="2">
        <v>5.0</v>
      </c>
      <c r="M307" s="2">
        <v>5.0</v>
      </c>
      <c r="N307" s="2">
        <v>5.0</v>
      </c>
      <c r="O307" s="2">
        <v>5.0</v>
      </c>
      <c r="P307" s="2">
        <v>4.0</v>
      </c>
      <c r="Q307" s="2">
        <v>3.0</v>
      </c>
      <c r="R307" s="2">
        <v>5.0</v>
      </c>
      <c r="S307" s="2">
        <v>5.0</v>
      </c>
      <c r="T307" s="2">
        <v>2.0</v>
      </c>
      <c r="U307" s="2">
        <v>4.0</v>
      </c>
      <c r="V307" s="2">
        <v>5.0</v>
      </c>
      <c r="W307" s="2">
        <v>5.0</v>
      </c>
      <c r="X307" s="2">
        <v>5.0</v>
      </c>
      <c r="Y307" s="2">
        <v>5.0</v>
      </c>
      <c r="Z307" s="2">
        <v>5.0</v>
      </c>
      <c r="AA307" s="2">
        <v>1.0</v>
      </c>
      <c r="AB307" s="2">
        <v>1.0</v>
      </c>
      <c r="AC307" s="2">
        <v>2.0</v>
      </c>
      <c r="AE307" s="2" t="s">
        <v>101</v>
      </c>
      <c r="AG307" s="2" t="s">
        <v>102</v>
      </c>
      <c r="AJ307" s="2" t="s">
        <v>104</v>
      </c>
      <c r="AL307" s="2" t="s">
        <v>103</v>
      </c>
      <c r="AR307" s="2" t="s">
        <v>102</v>
      </c>
      <c r="AV307" s="2" t="s">
        <v>102</v>
      </c>
      <c r="AW307" s="2" t="s">
        <v>102</v>
      </c>
      <c r="AZ307" s="2" t="s">
        <v>102</v>
      </c>
      <c r="BB307" s="2" t="s">
        <v>102</v>
      </c>
      <c r="BE307" s="2" t="s">
        <v>104</v>
      </c>
      <c r="BG307" s="2" t="s">
        <v>102</v>
      </c>
      <c r="BM307" s="2" t="s">
        <v>102</v>
      </c>
      <c r="BQ307" s="2" t="s">
        <v>102</v>
      </c>
      <c r="BR307" s="2" t="s">
        <v>102</v>
      </c>
      <c r="BT307" s="2">
        <v>4.0</v>
      </c>
      <c r="BU307" s="2">
        <v>4.0</v>
      </c>
      <c r="BV307" s="2">
        <v>4.0</v>
      </c>
      <c r="BW307" s="2">
        <v>4.0</v>
      </c>
      <c r="BX307" s="2">
        <v>1.0</v>
      </c>
      <c r="BY307" s="2">
        <v>4.0</v>
      </c>
      <c r="BZ307" s="2">
        <v>3.0</v>
      </c>
      <c r="CA307" s="2">
        <v>1.0</v>
      </c>
      <c r="CB307" s="2">
        <v>4.0</v>
      </c>
      <c r="CC307" s="2">
        <v>1.0</v>
      </c>
      <c r="CD307" s="2">
        <v>4.0</v>
      </c>
      <c r="CE307" s="2">
        <v>4.0</v>
      </c>
      <c r="CF307" s="2">
        <v>4.0</v>
      </c>
      <c r="CG307" s="2">
        <v>2.0</v>
      </c>
      <c r="CH307" s="2">
        <v>4.0</v>
      </c>
      <c r="CI307" s="2">
        <v>1.0</v>
      </c>
      <c r="CJ307" s="2">
        <v>1.0</v>
      </c>
      <c r="CK307" s="2">
        <v>3.0</v>
      </c>
      <c r="CL307" s="2" t="s">
        <v>105</v>
      </c>
      <c r="CM307" s="2" t="s">
        <v>1729</v>
      </c>
      <c r="CN307" s="6" t="s">
        <v>1730</v>
      </c>
      <c r="CO307" s="7" t="str">
        <f>HYPERLINK("https://drive.google.com/file/d/1qfbD_V1qjurFaa6cDBvVTcWdxIKMPb3Q/view?usp=drivesdk","Form Tanggapan")</f>
        <v>Form Tanggapan</v>
      </c>
      <c r="CP307" s="2" t="s">
        <v>1731</v>
      </c>
    </row>
    <row r="308">
      <c r="A308" s="4">
        <v>43972.15782129629</v>
      </c>
      <c r="B308" s="2" t="s">
        <v>1242</v>
      </c>
      <c r="C308" s="2" t="s">
        <v>1732</v>
      </c>
      <c r="E308" s="2">
        <v>24.0</v>
      </c>
      <c r="F308" s="2" t="s">
        <v>783</v>
      </c>
      <c r="G308" s="2" t="s">
        <v>96</v>
      </c>
      <c r="H308" s="2" t="s">
        <v>97</v>
      </c>
      <c r="I308" s="2" t="s">
        <v>113</v>
      </c>
      <c r="J308" s="2" t="s">
        <v>1733</v>
      </c>
      <c r="K308" s="2" t="s">
        <v>471</v>
      </c>
      <c r="L308" s="2">
        <v>5.0</v>
      </c>
      <c r="M308" s="2">
        <v>5.0</v>
      </c>
      <c r="N308" s="2">
        <v>5.0</v>
      </c>
      <c r="O308" s="2">
        <v>4.0</v>
      </c>
      <c r="P308" s="2">
        <v>5.0</v>
      </c>
      <c r="Q308" s="2">
        <v>5.0</v>
      </c>
      <c r="R308" s="2">
        <v>3.0</v>
      </c>
      <c r="S308" s="2">
        <v>5.0</v>
      </c>
      <c r="T308" s="2">
        <v>5.0</v>
      </c>
      <c r="U308" s="2">
        <v>5.0</v>
      </c>
      <c r="V308" s="2">
        <v>5.0</v>
      </c>
      <c r="W308" s="2">
        <v>5.0</v>
      </c>
      <c r="X308" s="2">
        <v>5.0</v>
      </c>
      <c r="Y308" s="2">
        <v>5.0</v>
      </c>
      <c r="Z308" s="2">
        <v>4.0</v>
      </c>
      <c r="AA308" s="2">
        <v>3.0</v>
      </c>
      <c r="AB308" s="2">
        <v>4.0</v>
      </c>
      <c r="AC308" s="2">
        <v>5.0</v>
      </c>
      <c r="AE308" s="2" t="s">
        <v>101</v>
      </c>
      <c r="AG308" s="2" t="s">
        <v>102</v>
      </c>
      <c r="AJ308" s="2" t="s">
        <v>102</v>
      </c>
      <c r="AL308" s="2" t="s">
        <v>103</v>
      </c>
      <c r="AR308" s="2" t="s">
        <v>102</v>
      </c>
      <c r="AV308" s="2" t="s">
        <v>102</v>
      </c>
      <c r="AW308" s="2" t="s">
        <v>104</v>
      </c>
      <c r="AZ308" s="2" t="s">
        <v>104</v>
      </c>
      <c r="BB308" s="2" t="s">
        <v>102</v>
      </c>
      <c r="BE308" s="2" t="s">
        <v>102</v>
      </c>
      <c r="BG308" s="2" t="s">
        <v>102</v>
      </c>
      <c r="BM308" s="2" t="s">
        <v>104</v>
      </c>
      <c r="BQ308" s="2" t="s">
        <v>104</v>
      </c>
      <c r="BR308" s="2" t="s">
        <v>102</v>
      </c>
      <c r="BT308" s="2">
        <v>3.0</v>
      </c>
      <c r="BU308" s="2">
        <v>4.0</v>
      </c>
      <c r="BV308" s="2">
        <v>4.0</v>
      </c>
      <c r="BW308" s="2">
        <v>4.0</v>
      </c>
      <c r="BX308" s="2">
        <v>1.0</v>
      </c>
      <c r="BY308" s="2">
        <v>3.0</v>
      </c>
      <c r="BZ308" s="2">
        <v>3.0</v>
      </c>
      <c r="CA308" s="2">
        <v>2.0</v>
      </c>
      <c r="CB308" s="2">
        <v>2.0</v>
      </c>
      <c r="CC308" s="2">
        <v>1.0</v>
      </c>
      <c r="CD308" s="2">
        <v>3.0</v>
      </c>
      <c r="CE308" s="2">
        <v>4.0</v>
      </c>
      <c r="CF308" s="2">
        <v>4.0</v>
      </c>
      <c r="CG308" s="2">
        <v>3.0</v>
      </c>
      <c r="CH308" s="2">
        <v>4.0</v>
      </c>
      <c r="CI308" s="2">
        <v>1.0</v>
      </c>
      <c r="CJ308" s="2">
        <v>4.0</v>
      </c>
      <c r="CK308" s="2">
        <v>4.0</v>
      </c>
      <c r="CL308" s="2" t="s">
        <v>105</v>
      </c>
      <c r="CM308" s="2" t="s">
        <v>1734</v>
      </c>
      <c r="CN308" s="6" t="s">
        <v>1735</v>
      </c>
      <c r="CO308" s="7" t="str">
        <f>HYPERLINK("https://drive.google.com/file/d/1XSnMpqZTgE7vFsZlc_wHvDa98rNCSG-u/view?usp=drivesdk","Form Tanggapan")</f>
        <v>Form Tanggapan</v>
      </c>
      <c r="CP308" s="2" t="s">
        <v>1736</v>
      </c>
    </row>
    <row r="309">
      <c r="A309" s="4">
        <v>43972.16483378472</v>
      </c>
      <c r="B309" s="2" t="s">
        <v>1242</v>
      </c>
      <c r="C309" s="2" t="s">
        <v>1737</v>
      </c>
      <c r="D309" s="5" t="s">
        <v>1738</v>
      </c>
      <c r="E309" s="2">
        <v>21.0</v>
      </c>
      <c r="F309" s="2" t="s">
        <v>245</v>
      </c>
      <c r="G309" s="2" t="s">
        <v>96</v>
      </c>
      <c r="H309" s="2" t="s">
        <v>123</v>
      </c>
      <c r="I309" s="2" t="s">
        <v>124</v>
      </c>
      <c r="J309" s="2" t="s">
        <v>125</v>
      </c>
      <c r="K309" s="2" t="s">
        <v>477</v>
      </c>
      <c r="L309" s="2">
        <v>4.0</v>
      </c>
      <c r="M309" s="2">
        <v>5.0</v>
      </c>
      <c r="N309" s="2">
        <v>5.0</v>
      </c>
      <c r="O309" s="2">
        <v>3.0</v>
      </c>
      <c r="P309" s="2">
        <v>5.0</v>
      </c>
      <c r="Q309" s="2">
        <v>5.0</v>
      </c>
      <c r="R309" s="2">
        <v>4.0</v>
      </c>
      <c r="S309" s="2">
        <v>5.0</v>
      </c>
      <c r="T309" s="2">
        <v>5.0</v>
      </c>
      <c r="U309" s="2">
        <v>4.0</v>
      </c>
      <c r="V309" s="2">
        <v>5.0</v>
      </c>
      <c r="W309" s="2">
        <v>5.0</v>
      </c>
      <c r="X309" s="2">
        <v>4.0</v>
      </c>
      <c r="Y309" s="2">
        <v>5.0</v>
      </c>
      <c r="Z309" s="2">
        <v>5.0</v>
      </c>
      <c r="AA309" s="2">
        <v>2.0</v>
      </c>
      <c r="AB309" s="2">
        <v>1.0</v>
      </c>
      <c r="AC309" s="2">
        <v>3.0</v>
      </c>
      <c r="AE309" s="2" t="s">
        <v>104</v>
      </c>
      <c r="AG309" s="2" t="s">
        <v>104</v>
      </c>
      <c r="AJ309" s="2" t="s">
        <v>102</v>
      </c>
      <c r="AL309" s="2" t="s">
        <v>127</v>
      </c>
      <c r="AR309" s="2" t="s">
        <v>104</v>
      </c>
      <c r="AV309" s="2" t="s">
        <v>127</v>
      </c>
      <c r="AW309" s="2" t="s">
        <v>127</v>
      </c>
      <c r="AZ309" s="2" t="s">
        <v>104</v>
      </c>
      <c r="BB309" s="2" t="s">
        <v>104</v>
      </c>
      <c r="BE309" s="2" t="s">
        <v>103</v>
      </c>
      <c r="BG309" s="2" t="s">
        <v>103</v>
      </c>
      <c r="BM309" s="2" t="s">
        <v>104</v>
      </c>
      <c r="BQ309" s="2" t="s">
        <v>103</v>
      </c>
      <c r="BR309" s="2" t="s">
        <v>102</v>
      </c>
      <c r="BT309" s="2">
        <v>4.0</v>
      </c>
      <c r="BU309" s="2">
        <v>4.0</v>
      </c>
      <c r="BV309" s="2">
        <v>4.0</v>
      </c>
      <c r="BW309" s="2">
        <v>4.0</v>
      </c>
      <c r="BX309" s="2">
        <v>1.0</v>
      </c>
      <c r="BY309" s="2">
        <v>4.0</v>
      </c>
      <c r="BZ309" s="2">
        <v>3.0</v>
      </c>
      <c r="CA309" s="2">
        <v>2.0</v>
      </c>
      <c r="CB309" s="2">
        <v>3.0</v>
      </c>
      <c r="CC309" s="2">
        <v>1.0</v>
      </c>
      <c r="CD309" s="2">
        <v>3.0</v>
      </c>
      <c r="CE309" s="2">
        <v>3.0</v>
      </c>
      <c r="CF309" s="2">
        <v>3.0</v>
      </c>
      <c r="CG309" s="2">
        <v>3.0</v>
      </c>
      <c r="CH309" s="2">
        <v>4.0</v>
      </c>
      <c r="CI309" s="2">
        <v>2.0</v>
      </c>
      <c r="CJ309" s="2">
        <v>3.0</v>
      </c>
      <c r="CK309" s="2">
        <v>4.0</v>
      </c>
      <c r="CL309" s="2" t="s">
        <v>105</v>
      </c>
      <c r="CM309" s="2" t="s">
        <v>1739</v>
      </c>
      <c r="CN309" s="6" t="s">
        <v>1740</v>
      </c>
      <c r="CO309" s="7" t="str">
        <f>HYPERLINK("https://drive.google.com/file/d/1XzT0YYwqXsYNxomrPXcyoQyTNd4n-TJt/view?usp=drivesdk","Form Tanggapan")</f>
        <v>Form Tanggapan</v>
      </c>
      <c r="CP309" s="2" t="s">
        <v>1741</v>
      </c>
    </row>
    <row r="310">
      <c r="A310" s="4">
        <v>43972.17966552083</v>
      </c>
      <c r="B310" s="2" t="s">
        <v>1242</v>
      </c>
      <c r="C310" s="2" t="s">
        <v>1742</v>
      </c>
      <c r="D310" s="5" t="s">
        <v>1743</v>
      </c>
      <c r="E310" s="2">
        <v>18.0</v>
      </c>
      <c r="F310" s="2" t="s">
        <v>1195</v>
      </c>
      <c r="G310" s="2" t="s">
        <v>96</v>
      </c>
      <c r="H310" s="2" t="s">
        <v>123</v>
      </c>
      <c r="I310" s="2" t="s">
        <v>124</v>
      </c>
      <c r="J310" s="2" t="s">
        <v>125</v>
      </c>
      <c r="K310" s="2" t="s">
        <v>191</v>
      </c>
      <c r="L310" s="2">
        <v>5.0</v>
      </c>
      <c r="M310" s="2">
        <v>5.0</v>
      </c>
      <c r="N310" s="2">
        <v>5.0</v>
      </c>
      <c r="O310" s="2">
        <v>5.0</v>
      </c>
      <c r="P310" s="2">
        <v>5.0</v>
      </c>
      <c r="Q310" s="2">
        <v>5.0</v>
      </c>
      <c r="R310" s="2">
        <v>4.0</v>
      </c>
      <c r="S310" s="2">
        <v>5.0</v>
      </c>
      <c r="T310" s="2">
        <v>5.0</v>
      </c>
      <c r="U310" s="2">
        <v>5.0</v>
      </c>
      <c r="V310" s="2">
        <v>5.0</v>
      </c>
      <c r="W310" s="2">
        <v>5.0</v>
      </c>
      <c r="X310" s="2">
        <v>5.0</v>
      </c>
      <c r="Y310" s="2">
        <v>5.0</v>
      </c>
      <c r="Z310" s="2">
        <v>5.0</v>
      </c>
      <c r="AA310" s="2">
        <v>3.0</v>
      </c>
      <c r="AB310" s="2">
        <v>2.0</v>
      </c>
      <c r="AC310" s="2">
        <v>5.0</v>
      </c>
      <c r="AE310" s="2" t="s">
        <v>104</v>
      </c>
      <c r="AG310" s="2" t="s">
        <v>103</v>
      </c>
      <c r="AJ310" s="2" t="s">
        <v>104</v>
      </c>
      <c r="AL310" s="2" t="s">
        <v>103</v>
      </c>
      <c r="AR310" s="2" t="s">
        <v>104</v>
      </c>
      <c r="AV310" s="2" t="s">
        <v>104</v>
      </c>
      <c r="AW310" s="2" t="s">
        <v>104</v>
      </c>
      <c r="AZ310" s="2" t="s">
        <v>102</v>
      </c>
      <c r="BB310" s="2" t="s">
        <v>103</v>
      </c>
      <c r="BE310" s="2" t="s">
        <v>104</v>
      </c>
      <c r="BG310" s="2" t="s">
        <v>102</v>
      </c>
      <c r="BM310" s="2" t="s">
        <v>104</v>
      </c>
      <c r="BQ310" s="2" t="s">
        <v>104</v>
      </c>
      <c r="BR310" s="2" t="s">
        <v>102</v>
      </c>
      <c r="BT310" s="2">
        <v>4.0</v>
      </c>
      <c r="BU310" s="2">
        <v>4.0</v>
      </c>
      <c r="BV310" s="2">
        <v>4.0</v>
      </c>
      <c r="BW310" s="2">
        <v>3.0</v>
      </c>
      <c r="BX310" s="2">
        <v>1.0</v>
      </c>
      <c r="BY310" s="2">
        <v>3.0</v>
      </c>
      <c r="BZ310" s="2">
        <v>3.0</v>
      </c>
      <c r="CA310" s="2">
        <v>3.0</v>
      </c>
      <c r="CB310" s="2">
        <v>4.0</v>
      </c>
      <c r="CC310" s="2">
        <v>2.0</v>
      </c>
      <c r="CD310" s="2">
        <v>4.0</v>
      </c>
      <c r="CE310" s="2">
        <v>3.0</v>
      </c>
      <c r="CF310" s="2">
        <v>4.0</v>
      </c>
      <c r="CG310" s="2">
        <v>2.0</v>
      </c>
      <c r="CH310" s="2">
        <v>4.0</v>
      </c>
      <c r="CI310" s="2">
        <v>2.0</v>
      </c>
      <c r="CJ310" s="2">
        <v>3.0</v>
      </c>
      <c r="CK310" s="2">
        <v>3.0</v>
      </c>
      <c r="CL310" s="2" t="s">
        <v>105</v>
      </c>
      <c r="CM310" s="2" t="s">
        <v>1744</v>
      </c>
      <c r="CN310" s="6" t="s">
        <v>1745</v>
      </c>
      <c r="CO310" s="7" t="str">
        <f>HYPERLINK("https://drive.google.com/file/d/1uzAdXIkv-Zsof1yZ96kLrm86jdobDXd-/view?usp=drivesdk","Form Tanggapan")</f>
        <v>Form Tanggapan</v>
      </c>
      <c r="CP310" s="2" t="s">
        <v>1746</v>
      </c>
    </row>
    <row r="311">
      <c r="A311" s="4">
        <v>43972.18440599537</v>
      </c>
      <c r="B311" s="2" t="s">
        <v>1242</v>
      </c>
      <c r="C311" s="2" t="s">
        <v>1747</v>
      </c>
      <c r="D311" s="5" t="s">
        <v>1748</v>
      </c>
      <c r="E311" s="2">
        <v>27.0</v>
      </c>
      <c r="F311" s="2" t="s">
        <v>1749</v>
      </c>
      <c r="G311" s="2" t="s">
        <v>96</v>
      </c>
      <c r="H311" s="2" t="s">
        <v>97</v>
      </c>
      <c r="I311" s="2" t="s">
        <v>113</v>
      </c>
      <c r="J311" s="2" t="s">
        <v>569</v>
      </c>
      <c r="K311" s="2" t="s">
        <v>471</v>
      </c>
      <c r="L311" s="2">
        <v>5.0</v>
      </c>
      <c r="M311" s="2">
        <v>5.0</v>
      </c>
      <c r="N311" s="2">
        <v>5.0</v>
      </c>
      <c r="O311" s="2">
        <v>5.0</v>
      </c>
      <c r="P311" s="2">
        <v>5.0</v>
      </c>
      <c r="Q311" s="2">
        <v>4.0</v>
      </c>
      <c r="R311" s="2">
        <v>5.0</v>
      </c>
      <c r="S311" s="2">
        <v>5.0</v>
      </c>
      <c r="T311" s="2">
        <v>3.0</v>
      </c>
      <c r="U311" s="2">
        <v>2.0</v>
      </c>
      <c r="V311" s="2">
        <v>5.0</v>
      </c>
      <c r="W311" s="2">
        <v>5.0</v>
      </c>
      <c r="X311" s="2">
        <v>5.0</v>
      </c>
      <c r="Y311" s="2">
        <v>5.0</v>
      </c>
      <c r="Z311" s="2">
        <v>5.0</v>
      </c>
      <c r="AA311" s="2">
        <v>1.0</v>
      </c>
      <c r="AB311" s="2">
        <v>1.0</v>
      </c>
      <c r="AC311" s="2">
        <v>4.0</v>
      </c>
      <c r="AE311" s="2" t="s">
        <v>101</v>
      </c>
      <c r="AG311" s="2" t="s">
        <v>104</v>
      </c>
      <c r="AJ311" s="2" t="s">
        <v>102</v>
      </c>
      <c r="AL311" s="2" t="s">
        <v>104</v>
      </c>
      <c r="AR311" s="2" t="s">
        <v>102</v>
      </c>
      <c r="AV311" s="2" t="s">
        <v>102</v>
      </c>
      <c r="AW311" s="2" t="s">
        <v>102</v>
      </c>
      <c r="AZ311" s="2" t="s">
        <v>102</v>
      </c>
      <c r="BB311" s="2" t="s">
        <v>102</v>
      </c>
      <c r="BE311" s="2" t="s">
        <v>104</v>
      </c>
      <c r="BG311" s="2" t="s">
        <v>102</v>
      </c>
      <c r="BM311" s="2" t="s">
        <v>102</v>
      </c>
      <c r="BQ311" s="2" t="s">
        <v>102</v>
      </c>
      <c r="BR311" s="2" t="s">
        <v>102</v>
      </c>
      <c r="BT311" s="2">
        <v>4.0</v>
      </c>
      <c r="BU311" s="2">
        <v>4.0</v>
      </c>
      <c r="BV311" s="2">
        <v>4.0</v>
      </c>
      <c r="BW311" s="2">
        <v>4.0</v>
      </c>
      <c r="BX311" s="2">
        <v>1.0</v>
      </c>
      <c r="BY311" s="2">
        <v>4.0</v>
      </c>
      <c r="BZ311" s="2">
        <v>4.0</v>
      </c>
      <c r="CA311" s="2">
        <v>1.0</v>
      </c>
      <c r="CB311" s="2">
        <v>4.0</v>
      </c>
      <c r="CC311" s="2">
        <v>1.0</v>
      </c>
      <c r="CD311" s="2">
        <v>4.0</v>
      </c>
      <c r="CE311" s="2">
        <v>4.0</v>
      </c>
      <c r="CF311" s="2">
        <v>4.0</v>
      </c>
      <c r="CG311" s="2">
        <v>2.0</v>
      </c>
      <c r="CH311" s="2">
        <v>1.0</v>
      </c>
      <c r="CI311" s="2">
        <v>1.0</v>
      </c>
      <c r="CJ311" s="2">
        <v>1.0</v>
      </c>
      <c r="CK311" s="2">
        <v>3.0</v>
      </c>
      <c r="CL311" s="2" t="s">
        <v>105</v>
      </c>
      <c r="CM311" s="2" t="s">
        <v>1750</v>
      </c>
      <c r="CN311" s="6" t="s">
        <v>1751</v>
      </c>
      <c r="CO311" s="7" t="str">
        <f>HYPERLINK("https://drive.google.com/file/d/1ttn9Wk8FlZ0fUGQIApM-0mWhC1u9CcZz/view?usp=drivesdk","Form Tanggapan")</f>
        <v>Form Tanggapan</v>
      </c>
      <c r="CP311" s="2" t="s">
        <v>1752</v>
      </c>
    </row>
    <row r="312">
      <c r="A312" s="4">
        <v>43972.23824356482</v>
      </c>
      <c r="B312" s="2" t="s">
        <v>1242</v>
      </c>
      <c r="C312" s="2" t="s">
        <v>1753</v>
      </c>
      <c r="D312" s="5" t="s">
        <v>1754</v>
      </c>
      <c r="E312" s="2">
        <v>20.0</v>
      </c>
      <c r="F312" s="2" t="s">
        <v>122</v>
      </c>
      <c r="G312" s="2" t="s">
        <v>96</v>
      </c>
      <c r="H312" s="2" t="s">
        <v>123</v>
      </c>
      <c r="I312" s="2" t="s">
        <v>124</v>
      </c>
      <c r="J312" s="2" t="s">
        <v>125</v>
      </c>
      <c r="K312" s="2" t="s">
        <v>471</v>
      </c>
      <c r="L312" s="2">
        <v>5.0</v>
      </c>
      <c r="M312" s="2">
        <v>5.0</v>
      </c>
      <c r="N312" s="2">
        <v>5.0</v>
      </c>
      <c r="O312" s="2">
        <v>4.0</v>
      </c>
      <c r="P312" s="2">
        <v>5.0</v>
      </c>
      <c r="Q312" s="2">
        <v>5.0</v>
      </c>
      <c r="R312" s="2">
        <v>3.0</v>
      </c>
      <c r="S312" s="2">
        <v>5.0</v>
      </c>
      <c r="T312" s="2">
        <v>4.0</v>
      </c>
      <c r="U312" s="2">
        <v>4.0</v>
      </c>
      <c r="V312" s="2">
        <v>5.0</v>
      </c>
      <c r="W312" s="2">
        <v>5.0</v>
      </c>
      <c r="X312" s="2">
        <v>5.0</v>
      </c>
      <c r="Y312" s="2">
        <v>5.0</v>
      </c>
      <c r="Z312" s="2">
        <v>5.0</v>
      </c>
      <c r="AA312" s="2">
        <v>2.0</v>
      </c>
      <c r="AB312" s="2">
        <v>1.0</v>
      </c>
      <c r="AC312" s="2">
        <v>5.0</v>
      </c>
      <c r="AE312" s="2" t="s">
        <v>116</v>
      </c>
      <c r="AG312" s="2" t="s">
        <v>104</v>
      </c>
      <c r="AJ312" s="2" t="s">
        <v>102</v>
      </c>
      <c r="AL312" s="2" t="s">
        <v>104</v>
      </c>
      <c r="AR312" s="2" t="s">
        <v>102</v>
      </c>
      <c r="AV312" s="2" t="s">
        <v>104</v>
      </c>
      <c r="AW312" s="2" t="s">
        <v>104</v>
      </c>
      <c r="AZ312" s="2" t="s">
        <v>102</v>
      </c>
      <c r="BB312" s="2" t="s">
        <v>104</v>
      </c>
      <c r="BE312" s="2" t="s">
        <v>104</v>
      </c>
      <c r="BG312" s="2" t="s">
        <v>103</v>
      </c>
      <c r="BM312" s="2" t="s">
        <v>127</v>
      </c>
      <c r="BQ312" s="2" t="s">
        <v>102</v>
      </c>
      <c r="BR312" s="2" t="s">
        <v>102</v>
      </c>
      <c r="BT312" s="2">
        <v>4.0</v>
      </c>
      <c r="BU312" s="2">
        <v>4.0</v>
      </c>
      <c r="BV312" s="2">
        <v>4.0</v>
      </c>
      <c r="BW312" s="2">
        <v>4.0</v>
      </c>
      <c r="BX312" s="2">
        <v>1.0</v>
      </c>
      <c r="BY312" s="2">
        <v>4.0</v>
      </c>
      <c r="BZ312" s="2">
        <v>4.0</v>
      </c>
      <c r="CA312" s="2">
        <v>1.0</v>
      </c>
      <c r="CB312" s="2">
        <v>4.0</v>
      </c>
      <c r="CC312" s="2">
        <v>1.0</v>
      </c>
      <c r="CD312" s="2">
        <v>4.0</v>
      </c>
      <c r="CE312" s="2">
        <v>4.0</v>
      </c>
      <c r="CF312" s="2">
        <v>4.0</v>
      </c>
      <c r="CG312" s="2">
        <v>4.0</v>
      </c>
      <c r="CH312" s="2">
        <v>4.0</v>
      </c>
      <c r="CI312" s="2">
        <v>1.0</v>
      </c>
      <c r="CJ312" s="2">
        <v>2.0</v>
      </c>
      <c r="CK312" s="2">
        <v>4.0</v>
      </c>
      <c r="CL312" s="2" t="s">
        <v>105</v>
      </c>
      <c r="CM312" s="2" t="s">
        <v>1755</v>
      </c>
      <c r="CN312" s="6" t="s">
        <v>1756</v>
      </c>
      <c r="CO312" s="7" t="str">
        <f>HYPERLINK("https://drive.google.com/file/d/1sg28N9ID5hcigawx8zvpjP8dNi7ksrrE/view?usp=drivesdk","Form Tanggapan")</f>
        <v>Form Tanggapan</v>
      </c>
      <c r="CP312" s="2" t="s">
        <v>1757</v>
      </c>
    </row>
    <row r="313">
      <c r="A313" s="4">
        <v>43972.27700059028</v>
      </c>
      <c r="B313" s="2" t="s">
        <v>1242</v>
      </c>
      <c r="C313" s="2" t="s">
        <v>1758</v>
      </c>
      <c r="D313" s="5" t="s">
        <v>1759</v>
      </c>
      <c r="E313" s="2">
        <v>41.0</v>
      </c>
      <c r="F313" s="2" t="s">
        <v>1760</v>
      </c>
      <c r="G313" s="2" t="s">
        <v>112</v>
      </c>
      <c r="H313" s="2" t="s">
        <v>168</v>
      </c>
      <c r="I313" s="2" t="s">
        <v>98</v>
      </c>
      <c r="J313" s="2" t="s">
        <v>748</v>
      </c>
      <c r="K313" s="2" t="s">
        <v>471</v>
      </c>
      <c r="L313" s="2">
        <v>5.0</v>
      </c>
      <c r="M313" s="2">
        <v>5.0</v>
      </c>
      <c r="N313" s="2">
        <v>5.0</v>
      </c>
      <c r="O313" s="2">
        <v>5.0</v>
      </c>
      <c r="P313" s="2">
        <v>5.0</v>
      </c>
      <c r="Q313" s="2">
        <v>5.0</v>
      </c>
      <c r="R313" s="2">
        <v>2.0</v>
      </c>
      <c r="S313" s="2">
        <v>5.0</v>
      </c>
      <c r="T313" s="2">
        <v>5.0</v>
      </c>
      <c r="U313" s="2">
        <v>5.0</v>
      </c>
      <c r="V313" s="2">
        <v>5.0</v>
      </c>
      <c r="W313" s="2">
        <v>5.0</v>
      </c>
      <c r="X313" s="2">
        <v>5.0</v>
      </c>
      <c r="Y313" s="2">
        <v>5.0</v>
      </c>
      <c r="Z313" s="2">
        <v>5.0</v>
      </c>
      <c r="AA313" s="2">
        <v>4.0</v>
      </c>
      <c r="AB313" s="2">
        <v>5.0</v>
      </c>
      <c r="AC313" s="2">
        <v>5.0</v>
      </c>
      <c r="AE313" s="2" t="s">
        <v>101</v>
      </c>
      <c r="AG313" s="2" t="s">
        <v>102</v>
      </c>
      <c r="AJ313" s="2" t="s">
        <v>102</v>
      </c>
      <c r="AL313" s="2" t="s">
        <v>104</v>
      </c>
      <c r="AR313" s="2" t="s">
        <v>102</v>
      </c>
      <c r="AV313" s="2" t="s">
        <v>102</v>
      </c>
      <c r="AW313" s="2" t="s">
        <v>102</v>
      </c>
      <c r="AZ313" s="2" t="s">
        <v>102</v>
      </c>
      <c r="BB313" s="2" t="s">
        <v>102</v>
      </c>
      <c r="BE313" s="2" t="s">
        <v>102</v>
      </c>
      <c r="BG313" s="2" t="s">
        <v>102</v>
      </c>
      <c r="BM313" s="2" t="s">
        <v>102</v>
      </c>
      <c r="BQ313" s="2" t="s">
        <v>104</v>
      </c>
      <c r="BR313" s="2" t="s">
        <v>102</v>
      </c>
      <c r="BT313" s="2">
        <v>3.0</v>
      </c>
      <c r="BU313" s="2">
        <v>3.0</v>
      </c>
      <c r="BV313" s="2">
        <v>4.0</v>
      </c>
      <c r="BW313" s="2">
        <v>4.0</v>
      </c>
      <c r="BX313" s="2">
        <v>1.0</v>
      </c>
      <c r="BY313" s="2">
        <v>3.0</v>
      </c>
      <c r="BZ313" s="2">
        <v>4.0</v>
      </c>
      <c r="CA313" s="2">
        <v>2.0</v>
      </c>
      <c r="CB313" s="2">
        <v>3.0</v>
      </c>
      <c r="CC313" s="2">
        <v>1.0</v>
      </c>
      <c r="CD313" s="2">
        <v>3.0</v>
      </c>
      <c r="CE313" s="2">
        <v>3.0</v>
      </c>
      <c r="CF313" s="2">
        <v>4.0</v>
      </c>
      <c r="CG313" s="2">
        <v>3.0</v>
      </c>
      <c r="CH313" s="2">
        <v>4.0</v>
      </c>
      <c r="CI313" s="2">
        <v>1.0</v>
      </c>
      <c r="CJ313" s="2">
        <v>1.0</v>
      </c>
      <c r="CK313" s="2">
        <v>4.0</v>
      </c>
      <c r="CL313" s="2" t="s">
        <v>105</v>
      </c>
      <c r="CM313" s="2" t="s">
        <v>1761</v>
      </c>
      <c r="CN313" s="6" t="s">
        <v>1762</v>
      </c>
      <c r="CO313" s="7" t="str">
        <f>HYPERLINK("https://drive.google.com/file/d/1ZzxppKE2EIZBrBKao7i0kuS10fICxlSu/view?usp=drivesdk","Form Tanggapan")</f>
        <v>Form Tanggapan</v>
      </c>
      <c r="CP313" s="2" t="s">
        <v>1763</v>
      </c>
    </row>
    <row r="314">
      <c r="A314" s="4">
        <v>43972.300358622684</v>
      </c>
      <c r="B314" s="2" t="s">
        <v>1242</v>
      </c>
      <c r="C314" s="2" t="s">
        <v>1764</v>
      </c>
      <c r="D314" s="5" t="s">
        <v>1765</v>
      </c>
      <c r="E314" s="2">
        <v>19.0</v>
      </c>
      <c r="F314" s="2" t="s">
        <v>1766</v>
      </c>
      <c r="G314" s="2" t="s">
        <v>96</v>
      </c>
      <c r="H314" s="2" t="s">
        <v>123</v>
      </c>
      <c r="I314" s="2" t="s">
        <v>124</v>
      </c>
      <c r="J314" s="2" t="s">
        <v>190</v>
      </c>
      <c r="K314" s="2" t="s">
        <v>453</v>
      </c>
      <c r="L314" s="2">
        <v>4.0</v>
      </c>
      <c r="M314" s="2">
        <v>4.0</v>
      </c>
      <c r="N314" s="2">
        <v>4.0</v>
      </c>
      <c r="O314" s="2">
        <v>3.0</v>
      </c>
      <c r="P314" s="2">
        <v>4.0</v>
      </c>
      <c r="Q314" s="2">
        <v>3.0</v>
      </c>
      <c r="R314" s="2">
        <v>3.0</v>
      </c>
      <c r="S314" s="2">
        <v>3.0</v>
      </c>
      <c r="T314" s="2">
        <v>3.0</v>
      </c>
      <c r="U314" s="2">
        <v>2.0</v>
      </c>
      <c r="V314" s="2">
        <v>3.0</v>
      </c>
      <c r="W314" s="2">
        <v>4.0</v>
      </c>
      <c r="X314" s="2">
        <v>4.0</v>
      </c>
      <c r="Y314" s="2">
        <v>4.0</v>
      </c>
      <c r="Z314" s="2">
        <v>5.0</v>
      </c>
      <c r="AA314" s="2">
        <v>3.0</v>
      </c>
      <c r="AB314" s="2">
        <v>2.0</v>
      </c>
      <c r="AC314" s="2">
        <v>3.0</v>
      </c>
      <c r="AE314" s="2" t="s">
        <v>104</v>
      </c>
      <c r="AG314" s="2" t="s">
        <v>102</v>
      </c>
      <c r="AJ314" s="2" t="s">
        <v>102</v>
      </c>
      <c r="AL314" s="2" t="s">
        <v>104</v>
      </c>
      <c r="AR314" s="2" t="s">
        <v>102</v>
      </c>
      <c r="AV314" s="2" t="s">
        <v>102</v>
      </c>
      <c r="AW314" s="2" t="s">
        <v>104</v>
      </c>
      <c r="AZ314" s="2" t="s">
        <v>102</v>
      </c>
      <c r="BB314" s="2" t="s">
        <v>102</v>
      </c>
      <c r="BE314" s="2" t="s">
        <v>102</v>
      </c>
      <c r="BG314" s="2" t="s">
        <v>104</v>
      </c>
      <c r="BM314" s="2" t="s">
        <v>104</v>
      </c>
      <c r="BQ314" s="2" t="s">
        <v>104</v>
      </c>
      <c r="BR314" s="2" t="s">
        <v>102</v>
      </c>
      <c r="BT314" s="2">
        <v>3.0</v>
      </c>
      <c r="BU314" s="2">
        <v>3.0</v>
      </c>
      <c r="BV314" s="2">
        <v>4.0</v>
      </c>
      <c r="BW314" s="2">
        <v>3.0</v>
      </c>
      <c r="BX314" s="2">
        <v>2.0</v>
      </c>
      <c r="BY314" s="2">
        <v>3.0</v>
      </c>
      <c r="BZ314" s="2">
        <v>3.0</v>
      </c>
      <c r="CA314" s="2">
        <v>2.0</v>
      </c>
      <c r="CB314" s="2">
        <v>3.0</v>
      </c>
      <c r="CC314" s="2">
        <v>1.0</v>
      </c>
      <c r="CD314" s="2">
        <v>3.0</v>
      </c>
      <c r="CE314" s="2">
        <v>2.0</v>
      </c>
      <c r="CF314" s="2">
        <v>3.0</v>
      </c>
      <c r="CG314" s="2">
        <v>3.0</v>
      </c>
      <c r="CH314" s="2">
        <v>4.0</v>
      </c>
      <c r="CI314" s="2">
        <v>2.0</v>
      </c>
      <c r="CJ314" s="2">
        <v>2.0</v>
      </c>
      <c r="CK314" s="2">
        <v>2.0</v>
      </c>
      <c r="CL314" s="2" t="s">
        <v>105</v>
      </c>
      <c r="CM314" s="2" t="s">
        <v>1767</v>
      </c>
      <c r="CN314" s="6" t="s">
        <v>1768</v>
      </c>
      <c r="CO314" s="7" t="str">
        <f>HYPERLINK("https://drive.google.com/file/d/1xYiTKQqQ82p9vjcKhfNSDrLgj5RbPZi-/view?usp=drivesdk","Form Tanggapan")</f>
        <v>Form Tanggapan</v>
      </c>
      <c r="CP314" s="2" t="s">
        <v>1769</v>
      </c>
    </row>
    <row r="315">
      <c r="A315" s="4">
        <v>43972.394903125</v>
      </c>
      <c r="B315" s="2" t="s">
        <v>1242</v>
      </c>
      <c r="C315" s="2" t="s">
        <v>1770</v>
      </c>
      <c r="D315" s="5" t="s">
        <v>1771</v>
      </c>
      <c r="E315" s="2">
        <v>19.0</v>
      </c>
      <c r="F315" s="2" t="s">
        <v>209</v>
      </c>
      <c r="G315" s="2" t="s">
        <v>96</v>
      </c>
      <c r="H315" s="2" t="s">
        <v>123</v>
      </c>
      <c r="I315" s="2" t="s">
        <v>124</v>
      </c>
      <c r="J315" s="2" t="s">
        <v>190</v>
      </c>
      <c r="K315" s="2" t="s">
        <v>471</v>
      </c>
      <c r="L315" s="2">
        <v>5.0</v>
      </c>
      <c r="M315" s="2">
        <v>4.0</v>
      </c>
      <c r="N315" s="2">
        <v>5.0</v>
      </c>
      <c r="O315" s="2">
        <v>4.0</v>
      </c>
      <c r="P315" s="2">
        <v>4.0</v>
      </c>
      <c r="Q315" s="2">
        <v>5.0</v>
      </c>
      <c r="R315" s="2">
        <v>5.0</v>
      </c>
      <c r="S315" s="2">
        <v>4.0</v>
      </c>
      <c r="T315" s="2">
        <v>4.0</v>
      </c>
      <c r="U315" s="2">
        <v>4.0</v>
      </c>
      <c r="V315" s="2">
        <v>5.0</v>
      </c>
      <c r="W315" s="2">
        <v>5.0</v>
      </c>
      <c r="X315" s="2">
        <v>5.0</v>
      </c>
      <c r="Y315" s="2">
        <v>5.0</v>
      </c>
      <c r="Z315" s="2">
        <v>4.0</v>
      </c>
      <c r="AA315" s="2">
        <v>3.0</v>
      </c>
      <c r="AB315" s="2">
        <v>4.0</v>
      </c>
      <c r="AC315" s="2">
        <v>3.0</v>
      </c>
      <c r="AE315" s="2" t="s">
        <v>104</v>
      </c>
      <c r="AG315" s="2" t="s">
        <v>102</v>
      </c>
      <c r="AJ315" s="2" t="s">
        <v>102</v>
      </c>
      <c r="AL315" s="2" t="s">
        <v>104</v>
      </c>
      <c r="AR315" s="2" t="s">
        <v>102</v>
      </c>
      <c r="AV315" s="2" t="s">
        <v>102</v>
      </c>
      <c r="AW315" s="2" t="s">
        <v>102</v>
      </c>
      <c r="AZ315" s="2" t="s">
        <v>104</v>
      </c>
      <c r="BB315" s="2" t="s">
        <v>104</v>
      </c>
      <c r="BE315" s="2" t="s">
        <v>104</v>
      </c>
      <c r="BG315" s="2" t="s">
        <v>104</v>
      </c>
      <c r="BM315" s="2" t="s">
        <v>102</v>
      </c>
      <c r="BQ315" s="2" t="s">
        <v>102</v>
      </c>
      <c r="BR315" s="2" t="s">
        <v>102</v>
      </c>
      <c r="BT315" s="2">
        <v>3.0</v>
      </c>
      <c r="BU315" s="2">
        <v>3.0</v>
      </c>
      <c r="BV315" s="2">
        <v>4.0</v>
      </c>
      <c r="BW315" s="2">
        <v>4.0</v>
      </c>
      <c r="BX315" s="2">
        <v>1.0</v>
      </c>
      <c r="BY315" s="2">
        <v>4.0</v>
      </c>
      <c r="BZ315" s="2">
        <v>3.0</v>
      </c>
      <c r="CA315" s="2">
        <v>3.0</v>
      </c>
      <c r="CB315" s="2">
        <v>4.0</v>
      </c>
      <c r="CC315" s="2">
        <v>1.0</v>
      </c>
      <c r="CD315" s="2">
        <v>3.0</v>
      </c>
      <c r="CE315" s="2">
        <v>3.0</v>
      </c>
      <c r="CF315" s="2">
        <v>4.0</v>
      </c>
      <c r="CG315" s="2">
        <v>3.0</v>
      </c>
      <c r="CH315" s="2">
        <v>4.0</v>
      </c>
      <c r="CI315" s="2">
        <v>1.0</v>
      </c>
      <c r="CJ315" s="2">
        <v>1.0</v>
      </c>
      <c r="CK315" s="2">
        <v>4.0</v>
      </c>
      <c r="CL315" s="2" t="s">
        <v>105</v>
      </c>
      <c r="CM315" s="2" t="s">
        <v>1772</v>
      </c>
      <c r="CN315" s="6" t="s">
        <v>1773</v>
      </c>
      <c r="CO315" s="7" t="str">
        <f>HYPERLINK("https://drive.google.com/file/d/1s5Ntg5ErtvOaPKzqF0jiLQiwfosQCyB6/view?usp=drivesdk","Form Tanggapan")</f>
        <v>Form Tanggapan</v>
      </c>
      <c r="CP315" s="2" t="s">
        <v>1774</v>
      </c>
    </row>
    <row r="316">
      <c r="A316" s="4">
        <v>43972.425088240736</v>
      </c>
      <c r="B316" s="2" t="s">
        <v>1242</v>
      </c>
      <c r="C316" s="2" t="s">
        <v>1775</v>
      </c>
      <c r="D316" s="5" t="s">
        <v>1776</v>
      </c>
      <c r="E316" s="2">
        <v>38.0</v>
      </c>
      <c r="F316" s="2" t="s">
        <v>294</v>
      </c>
      <c r="G316" s="2" t="s">
        <v>112</v>
      </c>
      <c r="H316" s="2" t="s">
        <v>168</v>
      </c>
      <c r="I316" s="2" t="s">
        <v>161</v>
      </c>
      <c r="J316" s="2" t="s">
        <v>246</v>
      </c>
      <c r="K316" s="2" t="s">
        <v>471</v>
      </c>
      <c r="L316" s="2">
        <v>5.0</v>
      </c>
      <c r="M316" s="2">
        <v>5.0</v>
      </c>
      <c r="N316" s="2">
        <v>5.0</v>
      </c>
      <c r="O316" s="2">
        <v>5.0</v>
      </c>
      <c r="P316" s="2">
        <v>5.0</v>
      </c>
      <c r="Q316" s="2">
        <v>5.0</v>
      </c>
      <c r="R316" s="2">
        <v>5.0</v>
      </c>
      <c r="S316" s="2">
        <v>5.0</v>
      </c>
      <c r="T316" s="2">
        <v>5.0</v>
      </c>
      <c r="U316" s="2">
        <v>5.0</v>
      </c>
      <c r="V316" s="2">
        <v>5.0</v>
      </c>
      <c r="W316" s="2">
        <v>5.0</v>
      </c>
      <c r="X316" s="2">
        <v>5.0</v>
      </c>
      <c r="Y316" s="2">
        <v>5.0</v>
      </c>
      <c r="Z316" s="2">
        <v>5.0</v>
      </c>
      <c r="AA316" s="2">
        <v>3.0</v>
      </c>
      <c r="AB316" s="2">
        <v>3.0</v>
      </c>
      <c r="AC316" s="2">
        <v>5.0</v>
      </c>
      <c r="AE316" s="2" t="s">
        <v>104</v>
      </c>
      <c r="AG316" s="2" t="s">
        <v>102</v>
      </c>
      <c r="AJ316" s="2" t="s">
        <v>102</v>
      </c>
      <c r="AL316" s="2" t="s">
        <v>104</v>
      </c>
      <c r="AR316" s="2" t="s">
        <v>102</v>
      </c>
      <c r="AV316" s="2" t="s">
        <v>104</v>
      </c>
      <c r="AW316" s="2" t="s">
        <v>102</v>
      </c>
      <c r="AZ316" s="2" t="s">
        <v>102</v>
      </c>
      <c r="BB316" s="2" t="s">
        <v>102</v>
      </c>
      <c r="BE316" s="2" t="s">
        <v>102</v>
      </c>
      <c r="BG316" s="2" t="s">
        <v>102</v>
      </c>
      <c r="BM316" s="2" t="s">
        <v>102</v>
      </c>
      <c r="BQ316" s="2" t="s">
        <v>102</v>
      </c>
      <c r="BR316" s="2" t="s">
        <v>102</v>
      </c>
      <c r="BT316" s="2">
        <v>4.0</v>
      </c>
      <c r="BU316" s="2">
        <v>4.0</v>
      </c>
      <c r="BV316" s="2">
        <v>4.0</v>
      </c>
      <c r="BW316" s="2">
        <v>4.0</v>
      </c>
      <c r="BX316" s="2">
        <v>1.0</v>
      </c>
      <c r="BY316" s="2">
        <v>4.0</v>
      </c>
      <c r="BZ316" s="2">
        <v>4.0</v>
      </c>
      <c r="CA316" s="2">
        <v>1.0</v>
      </c>
      <c r="CB316" s="2">
        <v>4.0</v>
      </c>
      <c r="CC316" s="2">
        <v>1.0</v>
      </c>
      <c r="CD316" s="2">
        <v>4.0</v>
      </c>
      <c r="CE316" s="2">
        <v>4.0</v>
      </c>
      <c r="CF316" s="2">
        <v>4.0</v>
      </c>
      <c r="CG316" s="2">
        <v>3.0</v>
      </c>
      <c r="CH316" s="2">
        <v>4.0</v>
      </c>
      <c r="CI316" s="2">
        <v>1.0</v>
      </c>
      <c r="CJ316" s="2">
        <v>1.0</v>
      </c>
      <c r="CK316" s="2">
        <v>4.0</v>
      </c>
      <c r="CL316" s="2" t="s">
        <v>105</v>
      </c>
      <c r="CM316" s="2" t="s">
        <v>1777</v>
      </c>
      <c r="CN316" s="6" t="s">
        <v>1778</v>
      </c>
      <c r="CO316" s="7" t="str">
        <f>HYPERLINK("https://drive.google.com/file/d/1J0kedtuabfFdHNvW9wqvr1v099Y5qGUg/view?usp=drivesdk","Form Tanggapan")</f>
        <v>Form Tanggapan</v>
      </c>
      <c r="CP316" s="2" t="s">
        <v>1779</v>
      </c>
    </row>
    <row r="317">
      <c r="A317" s="4">
        <v>43972.427488518515</v>
      </c>
      <c r="B317" s="2" t="s">
        <v>1242</v>
      </c>
      <c r="C317" s="2" t="s">
        <v>1780</v>
      </c>
      <c r="D317" s="5" t="s">
        <v>1781</v>
      </c>
      <c r="E317" s="2">
        <v>40.0</v>
      </c>
      <c r="F317" s="2" t="s">
        <v>1782</v>
      </c>
      <c r="G317" s="2" t="s">
        <v>96</v>
      </c>
      <c r="H317" s="2" t="s">
        <v>168</v>
      </c>
      <c r="I317" s="2" t="s">
        <v>161</v>
      </c>
      <c r="J317" s="2" t="s">
        <v>260</v>
      </c>
      <c r="K317" s="2" t="s">
        <v>459</v>
      </c>
      <c r="L317" s="2">
        <v>5.0</v>
      </c>
      <c r="M317" s="2">
        <v>4.0</v>
      </c>
      <c r="N317" s="2">
        <v>4.0</v>
      </c>
      <c r="O317" s="2">
        <v>5.0</v>
      </c>
      <c r="P317" s="2">
        <v>5.0</v>
      </c>
      <c r="Q317" s="2">
        <v>5.0</v>
      </c>
      <c r="R317" s="2">
        <v>3.0</v>
      </c>
      <c r="S317" s="2">
        <v>3.0</v>
      </c>
      <c r="T317" s="2">
        <v>2.0</v>
      </c>
      <c r="U317" s="2">
        <v>3.0</v>
      </c>
      <c r="V317" s="2">
        <v>5.0</v>
      </c>
      <c r="W317" s="2">
        <v>5.0</v>
      </c>
      <c r="X317" s="2">
        <v>5.0</v>
      </c>
      <c r="Y317" s="2">
        <v>5.0</v>
      </c>
      <c r="Z317" s="2">
        <v>5.0</v>
      </c>
      <c r="AA317" s="2">
        <v>2.0</v>
      </c>
      <c r="AB317" s="2">
        <v>3.0</v>
      </c>
      <c r="AC317" s="2">
        <v>3.0</v>
      </c>
      <c r="AE317" s="2" t="s">
        <v>101</v>
      </c>
      <c r="AG317" s="2" t="s">
        <v>102</v>
      </c>
      <c r="AJ317" s="2" t="s">
        <v>102</v>
      </c>
      <c r="AL317" s="2" t="s">
        <v>102</v>
      </c>
      <c r="AR317" s="2" t="s">
        <v>102</v>
      </c>
      <c r="AV317" s="2" t="s">
        <v>102</v>
      </c>
      <c r="AW317" s="2" t="s">
        <v>102</v>
      </c>
      <c r="AZ317" s="2" t="s">
        <v>102</v>
      </c>
      <c r="BB317" s="2" t="s">
        <v>102</v>
      </c>
      <c r="BE317" s="2" t="s">
        <v>102</v>
      </c>
      <c r="BG317" s="2" t="s">
        <v>104</v>
      </c>
      <c r="BM317" s="2" t="s">
        <v>102</v>
      </c>
      <c r="BQ317" s="2" t="s">
        <v>102</v>
      </c>
      <c r="BR317" s="2" t="s">
        <v>102</v>
      </c>
      <c r="BT317" s="2">
        <v>4.0</v>
      </c>
      <c r="BU317" s="2">
        <v>4.0</v>
      </c>
      <c r="BV317" s="2">
        <v>4.0</v>
      </c>
      <c r="BW317" s="2">
        <v>4.0</v>
      </c>
      <c r="BX317" s="2">
        <v>2.0</v>
      </c>
      <c r="BY317" s="2">
        <v>4.0</v>
      </c>
      <c r="BZ317" s="2">
        <v>4.0</v>
      </c>
      <c r="CA317" s="2">
        <v>2.0</v>
      </c>
      <c r="CB317" s="2">
        <v>4.0</v>
      </c>
      <c r="CC317" s="2">
        <v>1.0</v>
      </c>
      <c r="CD317" s="2">
        <v>3.0</v>
      </c>
      <c r="CE317" s="2">
        <v>4.0</v>
      </c>
      <c r="CF317" s="2">
        <v>3.0</v>
      </c>
      <c r="CG317" s="2">
        <v>3.0</v>
      </c>
      <c r="CH317" s="2">
        <v>4.0</v>
      </c>
      <c r="CI317" s="2">
        <v>3.0</v>
      </c>
      <c r="CJ317" s="2">
        <v>2.0</v>
      </c>
      <c r="CK317" s="2">
        <v>4.0</v>
      </c>
      <c r="CL317" s="2" t="s">
        <v>105</v>
      </c>
      <c r="CM317" s="2" t="s">
        <v>1783</v>
      </c>
      <c r="CN317" s="6" t="s">
        <v>1784</v>
      </c>
      <c r="CO317" s="7" t="str">
        <f>HYPERLINK("https://drive.google.com/file/d/1N6EUeQ-1uvKq81rTW_1WkXA1FjJnGkDt/view?usp=drivesdk","Form Tanggapan")</f>
        <v>Form Tanggapan</v>
      </c>
      <c r="CP317" s="2" t="s">
        <v>1785</v>
      </c>
    </row>
    <row r="318">
      <c r="A318" s="4">
        <v>43972.433125104166</v>
      </c>
      <c r="B318" s="2" t="s">
        <v>1242</v>
      </c>
      <c r="C318" s="2" t="s">
        <v>1786</v>
      </c>
      <c r="D318" s="5" t="s">
        <v>1787</v>
      </c>
      <c r="E318" s="2">
        <v>18.0</v>
      </c>
      <c r="F318" s="2" t="s">
        <v>1788</v>
      </c>
      <c r="G318" s="2" t="s">
        <v>96</v>
      </c>
      <c r="H318" s="2" t="s">
        <v>123</v>
      </c>
      <c r="I318" s="2" t="s">
        <v>124</v>
      </c>
      <c r="J318" s="2" t="s">
        <v>1789</v>
      </c>
      <c r="K318" s="2" t="s">
        <v>471</v>
      </c>
      <c r="L318" s="2">
        <v>5.0</v>
      </c>
      <c r="M318" s="2">
        <v>5.0</v>
      </c>
      <c r="N318" s="2">
        <v>4.0</v>
      </c>
      <c r="O318" s="2">
        <v>4.0</v>
      </c>
      <c r="P318" s="2">
        <v>5.0</v>
      </c>
      <c r="Q318" s="2">
        <v>5.0</v>
      </c>
      <c r="R318" s="2">
        <v>4.0</v>
      </c>
      <c r="S318" s="2">
        <v>4.0</v>
      </c>
      <c r="T318" s="2">
        <v>4.0</v>
      </c>
      <c r="U318" s="2">
        <v>3.0</v>
      </c>
      <c r="V318" s="2">
        <v>4.0</v>
      </c>
      <c r="W318" s="2">
        <v>5.0</v>
      </c>
      <c r="X318" s="2">
        <v>5.0</v>
      </c>
      <c r="Y318" s="2">
        <v>5.0</v>
      </c>
      <c r="Z318" s="2">
        <v>5.0</v>
      </c>
      <c r="AA318" s="2">
        <v>3.0</v>
      </c>
      <c r="AB318" s="2">
        <v>2.0</v>
      </c>
      <c r="AC318" s="2">
        <v>4.0</v>
      </c>
      <c r="AE318" s="2" t="s">
        <v>101</v>
      </c>
      <c r="AG318" s="2" t="s">
        <v>102</v>
      </c>
      <c r="AJ318" s="2" t="s">
        <v>102</v>
      </c>
      <c r="AL318" s="2" t="s">
        <v>104</v>
      </c>
      <c r="AR318" s="2" t="s">
        <v>102</v>
      </c>
      <c r="AV318" s="2" t="s">
        <v>102</v>
      </c>
      <c r="AW318" s="2" t="s">
        <v>102</v>
      </c>
      <c r="AZ318" s="2" t="s">
        <v>102</v>
      </c>
      <c r="BB318" s="2" t="s">
        <v>102</v>
      </c>
      <c r="BE318" s="2" t="s">
        <v>102</v>
      </c>
      <c r="BG318" s="2" t="s">
        <v>104</v>
      </c>
      <c r="BM318" s="2" t="s">
        <v>102</v>
      </c>
      <c r="BQ318" s="2" t="s">
        <v>102</v>
      </c>
      <c r="BR318" s="2" t="s">
        <v>104</v>
      </c>
      <c r="BT318" s="2">
        <v>3.0</v>
      </c>
      <c r="BU318" s="2">
        <v>4.0</v>
      </c>
      <c r="BV318" s="2">
        <v>4.0</v>
      </c>
      <c r="BW318" s="2">
        <v>4.0</v>
      </c>
      <c r="BX318" s="2">
        <v>2.0</v>
      </c>
      <c r="BY318" s="2">
        <v>2.0</v>
      </c>
      <c r="BZ318" s="2">
        <v>4.0</v>
      </c>
      <c r="CA318" s="2">
        <v>2.0</v>
      </c>
      <c r="CB318" s="2">
        <v>4.0</v>
      </c>
      <c r="CC318" s="2">
        <v>1.0</v>
      </c>
      <c r="CD318" s="2">
        <v>3.0</v>
      </c>
      <c r="CE318" s="2">
        <v>3.0</v>
      </c>
      <c r="CF318" s="2">
        <v>3.0</v>
      </c>
      <c r="CG318" s="2">
        <v>3.0</v>
      </c>
      <c r="CH318" s="2">
        <v>4.0</v>
      </c>
      <c r="CI318" s="2">
        <v>2.0</v>
      </c>
      <c r="CJ318" s="2">
        <v>1.0</v>
      </c>
      <c r="CK318" s="2">
        <v>3.0</v>
      </c>
      <c r="CL318" s="2" t="s">
        <v>105</v>
      </c>
      <c r="CM318" s="2" t="s">
        <v>1790</v>
      </c>
      <c r="CN318" s="6" t="s">
        <v>1791</v>
      </c>
      <c r="CO318" s="7" t="str">
        <f>HYPERLINK("https://drive.google.com/file/d/1V5O71T0ta2Zb6oyJaD2n4LGMvstXC9_E/view?usp=drivesdk","Form Tanggapan")</f>
        <v>Form Tanggapan</v>
      </c>
      <c r="CP318" s="2" t="s">
        <v>1792</v>
      </c>
    </row>
    <row r="319">
      <c r="A319" s="4">
        <v>43972.4455234375</v>
      </c>
      <c r="B319" s="2" t="s">
        <v>1242</v>
      </c>
      <c r="C319" s="2" t="s">
        <v>1091</v>
      </c>
      <c r="D319" s="5" t="s">
        <v>1793</v>
      </c>
      <c r="E319" s="2">
        <v>19.0</v>
      </c>
      <c r="F319" s="2" t="s">
        <v>122</v>
      </c>
      <c r="G319" s="2" t="s">
        <v>96</v>
      </c>
      <c r="H319" s="2" t="s">
        <v>123</v>
      </c>
      <c r="I319" s="2" t="s">
        <v>124</v>
      </c>
      <c r="J319" s="2" t="s">
        <v>1794</v>
      </c>
      <c r="K319" s="2" t="s">
        <v>477</v>
      </c>
      <c r="L319" s="2">
        <v>4.0</v>
      </c>
      <c r="M319" s="2">
        <v>4.0</v>
      </c>
      <c r="N319" s="2">
        <v>5.0</v>
      </c>
      <c r="O319" s="2">
        <v>5.0</v>
      </c>
      <c r="P319" s="2">
        <v>4.0</v>
      </c>
      <c r="Q319" s="2">
        <v>4.0</v>
      </c>
      <c r="R319" s="2">
        <v>3.0</v>
      </c>
      <c r="S319" s="2">
        <v>5.0</v>
      </c>
      <c r="T319" s="2">
        <v>3.0</v>
      </c>
      <c r="U319" s="2">
        <v>3.0</v>
      </c>
      <c r="V319" s="2">
        <v>3.0</v>
      </c>
      <c r="W319" s="2">
        <v>5.0</v>
      </c>
      <c r="X319" s="2">
        <v>4.0</v>
      </c>
      <c r="Y319" s="2">
        <v>5.0</v>
      </c>
      <c r="Z319" s="2">
        <v>4.0</v>
      </c>
      <c r="AA319" s="2">
        <v>2.0</v>
      </c>
      <c r="AB319" s="2">
        <v>4.0</v>
      </c>
      <c r="AC319" s="2">
        <v>5.0</v>
      </c>
      <c r="AE319" s="2" t="s">
        <v>101</v>
      </c>
      <c r="AG319" s="2" t="s">
        <v>102</v>
      </c>
      <c r="AJ319" s="2" t="s">
        <v>102</v>
      </c>
      <c r="AL319" s="2" t="s">
        <v>104</v>
      </c>
      <c r="AR319" s="2" t="s">
        <v>102</v>
      </c>
      <c r="AV319" s="2" t="s">
        <v>103</v>
      </c>
      <c r="AW319" s="2" t="s">
        <v>102</v>
      </c>
      <c r="AZ319" s="2" t="s">
        <v>102</v>
      </c>
      <c r="BB319" s="2" t="s">
        <v>104</v>
      </c>
      <c r="BE319" s="2" t="s">
        <v>102</v>
      </c>
      <c r="BG319" s="2" t="s">
        <v>102</v>
      </c>
      <c r="BM319" s="2" t="s">
        <v>102</v>
      </c>
      <c r="BQ319" s="2" t="s">
        <v>104</v>
      </c>
      <c r="BR319" s="2" t="s">
        <v>102</v>
      </c>
      <c r="BT319" s="2">
        <v>4.0</v>
      </c>
      <c r="BU319" s="2">
        <v>3.0</v>
      </c>
      <c r="BV319" s="2">
        <v>4.0</v>
      </c>
      <c r="BW319" s="2">
        <v>3.0</v>
      </c>
      <c r="BX319" s="2">
        <v>1.0</v>
      </c>
      <c r="BY319" s="2">
        <v>4.0</v>
      </c>
      <c r="BZ319" s="2">
        <v>4.0</v>
      </c>
      <c r="CA319" s="2">
        <v>4.0</v>
      </c>
      <c r="CB319" s="2">
        <v>3.0</v>
      </c>
      <c r="CC319" s="2">
        <v>1.0</v>
      </c>
      <c r="CD319" s="2">
        <v>4.0</v>
      </c>
      <c r="CE319" s="2">
        <v>3.0</v>
      </c>
      <c r="CF319" s="2">
        <v>3.0</v>
      </c>
      <c r="CG319" s="2">
        <v>3.0</v>
      </c>
      <c r="CH319" s="2">
        <v>4.0</v>
      </c>
      <c r="CI319" s="2">
        <v>3.0</v>
      </c>
      <c r="CJ319" s="2">
        <v>3.0</v>
      </c>
      <c r="CK319" s="2">
        <v>3.0</v>
      </c>
      <c r="CL319" s="2" t="s">
        <v>105</v>
      </c>
      <c r="CM319" s="2" t="s">
        <v>1795</v>
      </c>
      <c r="CN319" s="6" t="s">
        <v>1796</v>
      </c>
      <c r="CO319" s="7" t="str">
        <f>HYPERLINK("https://drive.google.com/file/d/1VqWfwWwvII4hxBts-nxmxEZLo2cqNNsd/view?usp=drivesdk","Form Tanggapan")</f>
        <v>Form Tanggapan</v>
      </c>
      <c r="CP319" s="2" t="s">
        <v>1797</v>
      </c>
    </row>
    <row r="320">
      <c r="A320" s="4">
        <v>43972.45535934028</v>
      </c>
      <c r="B320" s="2" t="s">
        <v>1242</v>
      </c>
      <c r="C320" s="2" t="s">
        <v>1798</v>
      </c>
      <c r="E320" s="2">
        <v>40.0</v>
      </c>
      <c r="F320" s="2" t="s">
        <v>1799</v>
      </c>
      <c r="G320" s="2" t="s">
        <v>112</v>
      </c>
      <c r="H320" s="2" t="s">
        <v>168</v>
      </c>
      <c r="I320" s="2" t="s">
        <v>124</v>
      </c>
      <c r="J320" s="2" t="s">
        <v>1040</v>
      </c>
      <c r="K320" s="2" t="s">
        <v>226</v>
      </c>
      <c r="L320" s="2">
        <v>5.0</v>
      </c>
      <c r="M320" s="2">
        <v>5.0</v>
      </c>
      <c r="N320" s="2">
        <v>5.0</v>
      </c>
      <c r="O320" s="2">
        <v>5.0</v>
      </c>
      <c r="P320" s="2">
        <v>5.0</v>
      </c>
      <c r="Q320" s="2">
        <v>5.0</v>
      </c>
      <c r="R320" s="2">
        <v>5.0</v>
      </c>
      <c r="S320" s="2">
        <v>5.0</v>
      </c>
      <c r="T320" s="2">
        <v>5.0</v>
      </c>
      <c r="U320" s="2">
        <v>5.0</v>
      </c>
      <c r="V320" s="2">
        <v>5.0</v>
      </c>
      <c r="W320" s="2">
        <v>5.0</v>
      </c>
      <c r="X320" s="2">
        <v>5.0</v>
      </c>
      <c r="Y320" s="2">
        <v>5.0</v>
      </c>
      <c r="Z320" s="2">
        <v>5.0</v>
      </c>
      <c r="AA320" s="2">
        <v>1.0</v>
      </c>
      <c r="AB320" s="2">
        <v>4.0</v>
      </c>
      <c r="AC320" s="2">
        <v>5.0</v>
      </c>
      <c r="AE320" s="2" t="s">
        <v>104</v>
      </c>
      <c r="AG320" s="2" t="s">
        <v>102</v>
      </c>
      <c r="AJ320" s="2" t="s">
        <v>102</v>
      </c>
      <c r="AL320" s="2" t="s">
        <v>102</v>
      </c>
      <c r="AR320" s="2" t="s">
        <v>102</v>
      </c>
      <c r="AV320" s="2" t="s">
        <v>102</v>
      </c>
      <c r="AW320" s="2" t="s">
        <v>102</v>
      </c>
      <c r="AZ320" s="2" t="s">
        <v>102</v>
      </c>
      <c r="BB320" s="2" t="s">
        <v>102</v>
      </c>
      <c r="BE320" s="2" t="s">
        <v>102</v>
      </c>
      <c r="BG320" s="2" t="s">
        <v>102</v>
      </c>
      <c r="BM320" s="2" t="s">
        <v>102</v>
      </c>
      <c r="BQ320" s="2" t="s">
        <v>102</v>
      </c>
      <c r="BR320" s="2" t="s">
        <v>102</v>
      </c>
      <c r="BT320" s="2">
        <v>4.0</v>
      </c>
      <c r="BU320" s="2">
        <v>4.0</v>
      </c>
      <c r="BV320" s="2">
        <v>4.0</v>
      </c>
      <c r="BW320" s="2">
        <v>4.0</v>
      </c>
      <c r="BX320" s="2">
        <v>4.0</v>
      </c>
      <c r="BY320" s="2">
        <v>4.0</v>
      </c>
      <c r="BZ320" s="2">
        <v>4.0</v>
      </c>
      <c r="CA320" s="2">
        <v>4.0</v>
      </c>
      <c r="CB320" s="2">
        <v>4.0</v>
      </c>
      <c r="CC320" s="2">
        <v>4.0</v>
      </c>
      <c r="CD320" s="2">
        <v>4.0</v>
      </c>
      <c r="CE320" s="2">
        <v>4.0</v>
      </c>
      <c r="CF320" s="2">
        <v>4.0</v>
      </c>
      <c r="CG320" s="2">
        <v>4.0</v>
      </c>
      <c r="CH320" s="2">
        <v>4.0</v>
      </c>
      <c r="CI320" s="2">
        <v>1.0</v>
      </c>
      <c r="CJ320" s="2">
        <v>3.0</v>
      </c>
      <c r="CK320" s="2">
        <v>4.0</v>
      </c>
      <c r="CL320" s="2" t="s">
        <v>105</v>
      </c>
      <c r="CM320" s="2" t="s">
        <v>1800</v>
      </c>
      <c r="CN320" s="6" t="s">
        <v>1801</v>
      </c>
      <c r="CO320" s="7" t="str">
        <f>HYPERLINK("https://drive.google.com/file/d/1SClk1Ig7aVpduponQJT21M-fl5xA6MhV/view?usp=drivesdk","Form Tanggapan")</f>
        <v>Form Tanggapan</v>
      </c>
      <c r="CP320" s="2" t="s">
        <v>1802</v>
      </c>
    </row>
    <row r="321">
      <c r="A321" s="4">
        <v>43972.45746126157</v>
      </c>
      <c r="B321" s="2" t="s">
        <v>1242</v>
      </c>
      <c r="C321" s="2" t="s">
        <v>1803</v>
      </c>
      <c r="D321" s="5" t="s">
        <v>1804</v>
      </c>
      <c r="E321" s="2">
        <v>18.0</v>
      </c>
      <c r="F321" s="2" t="s">
        <v>1805</v>
      </c>
      <c r="G321" s="2" t="s">
        <v>96</v>
      </c>
      <c r="H321" s="2" t="s">
        <v>97</v>
      </c>
      <c r="I321" s="2" t="s">
        <v>124</v>
      </c>
      <c r="J321" s="2" t="s">
        <v>1806</v>
      </c>
      <c r="K321" s="2" t="s">
        <v>459</v>
      </c>
      <c r="L321" s="2">
        <v>5.0</v>
      </c>
      <c r="M321" s="2">
        <v>5.0</v>
      </c>
      <c r="N321" s="2">
        <v>5.0</v>
      </c>
      <c r="O321" s="2">
        <v>5.0</v>
      </c>
      <c r="P321" s="2">
        <v>5.0</v>
      </c>
      <c r="Q321" s="2">
        <v>5.0</v>
      </c>
      <c r="R321" s="2">
        <v>3.0</v>
      </c>
      <c r="S321" s="2">
        <v>5.0</v>
      </c>
      <c r="T321" s="2">
        <v>5.0</v>
      </c>
      <c r="U321" s="2">
        <v>5.0</v>
      </c>
      <c r="V321" s="2">
        <v>4.0</v>
      </c>
      <c r="W321" s="2">
        <v>5.0</v>
      </c>
      <c r="X321" s="2">
        <v>5.0</v>
      </c>
      <c r="Y321" s="2">
        <v>5.0</v>
      </c>
      <c r="Z321" s="2">
        <v>5.0</v>
      </c>
      <c r="AA321" s="2">
        <v>2.0</v>
      </c>
      <c r="AB321" s="2">
        <v>2.0</v>
      </c>
      <c r="AC321" s="2">
        <v>4.0</v>
      </c>
      <c r="AE321" s="2" t="s">
        <v>104</v>
      </c>
      <c r="AG321" s="2" t="s">
        <v>102</v>
      </c>
      <c r="AJ321" s="2" t="s">
        <v>102</v>
      </c>
      <c r="AL321" s="2" t="s">
        <v>104</v>
      </c>
      <c r="AR321" s="2" t="s">
        <v>102</v>
      </c>
      <c r="AV321" s="2" t="s">
        <v>104</v>
      </c>
      <c r="AW321" s="2" t="s">
        <v>102</v>
      </c>
      <c r="AZ321" s="2" t="s">
        <v>102</v>
      </c>
      <c r="BB321" s="2" t="s">
        <v>102</v>
      </c>
      <c r="BE321" s="2" t="s">
        <v>104</v>
      </c>
      <c r="BG321" s="2" t="s">
        <v>103</v>
      </c>
      <c r="BM321" s="2" t="s">
        <v>102</v>
      </c>
      <c r="BQ321" s="2" t="s">
        <v>102</v>
      </c>
      <c r="BR321" s="2" t="s">
        <v>102</v>
      </c>
      <c r="BT321" s="2">
        <v>4.0</v>
      </c>
      <c r="BU321" s="2">
        <v>4.0</v>
      </c>
      <c r="BV321" s="2">
        <v>4.0</v>
      </c>
      <c r="BW321" s="2">
        <v>4.0</v>
      </c>
      <c r="BX321" s="2">
        <v>1.0</v>
      </c>
      <c r="BY321" s="2">
        <v>4.0</v>
      </c>
      <c r="BZ321" s="2">
        <v>4.0</v>
      </c>
      <c r="CA321" s="2">
        <v>1.0</v>
      </c>
      <c r="CB321" s="2">
        <v>4.0</v>
      </c>
      <c r="CC321" s="2">
        <v>1.0</v>
      </c>
      <c r="CD321" s="2">
        <v>3.0</v>
      </c>
      <c r="CE321" s="2">
        <v>3.0</v>
      </c>
      <c r="CF321" s="2">
        <v>3.0</v>
      </c>
      <c r="CG321" s="2">
        <v>4.0</v>
      </c>
      <c r="CH321" s="2">
        <v>4.0</v>
      </c>
      <c r="CI321" s="2">
        <v>2.0</v>
      </c>
      <c r="CJ321" s="2">
        <v>2.0</v>
      </c>
      <c r="CK321" s="2">
        <v>4.0</v>
      </c>
      <c r="CL321" s="2" t="s">
        <v>105</v>
      </c>
      <c r="CM321" s="2" t="s">
        <v>1807</v>
      </c>
      <c r="CN321" s="6" t="s">
        <v>1808</v>
      </c>
      <c r="CO321" s="7" t="str">
        <f>HYPERLINK("https://drive.google.com/file/d/1oxXAA0NapkGzmk-gRvPi0Ao0BTGHgd-M/view?usp=drivesdk","Form Tanggapan")</f>
        <v>Form Tanggapan</v>
      </c>
      <c r="CP321" s="2" t="s">
        <v>1809</v>
      </c>
    </row>
    <row r="322">
      <c r="A322" s="4">
        <v>43972.459857152775</v>
      </c>
      <c r="B322" s="2" t="s">
        <v>1242</v>
      </c>
      <c r="C322" s="2" t="s">
        <v>1810</v>
      </c>
      <c r="D322" s="5" t="s">
        <v>1811</v>
      </c>
      <c r="E322" s="2">
        <v>53.0</v>
      </c>
      <c r="F322" s="2" t="s">
        <v>769</v>
      </c>
      <c r="G322" s="2" t="s">
        <v>112</v>
      </c>
      <c r="H322" s="2" t="s">
        <v>97</v>
      </c>
      <c r="I322" s="2" t="s">
        <v>98</v>
      </c>
      <c r="J322" s="2" t="s">
        <v>1812</v>
      </c>
      <c r="K322" s="2" t="s">
        <v>543</v>
      </c>
      <c r="L322" s="2">
        <v>4.0</v>
      </c>
      <c r="M322" s="2">
        <v>5.0</v>
      </c>
      <c r="N322" s="2">
        <v>5.0</v>
      </c>
      <c r="O322" s="2">
        <v>4.0</v>
      </c>
      <c r="P322" s="2">
        <v>5.0</v>
      </c>
      <c r="Q322" s="2">
        <v>5.0</v>
      </c>
      <c r="R322" s="2">
        <v>1.0</v>
      </c>
      <c r="S322" s="2">
        <v>5.0</v>
      </c>
      <c r="T322" s="2">
        <v>3.0</v>
      </c>
      <c r="U322" s="2">
        <v>5.0</v>
      </c>
      <c r="V322" s="2">
        <v>5.0</v>
      </c>
      <c r="W322" s="2">
        <v>5.0</v>
      </c>
      <c r="X322" s="2">
        <v>5.0</v>
      </c>
      <c r="Y322" s="2">
        <v>5.0</v>
      </c>
      <c r="Z322" s="2">
        <v>2.0</v>
      </c>
      <c r="AA322" s="2">
        <v>2.0</v>
      </c>
      <c r="AB322" s="2">
        <v>4.0</v>
      </c>
      <c r="AC322" s="2">
        <v>5.0</v>
      </c>
      <c r="AE322" s="2" t="s">
        <v>104</v>
      </c>
      <c r="AG322" s="2" t="s">
        <v>102</v>
      </c>
      <c r="AJ322" s="2" t="s">
        <v>102</v>
      </c>
      <c r="AL322" s="2" t="s">
        <v>103</v>
      </c>
      <c r="AR322" s="2" t="s">
        <v>102</v>
      </c>
      <c r="AV322" s="2" t="s">
        <v>102</v>
      </c>
      <c r="AW322" s="2" t="s">
        <v>102</v>
      </c>
      <c r="AZ322" s="2" t="s">
        <v>102</v>
      </c>
      <c r="BB322" s="2" t="s">
        <v>102</v>
      </c>
      <c r="BE322" s="2" t="s">
        <v>102</v>
      </c>
      <c r="BG322" s="2" t="s">
        <v>102</v>
      </c>
      <c r="BM322" s="2" t="s">
        <v>102</v>
      </c>
      <c r="BQ322" s="2" t="s">
        <v>102</v>
      </c>
      <c r="BR322" s="2" t="s">
        <v>102</v>
      </c>
      <c r="BT322" s="2">
        <v>3.0</v>
      </c>
      <c r="BU322" s="2">
        <v>3.0</v>
      </c>
      <c r="BV322" s="2">
        <v>4.0</v>
      </c>
      <c r="BW322" s="2">
        <v>3.0</v>
      </c>
      <c r="BX322" s="2">
        <v>3.0</v>
      </c>
      <c r="BY322" s="2">
        <v>4.0</v>
      </c>
      <c r="BZ322" s="2">
        <v>3.0</v>
      </c>
      <c r="CA322" s="2">
        <v>4.0</v>
      </c>
      <c r="CB322" s="2">
        <v>4.0</v>
      </c>
      <c r="CC322" s="2">
        <v>2.0</v>
      </c>
      <c r="CD322" s="2">
        <v>3.0</v>
      </c>
      <c r="CE322" s="2">
        <v>3.0</v>
      </c>
      <c r="CF322" s="2">
        <v>3.0</v>
      </c>
      <c r="CG322" s="2">
        <v>3.0</v>
      </c>
      <c r="CH322" s="2">
        <v>4.0</v>
      </c>
      <c r="CI322" s="2">
        <v>3.0</v>
      </c>
      <c r="CJ322" s="2">
        <v>2.0</v>
      </c>
      <c r="CK322" s="2">
        <v>3.0</v>
      </c>
      <c r="CL322" s="2" t="s">
        <v>105</v>
      </c>
      <c r="CM322" s="2" t="s">
        <v>1813</v>
      </c>
      <c r="CN322" s="6" t="s">
        <v>1814</v>
      </c>
      <c r="CO322" s="7" t="str">
        <f>HYPERLINK("https://drive.google.com/file/d/1brjv-FZyvuxl-BQb5blisnqpY61OLUpU/view?usp=drivesdk","Form Tanggapan")</f>
        <v>Form Tanggapan</v>
      </c>
      <c r="CP322" s="2" t="s">
        <v>1815</v>
      </c>
    </row>
    <row r="323">
      <c r="A323" s="4">
        <v>43972.46272403935</v>
      </c>
      <c r="B323" s="2" t="s">
        <v>1242</v>
      </c>
      <c r="C323" s="2" t="s">
        <v>1816</v>
      </c>
      <c r="D323" s="5" t="s">
        <v>1817</v>
      </c>
      <c r="E323" s="2">
        <v>22.0</v>
      </c>
      <c r="F323" s="2" t="s">
        <v>733</v>
      </c>
      <c r="G323" s="2" t="s">
        <v>112</v>
      </c>
      <c r="H323" s="2" t="s">
        <v>123</v>
      </c>
      <c r="I323" s="2" t="s">
        <v>124</v>
      </c>
      <c r="J323" s="2" t="s">
        <v>1818</v>
      </c>
      <c r="K323" s="2" t="s">
        <v>684</v>
      </c>
      <c r="L323" s="2">
        <v>4.0</v>
      </c>
      <c r="M323" s="2">
        <v>5.0</v>
      </c>
      <c r="N323" s="2">
        <v>4.0</v>
      </c>
      <c r="O323" s="2">
        <v>4.0</v>
      </c>
      <c r="P323" s="2">
        <v>4.0</v>
      </c>
      <c r="Q323" s="2">
        <v>4.0</v>
      </c>
      <c r="R323" s="2">
        <v>4.0</v>
      </c>
      <c r="S323" s="2">
        <v>4.0</v>
      </c>
      <c r="T323" s="2">
        <v>4.0</v>
      </c>
      <c r="U323" s="2">
        <v>4.0</v>
      </c>
      <c r="V323" s="2">
        <v>4.0</v>
      </c>
      <c r="W323" s="2">
        <v>4.0</v>
      </c>
      <c r="X323" s="2">
        <v>4.0</v>
      </c>
      <c r="Y323" s="2">
        <v>4.0</v>
      </c>
      <c r="Z323" s="2">
        <v>4.0</v>
      </c>
      <c r="AA323" s="2">
        <v>4.0</v>
      </c>
      <c r="AB323" s="2">
        <v>4.0</v>
      </c>
      <c r="AC323" s="2">
        <v>4.0</v>
      </c>
      <c r="AE323" s="2" t="s">
        <v>101</v>
      </c>
      <c r="AG323" s="2" t="s">
        <v>102</v>
      </c>
      <c r="AJ323" s="2" t="s">
        <v>102</v>
      </c>
      <c r="AL323" s="2" t="s">
        <v>104</v>
      </c>
      <c r="AR323" s="2" t="s">
        <v>102</v>
      </c>
      <c r="AV323" s="2" t="s">
        <v>102</v>
      </c>
      <c r="AW323" s="2" t="s">
        <v>104</v>
      </c>
      <c r="AZ323" s="2" t="s">
        <v>102</v>
      </c>
      <c r="BB323" s="2" t="s">
        <v>102</v>
      </c>
      <c r="BE323" s="2" t="s">
        <v>102</v>
      </c>
      <c r="BG323" s="2" t="s">
        <v>102</v>
      </c>
      <c r="BM323" s="2" t="s">
        <v>102</v>
      </c>
      <c r="BQ323" s="2" t="s">
        <v>102</v>
      </c>
      <c r="BR323" s="2" t="s">
        <v>102</v>
      </c>
      <c r="BT323" s="2">
        <v>3.0</v>
      </c>
      <c r="BU323" s="2">
        <v>3.0</v>
      </c>
      <c r="BV323" s="2">
        <v>3.0</v>
      </c>
      <c r="BW323" s="2">
        <v>3.0</v>
      </c>
      <c r="BX323" s="2">
        <v>3.0</v>
      </c>
      <c r="BY323" s="2">
        <v>3.0</v>
      </c>
      <c r="BZ323" s="2">
        <v>3.0</v>
      </c>
      <c r="CA323" s="2">
        <v>3.0</v>
      </c>
      <c r="CB323" s="2">
        <v>3.0</v>
      </c>
      <c r="CC323" s="2">
        <v>3.0</v>
      </c>
      <c r="CD323" s="2">
        <v>3.0</v>
      </c>
      <c r="CE323" s="2">
        <v>3.0</v>
      </c>
      <c r="CF323" s="2">
        <v>3.0</v>
      </c>
      <c r="CG323" s="2">
        <v>3.0</v>
      </c>
      <c r="CH323" s="2">
        <v>3.0</v>
      </c>
      <c r="CI323" s="2">
        <v>3.0</v>
      </c>
      <c r="CJ323" s="2">
        <v>3.0</v>
      </c>
      <c r="CK323" s="2">
        <v>3.0</v>
      </c>
      <c r="CL323" s="2" t="s">
        <v>105</v>
      </c>
      <c r="CM323" s="2" t="s">
        <v>1819</v>
      </c>
      <c r="CN323" s="6" t="s">
        <v>1820</v>
      </c>
      <c r="CO323" s="7" t="str">
        <f>HYPERLINK("https://drive.google.com/file/d/1pztpSBr66D49u_QReN7xB0S8Xz_DlImM/view?usp=drivesdk","Form Tanggapan")</f>
        <v>Form Tanggapan</v>
      </c>
      <c r="CP323" s="2" t="s">
        <v>1821</v>
      </c>
    </row>
    <row r="324">
      <c r="A324" s="4">
        <v>43972.48263167824</v>
      </c>
      <c r="B324" s="2" t="s">
        <v>1242</v>
      </c>
      <c r="C324" s="2" t="s">
        <v>1822</v>
      </c>
      <c r="D324" s="5" t="s">
        <v>1823</v>
      </c>
      <c r="E324" s="2">
        <v>18.0</v>
      </c>
      <c r="F324" s="2" t="s">
        <v>1711</v>
      </c>
      <c r="G324" s="2" t="s">
        <v>112</v>
      </c>
      <c r="H324" s="2" t="s">
        <v>123</v>
      </c>
      <c r="I324" s="2" t="s">
        <v>124</v>
      </c>
      <c r="J324" s="2" t="s">
        <v>1824</v>
      </c>
      <c r="K324" s="2" t="s">
        <v>459</v>
      </c>
      <c r="L324" s="2">
        <v>5.0</v>
      </c>
      <c r="M324" s="2">
        <v>4.0</v>
      </c>
      <c r="N324" s="2">
        <v>5.0</v>
      </c>
      <c r="O324" s="2">
        <v>5.0</v>
      </c>
      <c r="P324" s="2">
        <v>4.0</v>
      </c>
      <c r="Q324" s="2">
        <v>5.0</v>
      </c>
      <c r="R324" s="2">
        <v>4.0</v>
      </c>
      <c r="S324" s="2">
        <v>4.0</v>
      </c>
      <c r="T324" s="2">
        <v>4.0</v>
      </c>
      <c r="U324" s="2">
        <v>5.0</v>
      </c>
      <c r="V324" s="2">
        <v>5.0</v>
      </c>
      <c r="W324" s="2">
        <v>5.0</v>
      </c>
      <c r="X324" s="2">
        <v>3.0</v>
      </c>
      <c r="Y324" s="2">
        <v>5.0</v>
      </c>
      <c r="Z324" s="2">
        <v>2.0</v>
      </c>
      <c r="AA324" s="2">
        <v>5.0</v>
      </c>
      <c r="AB324" s="2">
        <v>4.0</v>
      </c>
      <c r="AC324" s="2">
        <v>4.0</v>
      </c>
      <c r="AE324" s="2" t="s">
        <v>104</v>
      </c>
      <c r="AG324" s="2" t="s">
        <v>102</v>
      </c>
      <c r="AJ324" s="2" t="s">
        <v>102</v>
      </c>
      <c r="AL324" s="2" t="s">
        <v>104</v>
      </c>
      <c r="AR324" s="2" t="s">
        <v>102</v>
      </c>
      <c r="AV324" s="2" t="s">
        <v>104</v>
      </c>
      <c r="AW324" s="2" t="s">
        <v>102</v>
      </c>
      <c r="AZ324" s="2" t="s">
        <v>102</v>
      </c>
      <c r="BB324" s="2" t="s">
        <v>102</v>
      </c>
      <c r="BE324" s="2" t="s">
        <v>102</v>
      </c>
      <c r="BG324" s="2" t="s">
        <v>102</v>
      </c>
      <c r="BM324" s="2" t="s">
        <v>102</v>
      </c>
      <c r="BQ324" s="2" t="s">
        <v>102</v>
      </c>
      <c r="BR324" s="2" t="s">
        <v>102</v>
      </c>
      <c r="BT324" s="2">
        <v>4.0</v>
      </c>
      <c r="BU324" s="2">
        <v>3.0</v>
      </c>
      <c r="BV324" s="2">
        <v>4.0</v>
      </c>
      <c r="BW324" s="2">
        <v>3.0</v>
      </c>
      <c r="BX324" s="2">
        <v>4.0</v>
      </c>
      <c r="BY324" s="2">
        <v>2.0</v>
      </c>
      <c r="BZ324" s="2">
        <v>4.0</v>
      </c>
      <c r="CA324" s="2">
        <v>4.0</v>
      </c>
      <c r="CB324" s="2">
        <v>3.0</v>
      </c>
      <c r="CC324" s="2">
        <v>2.0</v>
      </c>
      <c r="CD324" s="2">
        <v>3.0</v>
      </c>
      <c r="CE324" s="2">
        <v>4.0</v>
      </c>
      <c r="CF324" s="2">
        <v>3.0</v>
      </c>
      <c r="CG324" s="2">
        <v>4.0</v>
      </c>
      <c r="CH324" s="2">
        <v>4.0</v>
      </c>
      <c r="CI324" s="2">
        <v>2.0</v>
      </c>
      <c r="CJ324" s="2">
        <v>3.0</v>
      </c>
      <c r="CK324" s="2">
        <v>4.0</v>
      </c>
      <c r="CL324" s="2" t="s">
        <v>105</v>
      </c>
      <c r="CM324" s="2" t="s">
        <v>1825</v>
      </c>
      <c r="CN324" s="6" t="s">
        <v>1826</v>
      </c>
      <c r="CO324" s="7" t="str">
        <f>HYPERLINK("https://drive.google.com/file/d/1KDsPYXXv8T1SyYIfJfnqFhlbf4W3xnsR/view?usp=drivesdk","Form Tanggapan")</f>
        <v>Form Tanggapan</v>
      </c>
      <c r="CP324" s="2" t="s">
        <v>1827</v>
      </c>
    </row>
    <row r="325">
      <c r="A325" s="4">
        <v>43972.486171875</v>
      </c>
      <c r="B325" s="2" t="s">
        <v>1242</v>
      </c>
      <c r="C325" s="2" t="s">
        <v>1828</v>
      </c>
      <c r="D325" s="5" t="s">
        <v>1829</v>
      </c>
      <c r="E325" s="2">
        <v>43.0</v>
      </c>
      <c r="F325" s="2" t="s">
        <v>1587</v>
      </c>
      <c r="G325" s="2" t="s">
        <v>112</v>
      </c>
      <c r="H325" s="2" t="s">
        <v>97</v>
      </c>
      <c r="I325" s="2" t="s">
        <v>98</v>
      </c>
      <c r="J325" s="2" t="s">
        <v>1830</v>
      </c>
      <c r="K325" s="2" t="s">
        <v>471</v>
      </c>
      <c r="L325" s="2">
        <v>5.0</v>
      </c>
      <c r="M325" s="2">
        <v>5.0</v>
      </c>
      <c r="N325" s="2">
        <v>5.0</v>
      </c>
      <c r="O325" s="2">
        <v>5.0</v>
      </c>
      <c r="P325" s="2">
        <v>5.0</v>
      </c>
      <c r="Q325" s="2">
        <v>4.0</v>
      </c>
      <c r="R325" s="2">
        <v>4.0</v>
      </c>
      <c r="S325" s="2">
        <v>5.0</v>
      </c>
      <c r="T325" s="2">
        <v>4.0</v>
      </c>
      <c r="U325" s="2">
        <v>3.0</v>
      </c>
      <c r="V325" s="2">
        <v>5.0</v>
      </c>
      <c r="W325" s="2">
        <v>5.0</v>
      </c>
      <c r="X325" s="2">
        <v>5.0</v>
      </c>
      <c r="Y325" s="2">
        <v>5.0</v>
      </c>
      <c r="Z325" s="2">
        <v>5.0</v>
      </c>
      <c r="AA325" s="2">
        <v>1.0</v>
      </c>
      <c r="AB325" s="2">
        <v>3.0</v>
      </c>
      <c r="AC325" s="2">
        <v>5.0</v>
      </c>
      <c r="AE325" s="2" t="s">
        <v>104</v>
      </c>
      <c r="AG325" s="2" t="s">
        <v>102</v>
      </c>
      <c r="AJ325" s="2" t="s">
        <v>102</v>
      </c>
      <c r="AL325" s="2" t="s">
        <v>104</v>
      </c>
      <c r="AR325" s="2" t="s">
        <v>102</v>
      </c>
      <c r="AV325" s="2" t="s">
        <v>102</v>
      </c>
      <c r="AW325" s="2" t="s">
        <v>102</v>
      </c>
      <c r="AZ325" s="2" t="s">
        <v>102</v>
      </c>
      <c r="BB325" s="2" t="s">
        <v>102</v>
      </c>
      <c r="BE325" s="2" t="s">
        <v>102</v>
      </c>
      <c r="BG325" s="2" t="s">
        <v>104</v>
      </c>
      <c r="BM325" s="2" t="s">
        <v>102</v>
      </c>
      <c r="BQ325" s="2" t="s">
        <v>102</v>
      </c>
      <c r="BR325" s="2" t="s">
        <v>102</v>
      </c>
      <c r="BT325" s="2">
        <v>3.0</v>
      </c>
      <c r="BU325" s="2">
        <v>4.0</v>
      </c>
      <c r="BV325" s="2">
        <v>3.0</v>
      </c>
      <c r="BW325" s="2">
        <v>3.0</v>
      </c>
      <c r="BX325" s="2">
        <v>3.0</v>
      </c>
      <c r="BY325" s="2">
        <v>4.0</v>
      </c>
      <c r="BZ325" s="2">
        <v>3.0</v>
      </c>
      <c r="CA325" s="2">
        <v>3.0</v>
      </c>
      <c r="CB325" s="2">
        <v>4.0</v>
      </c>
      <c r="CC325" s="2">
        <v>1.0</v>
      </c>
      <c r="CD325" s="2">
        <v>4.0</v>
      </c>
      <c r="CE325" s="2">
        <v>4.0</v>
      </c>
      <c r="CF325" s="2">
        <v>4.0</v>
      </c>
      <c r="CG325" s="2">
        <v>4.0</v>
      </c>
      <c r="CH325" s="2">
        <v>4.0</v>
      </c>
      <c r="CI325" s="2">
        <v>2.0</v>
      </c>
      <c r="CJ325" s="2">
        <v>1.0</v>
      </c>
      <c r="CK325" s="2">
        <v>4.0</v>
      </c>
      <c r="CL325" s="2" t="s">
        <v>105</v>
      </c>
      <c r="CM325" s="2" t="s">
        <v>1831</v>
      </c>
      <c r="CN325" s="6" t="s">
        <v>1832</v>
      </c>
      <c r="CO325" s="7" t="str">
        <f>HYPERLINK("https://drive.google.com/file/d/1qbdXq6zRHgGtuYvrTPoL8PTdoSGL9a6r/view?usp=drivesdk","Form Tanggapan")</f>
        <v>Form Tanggapan</v>
      </c>
      <c r="CP325" s="2" t="s">
        <v>1833</v>
      </c>
    </row>
    <row r="326">
      <c r="A326" s="4">
        <v>43972.49328244213</v>
      </c>
      <c r="B326" s="2" t="s">
        <v>1242</v>
      </c>
      <c r="C326" s="2" t="s">
        <v>1834</v>
      </c>
      <c r="D326" s="5" t="s">
        <v>1835</v>
      </c>
      <c r="E326" s="2">
        <v>21.0</v>
      </c>
      <c r="F326" s="2" t="s">
        <v>1836</v>
      </c>
      <c r="G326" s="2" t="s">
        <v>96</v>
      </c>
      <c r="H326" s="2" t="s">
        <v>123</v>
      </c>
      <c r="I326" s="2" t="s">
        <v>124</v>
      </c>
      <c r="J326" s="2" t="s">
        <v>1837</v>
      </c>
      <c r="K326" s="2" t="s">
        <v>471</v>
      </c>
      <c r="L326" s="2">
        <v>5.0</v>
      </c>
      <c r="M326" s="2">
        <v>5.0</v>
      </c>
      <c r="N326" s="2">
        <v>5.0</v>
      </c>
      <c r="O326" s="2">
        <v>5.0</v>
      </c>
      <c r="P326" s="2">
        <v>5.0</v>
      </c>
      <c r="Q326" s="2">
        <v>5.0</v>
      </c>
      <c r="R326" s="2">
        <v>5.0</v>
      </c>
      <c r="S326" s="2">
        <v>5.0</v>
      </c>
      <c r="T326" s="2">
        <v>5.0</v>
      </c>
      <c r="U326" s="2">
        <v>4.0</v>
      </c>
      <c r="V326" s="2">
        <v>5.0</v>
      </c>
      <c r="W326" s="2">
        <v>5.0</v>
      </c>
      <c r="X326" s="2">
        <v>5.0</v>
      </c>
      <c r="Y326" s="2">
        <v>5.0</v>
      </c>
      <c r="Z326" s="2">
        <v>5.0</v>
      </c>
      <c r="AA326" s="2">
        <v>3.0</v>
      </c>
      <c r="AB326" s="2">
        <v>1.0</v>
      </c>
      <c r="AC326" s="2">
        <v>3.0</v>
      </c>
      <c r="AE326" s="2" t="s">
        <v>104</v>
      </c>
      <c r="AG326" s="2" t="s">
        <v>102</v>
      </c>
      <c r="AJ326" s="2" t="s">
        <v>102</v>
      </c>
      <c r="AL326" s="2" t="s">
        <v>104</v>
      </c>
      <c r="AR326" s="2" t="s">
        <v>102</v>
      </c>
      <c r="AV326" s="2" t="s">
        <v>102</v>
      </c>
      <c r="AW326" s="2" t="s">
        <v>104</v>
      </c>
      <c r="AZ326" s="2" t="s">
        <v>104</v>
      </c>
      <c r="BB326" s="2" t="s">
        <v>102</v>
      </c>
      <c r="BE326" s="2" t="s">
        <v>102</v>
      </c>
      <c r="BG326" s="2" t="s">
        <v>104</v>
      </c>
      <c r="BM326" s="2" t="s">
        <v>102</v>
      </c>
      <c r="BQ326" s="2" t="s">
        <v>102</v>
      </c>
      <c r="BR326" s="2" t="s">
        <v>102</v>
      </c>
      <c r="BT326" s="2">
        <v>4.0</v>
      </c>
      <c r="BU326" s="2">
        <v>4.0</v>
      </c>
      <c r="BV326" s="2">
        <v>4.0</v>
      </c>
      <c r="BW326" s="2">
        <v>4.0</v>
      </c>
      <c r="BX326" s="2">
        <v>1.0</v>
      </c>
      <c r="BY326" s="2">
        <v>4.0</v>
      </c>
      <c r="BZ326" s="2">
        <v>4.0</v>
      </c>
      <c r="CA326" s="2">
        <v>3.0</v>
      </c>
      <c r="CB326" s="2">
        <v>4.0</v>
      </c>
      <c r="CC326" s="2">
        <v>1.0</v>
      </c>
      <c r="CD326" s="2">
        <v>4.0</v>
      </c>
      <c r="CE326" s="2">
        <v>4.0</v>
      </c>
      <c r="CF326" s="2">
        <v>4.0</v>
      </c>
      <c r="CG326" s="2">
        <v>4.0</v>
      </c>
      <c r="CH326" s="2">
        <v>4.0</v>
      </c>
      <c r="CI326" s="2">
        <v>3.0</v>
      </c>
      <c r="CJ326" s="2">
        <v>1.0</v>
      </c>
      <c r="CK326" s="2">
        <v>4.0</v>
      </c>
      <c r="CL326" s="2" t="s">
        <v>105</v>
      </c>
      <c r="CM326" s="2" t="s">
        <v>1838</v>
      </c>
      <c r="CN326" s="6" t="s">
        <v>1839</v>
      </c>
      <c r="CO326" s="7" t="str">
        <f>HYPERLINK("https://drive.google.com/file/d/1CnZQXSELJTQTr-Vi0v5axPz12Xd90024/view?usp=drivesdk","Form Tanggapan")</f>
        <v>Form Tanggapan</v>
      </c>
      <c r="CP326" s="2" t="s">
        <v>1840</v>
      </c>
    </row>
    <row r="327">
      <c r="A327" s="4">
        <v>43972.51727134259</v>
      </c>
      <c r="B327" s="2" t="s">
        <v>1242</v>
      </c>
      <c r="C327" s="2" t="s">
        <v>1841</v>
      </c>
      <c r="D327" s="5" t="s">
        <v>1842</v>
      </c>
      <c r="E327" s="2">
        <v>20.0</v>
      </c>
      <c r="F327" s="2" t="s">
        <v>203</v>
      </c>
      <c r="G327" s="2" t="s">
        <v>96</v>
      </c>
      <c r="H327" s="2" t="s">
        <v>123</v>
      </c>
      <c r="I327" s="2" t="s">
        <v>124</v>
      </c>
      <c r="J327" s="2" t="s">
        <v>125</v>
      </c>
      <c r="K327" s="2" t="s">
        <v>684</v>
      </c>
      <c r="L327" s="2">
        <v>4.0</v>
      </c>
      <c r="M327" s="2">
        <v>4.0</v>
      </c>
      <c r="N327" s="2">
        <v>5.0</v>
      </c>
      <c r="O327" s="2">
        <v>5.0</v>
      </c>
      <c r="P327" s="2">
        <v>4.0</v>
      </c>
      <c r="Q327" s="2">
        <v>4.0</v>
      </c>
      <c r="R327" s="2">
        <v>5.0</v>
      </c>
      <c r="S327" s="2">
        <v>4.0</v>
      </c>
      <c r="T327" s="2">
        <v>4.0</v>
      </c>
      <c r="U327" s="2">
        <v>4.0</v>
      </c>
      <c r="V327" s="2">
        <v>4.0</v>
      </c>
      <c r="W327" s="2">
        <v>5.0</v>
      </c>
      <c r="X327" s="2">
        <v>3.0</v>
      </c>
      <c r="Y327" s="2">
        <v>3.0</v>
      </c>
      <c r="Z327" s="2">
        <v>4.0</v>
      </c>
      <c r="AA327" s="2">
        <v>3.0</v>
      </c>
      <c r="AB327" s="2">
        <v>1.0</v>
      </c>
      <c r="AC327" s="2">
        <v>4.0</v>
      </c>
      <c r="AE327" s="2" t="s">
        <v>104</v>
      </c>
      <c r="AG327" s="2" t="s">
        <v>104</v>
      </c>
      <c r="AJ327" s="2" t="s">
        <v>104</v>
      </c>
      <c r="AL327" s="2" t="s">
        <v>104</v>
      </c>
      <c r="AR327" s="2" t="s">
        <v>127</v>
      </c>
      <c r="AV327" s="2" t="s">
        <v>127</v>
      </c>
      <c r="AW327" s="2" t="s">
        <v>127</v>
      </c>
      <c r="AZ327" s="2" t="s">
        <v>102</v>
      </c>
      <c r="BB327" s="2" t="s">
        <v>103</v>
      </c>
      <c r="BE327" s="2" t="s">
        <v>127</v>
      </c>
      <c r="BG327" s="2" t="s">
        <v>127</v>
      </c>
      <c r="BM327" s="2" t="s">
        <v>127</v>
      </c>
      <c r="BQ327" s="2" t="s">
        <v>103</v>
      </c>
      <c r="BR327" s="2" t="s">
        <v>104</v>
      </c>
      <c r="BT327" s="2">
        <v>4.0</v>
      </c>
      <c r="BU327" s="2">
        <v>4.0</v>
      </c>
      <c r="BV327" s="2">
        <v>4.0</v>
      </c>
      <c r="BW327" s="2">
        <v>4.0</v>
      </c>
      <c r="BX327" s="2">
        <v>1.0</v>
      </c>
      <c r="BY327" s="2">
        <v>4.0</v>
      </c>
      <c r="BZ327" s="2">
        <v>3.0</v>
      </c>
      <c r="CA327" s="2">
        <v>3.0</v>
      </c>
      <c r="CB327" s="2">
        <v>3.0</v>
      </c>
      <c r="CC327" s="2">
        <v>1.0</v>
      </c>
      <c r="CD327" s="2">
        <v>3.0</v>
      </c>
      <c r="CE327" s="2">
        <v>4.0</v>
      </c>
      <c r="CF327" s="2">
        <v>2.0</v>
      </c>
      <c r="CG327" s="2">
        <v>3.0</v>
      </c>
      <c r="CH327" s="2">
        <v>2.0</v>
      </c>
      <c r="CI327" s="2">
        <v>2.0</v>
      </c>
      <c r="CJ327" s="2">
        <v>4.0</v>
      </c>
      <c r="CK327" s="2">
        <v>4.0</v>
      </c>
      <c r="CL327" s="2" t="s">
        <v>105</v>
      </c>
      <c r="CM327" s="2" t="s">
        <v>1843</v>
      </c>
      <c r="CN327" s="6" t="s">
        <v>1844</v>
      </c>
      <c r="CO327" s="7" t="str">
        <f>HYPERLINK("https://drive.google.com/file/d/1WbENqwtYSHyeGth8kd2rEx4jMNeCi_YS/view?usp=drivesdk","Form Tanggapan")</f>
        <v>Form Tanggapan</v>
      </c>
      <c r="CP327" s="2" t="s">
        <v>1845</v>
      </c>
    </row>
    <row r="328">
      <c r="A328" s="4">
        <v>43972.53904283565</v>
      </c>
      <c r="B328" s="2" t="s">
        <v>1242</v>
      </c>
      <c r="C328" s="2" t="s">
        <v>1846</v>
      </c>
      <c r="D328" s="5" t="s">
        <v>1847</v>
      </c>
      <c r="E328" s="2">
        <v>23.0</v>
      </c>
      <c r="F328" s="2" t="s">
        <v>495</v>
      </c>
      <c r="G328" s="2" t="s">
        <v>96</v>
      </c>
      <c r="H328" s="2" t="s">
        <v>123</v>
      </c>
      <c r="I328" s="2" t="s">
        <v>113</v>
      </c>
      <c r="J328" s="2" t="s">
        <v>1040</v>
      </c>
      <c r="K328" s="2" t="s">
        <v>191</v>
      </c>
      <c r="L328" s="2">
        <v>5.0</v>
      </c>
      <c r="M328" s="2">
        <v>5.0</v>
      </c>
      <c r="N328" s="2">
        <v>5.0</v>
      </c>
      <c r="O328" s="2">
        <v>4.0</v>
      </c>
      <c r="P328" s="2">
        <v>4.0</v>
      </c>
      <c r="Q328" s="2">
        <v>4.0</v>
      </c>
      <c r="R328" s="2">
        <v>3.0</v>
      </c>
      <c r="S328" s="2">
        <v>5.0</v>
      </c>
      <c r="T328" s="2">
        <v>3.0</v>
      </c>
      <c r="U328" s="2">
        <v>3.0</v>
      </c>
      <c r="V328" s="2">
        <v>5.0</v>
      </c>
      <c r="W328" s="2">
        <v>5.0</v>
      </c>
      <c r="X328" s="2">
        <v>5.0</v>
      </c>
      <c r="Y328" s="2">
        <v>5.0</v>
      </c>
      <c r="Z328" s="2">
        <v>4.0</v>
      </c>
      <c r="AA328" s="2">
        <v>3.0</v>
      </c>
      <c r="AB328" s="2">
        <v>2.0</v>
      </c>
      <c r="AC328" s="2">
        <v>4.0</v>
      </c>
      <c r="AE328" s="2" t="s">
        <v>116</v>
      </c>
      <c r="AG328" s="2" t="s">
        <v>102</v>
      </c>
      <c r="AJ328" s="2" t="s">
        <v>104</v>
      </c>
      <c r="AL328" s="2" t="s">
        <v>103</v>
      </c>
      <c r="AR328" s="2" t="s">
        <v>104</v>
      </c>
      <c r="AV328" s="2" t="s">
        <v>102</v>
      </c>
      <c r="AW328" s="2" t="s">
        <v>102</v>
      </c>
      <c r="AZ328" s="2" t="s">
        <v>102</v>
      </c>
      <c r="BB328" s="2" t="s">
        <v>102</v>
      </c>
      <c r="BE328" s="2" t="s">
        <v>104</v>
      </c>
      <c r="BG328" s="2" t="s">
        <v>104</v>
      </c>
      <c r="BM328" s="2" t="s">
        <v>102</v>
      </c>
      <c r="BQ328" s="2" t="s">
        <v>102</v>
      </c>
      <c r="BR328" s="2" t="s">
        <v>102</v>
      </c>
      <c r="BT328" s="2">
        <v>4.0</v>
      </c>
      <c r="BU328" s="2">
        <v>4.0</v>
      </c>
      <c r="BV328" s="2">
        <v>4.0</v>
      </c>
      <c r="BW328" s="2">
        <v>4.0</v>
      </c>
      <c r="BX328" s="2">
        <v>1.0</v>
      </c>
      <c r="BY328" s="2">
        <v>2.0</v>
      </c>
      <c r="BZ328" s="2">
        <v>4.0</v>
      </c>
      <c r="CA328" s="2">
        <v>1.0</v>
      </c>
      <c r="CB328" s="2">
        <v>4.0</v>
      </c>
      <c r="CC328" s="2">
        <v>1.0</v>
      </c>
      <c r="CD328" s="2">
        <v>2.0</v>
      </c>
      <c r="CE328" s="2">
        <v>3.0</v>
      </c>
      <c r="CF328" s="2">
        <v>3.0</v>
      </c>
      <c r="CG328" s="2">
        <v>3.0</v>
      </c>
      <c r="CH328" s="2">
        <v>4.0</v>
      </c>
      <c r="CI328" s="2">
        <v>2.0</v>
      </c>
      <c r="CJ328" s="2">
        <v>4.0</v>
      </c>
      <c r="CK328" s="2">
        <v>4.0</v>
      </c>
      <c r="CL328" s="2" t="s">
        <v>105</v>
      </c>
      <c r="CM328" s="2" t="s">
        <v>1848</v>
      </c>
      <c r="CN328" s="6" t="s">
        <v>1849</v>
      </c>
      <c r="CO328" s="7" t="str">
        <f>HYPERLINK("https://drive.google.com/file/d/1Nc1e2fM4n9HNPaItU5sgIE5ETbp9vez4/view?usp=drivesdk","Form Tanggapan")</f>
        <v>Form Tanggapan</v>
      </c>
      <c r="CP328" s="2" t="s">
        <v>1850</v>
      </c>
    </row>
    <row r="329">
      <c r="A329" s="4">
        <v>43972.555639722224</v>
      </c>
      <c r="B329" s="2" t="s">
        <v>1242</v>
      </c>
      <c r="C329" s="2" t="s">
        <v>1851</v>
      </c>
      <c r="D329" s="5" t="s">
        <v>1852</v>
      </c>
      <c r="E329" s="2">
        <v>24.0</v>
      </c>
      <c r="F329" s="2" t="s">
        <v>391</v>
      </c>
      <c r="G329" s="2" t="s">
        <v>96</v>
      </c>
      <c r="H329" s="2" t="s">
        <v>123</v>
      </c>
      <c r="I329" s="2" t="s">
        <v>161</v>
      </c>
      <c r="J329" s="2" t="s">
        <v>1853</v>
      </c>
      <c r="K329" s="2" t="s">
        <v>471</v>
      </c>
      <c r="L329" s="2">
        <v>5.0</v>
      </c>
      <c r="M329" s="2">
        <v>5.0</v>
      </c>
      <c r="N329" s="2">
        <v>5.0</v>
      </c>
      <c r="O329" s="2">
        <v>5.0</v>
      </c>
      <c r="P329" s="2">
        <v>5.0</v>
      </c>
      <c r="Q329" s="2">
        <v>5.0</v>
      </c>
      <c r="R329" s="2">
        <v>4.0</v>
      </c>
      <c r="S329" s="2">
        <v>5.0</v>
      </c>
      <c r="T329" s="2">
        <v>5.0</v>
      </c>
      <c r="U329" s="2">
        <v>5.0</v>
      </c>
      <c r="V329" s="2">
        <v>5.0</v>
      </c>
      <c r="W329" s="2">
        <v>5.0</v>
      </c>
      <c r="X329" s="2">
        <v>5.0</v>
      </c>
      <c r="Y329" s="2">
        <v>5.0</v>
      </c>
      <c r="Z329" s="2">
        <v>5.0</v>
      </c>
      <c r="AA329" s="2">
        <v>4.0</v>
      </c>
      <c r="AB329" s="2">
        <v>3.0</v>
      </c>
      <c r="AC329" s="2">
        <v>5.0</v>
      </c>
      <c r="AE329" s="2" t="s">
        <v>116</v>
      </c>
      <c r="AG329" s="2" t="s">
        <v>102</v>
      </c>
      <c r="AJ329" s="2" t="s">
        <v>102</v>
      </c>
      <c r="AL329" s="2" t="s">
        <v>104</v>
      </c>
      <c r="AR329" s="2" t="s">
        <v>104</v>
      </c>
      <c r="AV329" s="2" t="s">
        <v>102</v>
      </c>
      <c r="AW329" s="2" t="s">
        <v>104</v>
      </c>
      <c r="AZ329" s="2" t="s">
        <v>102</v>
      </c>
      <c r="BB329" s="2" t="s">
        <v>104</v>
      </c>
      <c r="BE329" s="2" t="s">
        <v>104</v>
      </c>
      <c r="BG329" s="2" t="s">
        <v>104</v>
      </c>
      <c r="BM329" s="2" t="s">
        <v>102</v>
      </c>
      <c r="BQ329" s="2" t="s">
        <v>104</v>
      </c>
      <c r="BR329" s="2" t="s">
        <v>104</v>
      </c>
      <c r="BT329" s="2">
        <v>4.0</v>
      </c>
      <c r="BU329" s="2">
        <v>3.0</v>
      </c>
      <c r="BV329" s="2">
        <v>4.0</v>
      </c>
      <c r="BW329" s="2">
        <v>4.0</v>
      </c>
      <c r="BX329" s="2">
        <v>1.0</v>
      </c>
      <c r="BY329" s="2">
        <v>3.0</v>
      </c>
      <c r="BZ329" s="2">
        <v>4.0</v>
      </c>
      <c r="CA329" s="2">
        <v>3.0</v>
      </c>
      <c r="CB329" s="2">
        <v>4.0</v>
      </c>
      <c r="CC329" s="2">
        <v>1.0</v>
      </c>
      <c r="CD329" s="2">
        <v>4.0</v>
      </c>
      <c r="CE329" s="2">
        <v>3.0</v>
      </c>
      <c r="CF329" s="2">
        <v>4.0</v>
      </c>
      <c r="CG329" s="2">
        <v>4.0</v>
      </c>
      <c r="CH329" s="2">
        <v>4.0</v>
      </c>
      <c r="CI329" s="2">
        <v>1.0</v>
      </c>
      <c r="CJ329" s="2">
        <v>4.0</v>
      </c>
      <c r="CK329" s="2">
        <v>4.0</v>
      </c>
      <c r="CL329" s="2" t="s">
        <v>105</v>
      </c>
      <c r="CM329" s="2" t="s">
        <v>1854</v>
      </c>
      <c r="CN329" s="6" t="s">
        <v>1855</v>
      </c>
      <c r="CO329" s="7" t="str">
        <f>HYPERLINK("https://drive.google.com/file/d/1RApFlIXvd2T296FzBiUOimpV-GehA_Wu/view?usp=drivesdk","Form Tanggapan")</f>
        <v>Form Tanggapan</v>
      </c>
      <c r="CP329" s="2" t="s">
        <v>1856</v>
      </c>
    </row>
    <row r="330">
      <c r="A330" s="4">
        <v>43972.60514841435</v>
      </c>
      <c r="B330" s="2" t="s">
        <v>1242</v>
      </c>
      <c r="C330" s="2" t="s">
        <v>1857</v>
      </c>
      <c r="E330" s="2">
        <v>18.0</v>
      </c>
      <c r="F330" s="2" t="s">
        <v>245</v>
      </c>
      <c r="G330" s="2" t="s">
        <v>96</v>
      </c>
      <c r="H330" s="2" t="s">
        <v>123</v>
      </c>
      <c r="I330" s="2" t="s">
        <v>124</v>
      </c>
      <c r="J330" s="2" t="s">
        <v>125</v>
      </c>
      <c r="K330" s="2" t="s">
        <v>477</v>
      </c>
      <c r="L330" s="2">
        <v>5.0</v>
      </c>
      <c r="M330" s="2">
        <v>5.0</v>
      </c>
      <c r="N330" s="2">
        <v>5.0</v>
      </c>
      <c r="O330" s="2">
        <v>5.0</v>
      </c>
      <c r="P330" s="2">
        <v>5.0</v>
      </c>
      <c r="Q330" s="2">
        <v>5.0</v>
      </c>
      <c r="R330" s="2">
        <v>4.0</v>
      </c>
      <c r="S330" s="2">
        <v>5.0</v>
      </c>
      <c r="T330" s="2">
        <v>4.0</v>
      </c>
      <c r="U330" s="2">
        <v>4.0</v>
      </c>
      <c r="V330" s="2">
        <v>5.0</v>
      </c>
      <c r="W330" s="2">
        <v>5.0</v>
      </c>
      <c r="X330" s="2">
        <v>5.0</v>
      </c>
      <c r="Y330" s="2">
        <v>5.0</v>
      </c>
      <c r="Z330" s="2">
        <v>5.0</v>
      </c>
      <c r="AA330" s="2">
        <v>1.0</v>
      </c>
      <c r="AB330" s="2">
        <v>1.0</v>
      </c>
      <c r="AC330" s="2">
        <v>5.0</v>
      </c>
      <c r="AE330" s="2" t="s">
        <v>104</v>
      </c>
      <c r="AG330" s="2" t="s">
        <v>102</v>
      </c>
      <c r="AJ330" s="2" t="s">
        <v>102</v>
      </c>
      <c r="AL330" s="2" t="s">
        <v>102</v>
      </c>
      <c r="AR330" s="2" t="s">
        <v>102</v>
      </c>
      <c r="AV330" s="2" t="s">
        <v>102</v>
      </c>
      <c r="AW330" s="2" t="s">
        <v>102</v>
      </c>
      <c r="AZ330" s="2" t="s">
        <v>102</v>
      </c>
      <c r="BB330" s="2" t="s">
        <v>102</v>
      </c>
      <c r="BE330" s="2" t="s">
        <v>102</v>
      </c>
      <c r="BG330" s="2" t="s">
        <v>104</v>
      </c>
      <c r="BM330" s="2" t="s">
        <v>104</v>
      </c>
      <c r="BQ330" s="2" t="s">
        <v>104</v>
      </c>
      <c r="BR330" s="2" t="s">
        <v>104</v>
      </c>
      <c r="BT330" s="2">
        <v>4.0</v>
      </c>
      <c r="BU330" s="2">
        <v>4.0</v>
      </c>
      <c r="BV330" s="2">
        <v>4.0</v>
      </c>
      <c r="BW330" s="2">
        <v>4.0</v>
      </c>
      <c r="BX330" s="2">
        <v>1.0</v>
      </c>
      <c r="BY330" s="2">
        <v>4.0</v>
      </c>
      <c r="BZ330" s="2">
        <v>3.0</v>
      </c>
      <c r="CA330" s="2">
        <v>1.0</v>
      </c>
      <c r="CB330" s="2">
        <v>4.0</v>
      </c>
      <c r="CC330" s="2">
        <v>1.0</v>
      </c>
      <c r="CD330" s="2">
        <v>4.0</v>
      </c>
      <c r="CE330" s="2">
        <v>4.0</v>
      </c>
      <c r="CF330" s="2">
        <v>4.0</v>
      </c>
      <c r="CG330" s="2">
        <v>4.0</v>
      </c>
      <c r="CH330" s="2">
        <v>4.0</v>
      </c>
      <c r="CI330" s="2">
        <v>1.0</v>
      </c>
      <c r="CJ330" s="2">
        <v>1.0</v>
      </c>
      <c r="CK330" s="2">
        <v>4.0</v>
      </c>
      <c r="CL330" s="2" t="s">
        <v>105</v>
      </c>
      <c r="CM330" s="2" t="s">
        <v>1858</v>
      </c>
      <c r="CN330" s="6" t="s">
        <v>1859</v>
      </c>
      <c r="CO330" s="7" t="str">
        <f>HYPERLINK("https://drive.google.com/file/d/1V4BmWKfSG-DgI7861cv0gVNDr79RbBRx/view?usp=drivesdk","Form Tanggapan")</f>
        <v>Form Tanggapan</v>
      </c>
      <c r="CP330" s="2" t="s">
        <v>1860</v>
      </c>
    </row>
    <row r="331">
      <c r="A331" s="4">
        <v>43972.60672162037</v>
      </c>
      <c r="B331" s="2" t="s">
        <v>1242</v>
      </c>
      <c r="C331" s="2" t="s">
        <v>1851</v>
      </c>
      <c r="D331" s="5" t="s">
        <v>1852</v>
      </c>
      <c r="E331" s="2">
        <v>24.0</v>
      </c>
      <c r="F331" s="2" t="s">
        <v>391</v>
      </c>
      <c r="G331" s="2" t="s">
        <v>96</v>
      </c>
      <c r="H331" s="2" t="s">
        <v>123</v>
      </c>
      <c r="I331" s="2" t="s">
        <v>161</v>
      </c>
      <c r="J331" s="2" t="s">
        <v>1853</v>
      </c>
      <c r="K331" s="2" t="s">
        <v>471</v>
      </c>
      <c r="L331" s="2">
        <v>5.0</v>
      </c>
      <c r="M331" s="2">
        <v>5.0</v>
      </c>
      <c r="N331" s="2">
        <v>5.0</v>
      </c>
      <c r="O331" s="2">
        <v>5.0</v>
      </c>
      <c r="P331" s="2">
        <v>5.0</v>
      </c>
      <c r="Q331" s="2">
        <v>5.0</v>
      </c>
      <c r="R331" s="2">
        <v>4.0</v>
      </c>
      <c r="S331" s="2">
        <v>5.0</v>
      </c>
      <c r="T331" s="2">
        <v>5.0</v>
      </c>
      <c r="U331" s="2">
        <v>5.0</v>
      </c>
      <c r="V331" s="2">
        <v>5.0</v>
      </c>
      <c r="W331" s="2">
        <v>5.0</v>
      </c>
      <c r="X331" s="2">
        <v>5.0</v>
      </c>
      <c r="Y331" s="2">
        <v>5.0</v>
      </c>
      <c r="Z331" s="2">
        <v>5.0</v>
      </c>
      <c r="AA331" s="2">
        <v>4.0</v>
      </c>
      <c r="AB331" s="2">
        <v>3.0</v>
      </c>
      <c r="AC331" s="2">
        <v>5.0</v>
      </c>
      <c r="AE331" s="2" t="s">
        <v>116</v>
      </c>
      <c r="AG331" s="2" t="s">
        <v>102</v>
      </c>
      <c r="AJ331" s="2" t="s">
        <v>102</v>
      </c>
      <c r="AL331" s="2" t="s">
        <v>104</v>
      </c>
      <c r="AR331" s="2" t="s">
        <v>104</v>
      </c>
      <c r="AV331" s="2" t="s">
        <v>102</v>
      </c>
      <c r="AW331" s="2" t="s">
        <v>104</v>
      </c>
      <c r="AZ331" s="2" t="s">
        <v>102</v>
      </c>
      <c r="BB331" s="2" t="s">
        <v>104</v>
      </c>
      <c r="BE331" s="2" t="s">
        <v>104</v>
      </c>
      <c r="BG331" s="2" t="s">
        <v>104</v>
      </c>
      <c r="BM331" s="2" t="s">
        <v>102</v>
      </c>
      <c r="BQ331" s="2" t="s">
        <v>104</v>
      </c>
      <c r="BR331" s="2" t="s">
        <v>104</v>
      </c>
      <c r="BT331" s="2">
        <v>4.0</v>
      </c>
      <c r="BU331" s="2">
        <v>3.0</v>
      </c>
      <c r="BV331" s="2">
        <v>4.0</v>
      </c>
      <c r="BW331" s="2">
        <v>4.0</v>
      </c>
      <c r="BX331" s="2">
        <v>1.0</v>
      </c>
      <c r="BY331" s="2">
        <v>3.0</v>
      </c>
      <c r="BZ331" s="2">
        <v>4.0</v>
      </c>
      <c r="CA331" s="2">
        <v>3.0</v>
      </c>
      <c r="CB331" s="2">
        <v>4.0</v>
      </c>
      <c r="CC331" s="2">
        <v>1.0</v>
      </c>
      <c r="CD331" s="2">
        <v>4.0</v>
      </c>
      <c r="CE331" s="2">
        <v>3.0</v>
      </c>
      <c r="CF331" s="2">
        <v>4.0</v>
      </c>
      <c r="CG331" s="2">
        <v>4.0</v>
      </c>
      <c r="CH331" s="2">
        <v>4.0</v>
      </c>
      <c r="CI331" s="2">
        <v>1.0</v>
      </c>
      <c r="CJ331" s="2">
        <v>4.0</v>
      </c>
      <c r="CK331" s="2">
        <v>4.0</v>
      </c>
      <c r="CL331" s="2" t="s">
        <v>105</v>
      </c>
      <c r="CM331" s="2" t="s">
        <v>1861</v>
      </c>
      <c r="CN331" s="6" t="s">
        <v>1862</v>
      </c>
      <c r="CO331" s="7" t="str">
        <f>HYPERLINK("https://drive.google.com/file/d/1nI7-4YUUAqNp7xG3X2bU4UzqKVfU1Up9/view?usp=drivesdk","Form Tanggapan")</f>
        <v>Form Tanggapan</v>
      </c>
      <c r="CP331" s="2" t="s">
        <v>1863</v>
      </c>
    </row>
    <row r="332">
      <c r="A332" s="4">
        <v>43972.639551203705</v>
      </c>
      <c r="B332" s="2" t="s">
        <v>1242</v>
      </c>
      <c r="C332" s="2" t="s">
        <v>1864</v>
      </c>
      <c r="D332" s="5" t="s">
        <v>1865</v>
      </c>
      <c r="E332" s="2">
        <v>38.0</v>
      </c>
      <c r="F332" s="2" t="s">
        <v>682</v>
      </c>
      <c r="G332" s="2" t="s">
        <v>96</v>
      </c>
      <c r="H332" s="2" t="s">
        <v>97</v>
      </c>
      <c r="I332" s="2" t="s">
        <v>113</v>
      </c>
      <c r="J332" s="2" t="s">
        <v>114</v>
      </c>
      <c r="K332" s="2" t="s">
        <v>191</v>
      </c>
      <c r="L332" s="2">
        <v>5.0</v>
      </c>
      <c r="M332" s="2">
        <v>5.0</v>
      </c>
      <c r="N332" s="2">
        <v>5.0</v>
      </c>
      <c r="O332" s="2">
        <v>5.0</v>
      </c>
      <c r="P332" s="2">
        <v>5.0</v>
      </c>
      <c r="Q332" s="2">
        <v>5.0</v>
      </c>
      <c r="R332" s="2">
        <v>4.0</v>
      </c>
      <c r="S332" s="2">
        <v>5.0</v>
      </c>
      <c r="T332" s="2">
        <v>5.0</v>
      </c>
      <c r="U332" s="2">
        <v>1.0</v>
      </c>
      <c r="V332" s="2">
        <v>5.0</v>
      </c>
      <c r="W332" s="2">
        <v>5.0</v>
      </c>
      <c r="X332" s="2">
        <v>5.0</v>
      </c>
      <c r="Y332" s="2">
        <v>5.0</v>
      </c>
      <c r="Z332" s="2">
        <v>4.0</v>
      </c>
      <c r="AA332" s="2">
        <v>1.0</v>
      </c>
      <c r="AB332" s="2">
        <v>4.0</v>
      </c>
      <c r="AC332" s="2">
        <v>5.0</v>
      </c>
      <c r="AE332" s="2" t="s">
        <v>104</v>
      </c>
      <c r="AG332" s="2" t="s">
        <v>102</v>
      </c>
      <c r="AJ332" s="2" t="s">
        <v>102</v>
      </c>
      <c r="AL332" s="2" t="s">
        <v>104</v>
      </c>
      <c r="AR332" s="2" t="s">
        <v>102</v>
      </c>
      <c r="AV332" s="2" t="s">
        <v>102</v>
      </c>
      <c r="AW332" s="2" t="s">
        <v>104</v>
      </c>
      <c r="AZ332" s="2" t="s">
        <v>102</v>
      </c>
      <c r="BB332" s="2" t="s">
        <v>102</v>
      </c>
      <c r="BE332" s="2" t="s">
        <v>104</v>
      </c>
      <c r="BG332" s="2" t="s">
        <v>102</v>
      </c>
      <c r="BM332" s="2" t="s">
        <v>104</v>
      </c>
      <c r="BQ332" s="2" t="s">
        <v>104</v>
      </c>
      <c r="BR332" s="2" t="s">
        <v>104</v>
      </c>
      <c r="BT332" s="2">
        <v>3.0</v>
      </c>
      <c r="BU332" s="2">
        <v>2.0</v>
      </c>
      <c r="BV332" s="2">
        <v>4.0</v>
      </c>
      <c r="BW332" s="2">
        <v>4.0</v>
      </c>
      <c r="BX332" s="2">
        <v>1.0</v>
      </c>
      <c r="BY332" s="2">
        <v>4.0</v>
      </c>
      <c r="BZ332" s="2">
        <v>4.0</v>
      </c>
      <c r="CA332" s="2">
        <v>4.0</v>
      </c>
      <c r="CB332" s="2">
        <v>2.0</v>
      </c>
      <c r="CC332" s="2">
        <v>1.0</v>
      </c>
      <c r="CD332" s="2">
        <v>4.0</v>
      </c>
      <c r="CE332" s="2">
        <v>4.0</v>
      </c>
      <c r="CF332" s="2">
        <v>4.0</v>
      </c>
      <c r="CG332" s="2">
        <v>4.0</v>
      </c>
      <c r="CH332" s="2">
        <v>4.0</v>
      </c>
      <c r="CI332" s="2">
        <v>4.0</v>
      </c>
      <c r="CJ332" s="2">
        <v>1.0</v>
      </c>
      <c r="CK332" s="2">
        <v>4.0</v>
      </c>
      <c r="CL332" s="2" t="s">
        <v>105</v>
      </c>
      <c r="CM332" s="2" t="s">
        <v>1866</v>
      </c>
      <c r="CN332" s="6" t="s">
        <v>1867</v>
      </c>
      <c r="CO332" s="7" t="str">
        <f>HYPERLINK("https://drive.google.com/file/d/1e03Yn8fNSNELJ9ud_4vZqONkdh2gwfiH/view?usp=drivesdk","Form Tanggapan")</f>
        <v>Form Tanggapan</v>
      </c>
      <c r="CP332" s="2" t="s">
        <v>1868</v>
      </c>
    </row>
    <row r="333">
      <c r="A333" s="4">
        <v>43972.84132309028</v>
      </c>
      <c r="B333" s="2" t="s">
        <v>1242</v>
      </c>
      <c r="C333" s="2" t="s">
        <v>1869</v>
      </c>
      <c r="D333" s="5" t="s">
        <v>1870</v>
      </c>
      <c r="E333" s="2">
        <v>46.0</v>
      </c>
      <c r="F333" s="2" t="s">
        <v>122</v>
      </c>
      <c r="G333" s="2" t="s">
        <v>96</v>
      </c>
      <c r="H333" s="2" t="s">
        <v>97</v>
      </c>
      <c r="I333" s="2" t="s">
        <v>161</v>
      </c>
      <c r="J333" s="2" t="s">
        <v>1871</v>
      </c>
      <c r="K333" s="2" t="s">
        <v>684</v>
      </c>
      <c r="L333" s="2">
        <v>3.0</v>
      </c>
      <c r="M333" s="2">
        <v>4.0</v>
      </c>
      <c r="N333" s="2">
        <v>5.0</v>
      </c>
      <c r="O333" s="2">
        <v>5.0</v>
      </c>
      <c r="P333" s="2">
        <v>5.0</v>
      </c>
      <c r="Q333" s="2">
        <v>5.0</v>
      </c>
      <c r="R333" s="2">
        <v>3.0</v>
      </c>
      <c r="S333" s="2">
        <v>5.0</v>
      </c>
      <c r="T333" s="2">
        <v>3.0</v>
      </c>
      <c r="U333" s="2">
        <v>3.0</v>
      </c>
      <c r="V333" s="2">
        <v>4.0</v>
      </c>
      <c r="W333" s="2">
        <v>5.0</v>
      </c>
      <c r="X333" s="2">
        <v>5.0</v>
      </c>
      <c r="Y333" s="2">
        <v>5.0</v>
      </c>
      <c r="Z333" s="2">
        <v>4.0</v>
      </c>
      <c r="AA333" s="2">
        <v>1.0</v>
      </c>
      <c r="AB333" s="2">
        <v>2.0</v>
      </c>
      <c r="AC333" s="2">
        <v>5.0</v>
      </c>
      <c r="AE333" s="2" t="s">
        <v>101</v>
      </c>
      <c r="AG333" s="2" t="s">
        <v>102</v>
      </c>
      <c r="AJ333" s="2" t="s">
        <v>102</v>
      </c>
      <c r="AL333" s="2" t="s">
        <v>102</v>
      </c>
      <c r="AR333" s="2" t="s">
        <v>102</v>
      </c>
      <c r="AV333" s="2" t="s">
        <v>102</v>
      </c>
      <c r="AW333" s="2" t="s">
        <v>102</v>
      </c>
      <c r="AZ333" s="2" t="s">
        <v>102</v>
      </c>
      <c r="BB333" s="2" t="s">
        <v>102</v>
      </c>
      <c r="BE333" s="2" t="s">
        <v>102</v>
      </c>
      <c r="BG333" s="2" t="s">
        <v>102</v>
      </c>
      <c r="BM333" s="2" t="s">
        <v>102</v>
      </c>
      <c r="BQ333" s="2" t="s">
        <v>102</v>
      </c>
      <c r="BR333" s="2" t="s">
        <v>102</v>
      </c>
      <c r="BT333" s="2">
        <v>4.0</v>
      </c>
      <c r="BU333" s="2">
        <v>3.0</v>
      </c>
      <c r="BV333" s="2">
        <v>4.0</v>
      </c>
      <c r="BW333" s="2">
        <v>4.0</v>
      </c>
      <c r="BX333" s="2">
        <v>1.0</v>
      </c>
      <c r="BY333" s="2">
        <v>4.0</v>
      </c>
      <c r="BZ333" s="2">
        <v>3.0</v>
      </c>
      <c r="CA333" s="2">
        <v>1.0</v>
      </c>
      <c r="CB333" s="2">
        <v>4.0</v>
      </c>
      <c r="CC333" s="2">
        <v>1.0</v>
      </c>
      <c r="CD333" s="2">
        <v>3.0</v>
      </c>
      <c r="CE333" s="2">
        <v>3.0</v>
      </c>
      <c r="CF333" s="2">
        <v>4.0</v>
      </c>
      <c r="CG333" s="2">
        <v>2.0</v>
      </c>
      <c r="CH333" s="2">
        <v>4.0</v>
      </c>
      <c r="CI333" s="2">
        <v>2.0</v>
      </c>
      <c r="CJ333" s="2">
        <v>1.0</v>
      </c>
      <c r="CK333" s="2">
        <v>3.0</v>
      </c>
      <c r="CL333" s="2" t="s">
        <v>105</v>
      </c>
      <c r="CM333" s="2" t="s">
        <v>1872</v>
      </c>
      <c r="CN333" s="6" t="s">
        <v>1873</v>
      </c>
      <c r="CO333" s="7" t="str">
        <f>HYPERLINK("https://drive.google.com/file/d/1tcLSVVH2AHGZ1N7d6CRmJECF9gJCoFxA/view?usp=drivesdk","Form Tanggapan")</f>
        <v>Form Tanggapan</v>
      </c>
      <c r="CP333" s="2" t="s">
        <v>1874</v>
      </c>
    </row>
    <row r="334">
      <c r="A334" s="4">
        <v>43972.848311469905</v>
      </c>
      <c r="B334" s="2" t="s">
        <v>1242</v>
      </c>
      <c r="C334" s="2" t="s">
        <v>202</v>
      </c>
      <c r="D334" s="5" t="s">
        <v>1875</v>
      </c>
      <c r="E334" s="2">
        <v>35.0</v>
      </c>
      <c r="F334" s="2" t="s">
        <v>282</v>
      </c>
      <c r="G334" s="2" t="s">
        <v>96</v>
      </c>
      <c r="H334" s="2" t="s">
        <v>168</v>
      </c>
      <c r="I334" s="2" t="s">
        <v>113</v>
      </c>
      <c r="J334" s="2" t="s">
        <v>246</v>
      </c>
      <c r="K334" s="2" t="s">
        <v>191</v>
      </c>
      <c r="L334" s="2">
        <v>5.0</v>
      </c>
      <c r="M334" s="2">
        <v>5.0</v>
      </c>
      <c r="N334" s="2">
        <v>5.0</v>
      </c>
      <c r="O334" s="2">
        <v>5.0</v>
      </c>
      <c r="P334" s="2">
        <v>5.0</v>
      </c>
      <c r="Q334" s="2">
        <v>4.0</v>
      </c>
      <c r="R334" s="2">
        <v>4.0</v>
      </c>
      <c r="S334" s="2">
        <v>5.0</v>
      </c>
      <c r="T334" s="2">
        <v>3.0</v>
      </c>
      <c r="U334" s="2">
        <v>3.0</v>
      </c>
      <c r="V334" s="2">
        <v>5.0</v>
      </c>
      <c r="W334" s="2">
        <v>4.0</v>
      </c>
      <c r="X334" s="2">
        <v>5.0</v>
      </c>
      <c r="Y334" s="2">
        <v>5.0</v>
      </c>
      <c r="Z334" s="2">
        <v>5.0</v>
      </c>
      <c r="AA334" s="2">
        <v>2.0</v>
      </c>
      <c r="AB334" s="2">
        <v>1.0</v>
      </c>
      <c r="AC334" s="2">
        <v>5.0</v>
      </c>
      <c r="AE334" s="2" t="s">
        <v>104</v>
      </c>
      <c r="AG334" s="2" t="s">
        <v>103</v>
      </c>
      <c r="AJ334" s="2" t="s">
        <v>104</v>
      </c>
      <c r="AL334" s="2" t="s">
        <v>104</v>
      </c>
      <c r="AR334" s="2" t="s">
        <v>102</v>
      </c>
      <c r="AV334" s="2" t="s">
        <v>103</v>
      </c>
      <c r="AW334" s="2" t="s">
        <v>104</v>
      </c>
      <c r="AZ334" s="2" t="s">
        <v>102</v>
      </c>
      <c r="BB334" s="2" t="s">
        <v>104</v>
      </c>
      <c r="BE334" s="2" t="s">
        <v>104</v>
      </c>
      <c r="BG334" s="2" t="s">
        <v>104</v>
      </c>
      <c r="BM334" s="2" t="s">
        <v>104</v>
      </c>
      <c r="BQ334" s="2" t="s">
        <v>104</v>
      </c>
      <c r="BR334" s="2" t="s">
        <v>102</v>
      </c>
      <c r="BT334" s="2">
        <v>4.0</v>
      </c>
      <c r="BU334" s="2">
        <v>4.0</v>
      </c>
      <c r="BV334" s="2">
        <v>4.0</v>
      </c>
      <c r="BW334" s="2">
        <v>4.0</v>
      </c>
      <c r="BX334" s="2">
        <v>3.0</v>
      </c>
      <c r="BY334" s="2">
        <v>4.0</v>
      </c>
      <c r="BZ334" s="2">
        <v>4.0</v>
      </c>
      <c r="CA334" s="2">
        <v>1.0</v>
      </c>
      <c r="CB334" s="2">
        <v>4.0</v>
      </c>
      <c r="CC334" s="2">
        <v>1.0</v>
      </c>
      <c r="CD334" s="2">
        <v>3.0</v>
      </c>
      <c r="CE334" s="2">
        <v>3.0</v>
      </c>
      <c r="CF334" s="2">
        <v>4.0</v>
      </c>
      <c r="CG334" s="2">
        <v>3.0</v>
      </c>
      <c r="CH334" s="2">
        <v>4.0</v>
      </c>
      <c r="CI334" s="2">
        <v>3.0</v>
      </c>
      <c r="CJ334" s="2">
        <v>1.0</v>
      </c>
      <c r="CK334" s="2">
        <v>4.0</v>
      </c>
      <c r="CL334" s="2" t="s">
        <v>105</v>
      </c>
      <c r="CM334" s="2" t="s">
        <v>1876</v>
      </c>
      <c r="CN334" s="6" t="s">
        <v>1877</v>
      </c>
      <c r="CO334" s="7" t="str">
        <f>HYPERLINK("https://drive.google.com/file/d/1mRhfJ5SW1IitNMpT1uHpi8F2LadZqfkF/view?usp=drivesdk","Form Tanggapan")</f>
        <v>Form Tanggapan</v>
      </c>
      <c r="CP334" s="2" t="s">
        <v>1878</v>
      </c>
    </row>
    <row r="335">
      <c r="A335" s="4">
        <v>43972.90678333333</v>
      </c>
      <c r="B335" s="2" t="s">
        <v>1242</v>
      </c>
      <c r="C335" s="2" t="s">
        <v>1879</v>
      </c>
      <c r="D335" s="5" t="s">
        <v>1880</v>
      </c>
      <c r="E335" s="2">
        <v>32.0</v>
      </c>
      <c r="F335" s="2" t="s">
        <v>294</v>
      </c>
      <c r="G335" s="2" t="s">
        <v>112</v>
      </c>
      <c r="H335" s="2" t="s">
        <v>168</v>
      </c>
      <c r="I335" s="2" t="s">
        <v>113</v>
      </c>
      <c r="J335" s="2" t="s">
        <v>307</v>
      </c>
      <c r="K335" s="2" t="s">
        <v>471</v>
      </c>
      <c r="L335" s="2">
        <v>4.0</v>
      </c>
      <c r="M335" s="2">
        <v>4.0</v>
      </c>
      <c r="N335" s="2">
        <v>4.0</v>
      </c>
      <c r="O335" s="2">
        <v>4.0</v>
      </c>
      <c r="P335" s="2">
        <v>4.0</v>
      </c>
      <c r="Q335" s="2">
        <v>4.0</v>
      </c>
      <c r="R335" s="2">
        <v>4.0</v>
      </c>
      <c r="S335" s="2">
        <v>4.0</v>
      </c>
      <c r="T335" s="2">
        <v>4.0</v>
      </c>
      <c r="U335" s="2">
        <v>4.0</v>
      </c>
      <c r="V335" s="2">
        <v>4.0</v>
      </c>
      <c r="W335" s="2">
        <v>4.0</v>
      </c>
      <c r="X335" s="2">
        <v>4.0</v>
      </c>
      <c r="Y335" s="2">
        <v>4.0</v>
      </c>
      <c r="Z335" s="2">
        <v>4.0</v>
      </c>
      <c r="AA335" s="2">
        <v>4.0</v>
      </c>
      <c r="AB335" s="2">
        <v>4.0</v>
      </c>
      <c r="AC335" s="2">
        <v>4.0</v>
      </c>
      <c r="AE335" s="2" t="s">
        <v>104</v>
      </c>
      <c r="AG335" s="2" t="s">
        <v>102</v>
      </c>
      <c r="AJ335" s="2" t="s">
        <v>102</v>
      </c>
      <c r="AL335" s="2" t="s">
        <v>102</v>
      </c>
      <c r="AR335" s="2" t="s">
        <v>102</v>
      </c>
      <c r="AV335" s="2" t="s">
        <v>102</v>
      </c>
      <c r="AW335" s="2" t="s">
        <v>102</v>
      </c>
      <c r="AZ335" s="2" t="s">
        <v>102</v>
      </c>
      <c r="BB335" s="2" t="s">
        <v>102</v>
      </c>
      <c r="BE335" s="2" t="s">
        <v>102</v>
      </c>
      <c r="BG335" s="2" t="s">
        <v>102</v>
      </c>
      <c r="BM335" s="2" t="s">
        <v>102</v>
      </c>
      <c r="BQ335" s="2" t="s">
        <v>102</v>
      </c>
      <c r="BR335" s="2" t="s">
        <v>102</v>
      </c>
      <c r="BT335" s="2">
        <v>3.0</v>
      </c>
      <c r="BU335" s="2">
        <v>3.0</v>
      </c>
      <c r="BV335" s="2">
        <v>3.0</v>
      </c>
      <c r="BW335" s="2">
        <v>3.0</v>
      </c>
      <c r="BX335" s="2">
        <v>3.0</v>
      </c>
      <c r="BY335" s="2">
        <v>3.0</v>
      </c>
      <c r="BZ335" s="2">
        <v>3.0</v>
      </c>
      <c r="CA335" s="2">
        <v>3.0</v>
      </c>
      <c r="CB335" s="2">
        <v>3.0</v>
      </c>
      <c r="CC335" s="2">
        <v>2.0</v>
      </c>
      <c r="CD335" s="2">
        <v>3.0</v>
      </c>
      <c r="CE335" s="2">
        <v>3.0</v>
      </c>
      <c r="CF335" s="2">
        <v>3.0</v>
      </c>
      <c r="CG335" s="2">
        <v>3.0</v>
      </c>
      <c r="CH335" s="2">
        <v>3.0</v>
      </c>
      <c r="CI335" s="2">
        <v>3.0</v>
      </c>
      <c r="CJ335" s="2">
        <v>3.0</v>
      </c>
      <c r="CK335" s="2">
        <v>3.0</v>
      </c>
      <c r="CL335" s="2" t="s">
        <v>105</v>
      </c>
      <c r="CM335" s="2" t="s">
        <v>1881</v>
      </c>
      <c r="CN335" s="6" t="s">
        <v>1882</v>
      </c>
      <c r="CO335" s="7" t="str">
        <f>HYPERLINK("https://drive.google.com/file/d/1oUwk8nR8Ul-ydngYlMAt9Fu0LShnoczc/view?usp=drivesdk","Form Tanggapan")</f>
        <v>Form Tanggapan</v>
      </c>
      <c r="CP335" s="2" t="s">
        <v>1883</v>
      </c>
    </row>
    <row r="336">
      <c r="A336" s="4">
        <v>43972.91287193287</v>
      </c>
      <c r="B336" s="2" t="s">
        <v>1242</v>
      </c>
      <c r="C336" s="2" t="s">
        <v>1884</v>
      </c>
      <c r="D336" s="5" t="s">
        <v>1885</v>
      </c>
      <c r="E336" s="2">
        <v>32.0</v>
      </c>
      <c r="F336" s="2" t="s">
        <v>1005</v>
      </c>
      <c r="G336" s="2" t="s">
        <v>96</v>
      </c>
      <c r="H336" s="2" t="s">
        <v>168</v>
      </c>
      <c r="I336" s="2" t="s">
        <v>161</v>
      </c>
      <c r="J336" s="2" t="s">
        <v>246</v>
      </c>
      <c r="K336" s="2" t="s">
        <v>471</v>
      </c>
      <c r="L336" s="2">
        <v>5.0</v>
      </c>
      <c r="M336" s="2">
        <v>5.0</v>
      </c>
      <c r="N336" s="2">
        <v>5.0</v>
      </c>
      <c r="O336" s="2">
        <v>4.0</v>
      </c>
      <c r="P336" s="2">
        <v>5.0</v>
      </c>
      <c r="Q336" s="2">
        <v>5.0</v>
      </c>
      <c r="R336" s="2">
        <v>4.0</v>
      </c>
      <c r="S336" s="2">
        <v>5.0</v>
      </c>
      <c r="T336" s="2">
        <v>5.0</v>
      </c>
      <c r="U336" s="2">
        <v>5.0</v>
      </c>
      <c r="V336" s="2">
        <v>5.0</v>
      </c>
      <c r="W336" s="2">
        <v>5.0</v>
      </c>
      <c r="X336" s="2">
        <v>5.0</v>
      </c>
      <c r="Y336" s="2">
        <v>5.0</v>
      </c>
      <c r="Z336" s="2">
        <v>5.0</v>
      </c>
      <c r="AA336" s="2">
        <v>1.0</v>
      </c>
      <c r="AB336" s="2">
        <v>1.0</v>
      </c>
      <c r="AC336" s="2">
        <v>5.0</v>
      </c>
      <c r="AE336" s="2" t="s">
        <v>104</v>
      </c>
      <c r="AG336" s="2" t="s">
        <v>102</v>
      </c>
      <c r="AJ336" s="2" t="s">
        <v>102</v>
      </c>
      <c r="AL336" s="2" t="s">
        <v>104</v>
      </c>
      <c r="AR336" s="2" t="s">
        <v>102</v>
      </c>
      <c r="AV336" s="2" t="s">
        <v>102</v>
      </c>
      <c r="AW336" s="2" t="s">
        <v>102</v>
      </c>
      <c r="AZ336" s="2" t="s">
        <v>102</v>
      </c>
      <c r="BB336" s="2" t="s">
        <v>102</v>
      </c>
      <c r="BE336" s="2" t="s">
        <v>102</v>
      </c>
      <c r="BG336" s="2" t="s">
        <v>102</v>
      </c>
      <c r="BM336" s="2" t="s">
        <v>102</v>
      </c>
      <c r="BQ336" s="2" t="s">
        <v>102</v>
      </c>
      <c r="BR336" s="2" t="s">
        <v>102</v>
      </c>
      <c r="BT336" s="2">
        <v>4.0</v>
      </c>
      <c r="BU336" s="2">
        <v>4.0</v>
      </c>
      <c r="BV336" s="2">
        <v>4.0</v>
      </c>
      <c r="BW336" s="2">
        <v>4.0</v>
      </c>
      <c r="BX336" s="2">
        <v>1.0</v>
      </c>
      <c r="BY336" s="2">
        <v>4.0</v>
      </c>
      <c r="BZ336" s="2">
        <v>4.0</v>
      </c>
      <c r="CA336" s="2">
        <v>1.0</v>
      </c>
      <c r="CB336" s="2">
        <v>4.0</v>
      </c>
      <c r="CC336" s="2">
        <v>1.0</v>
      </c>
      <c r="CD336" s="2">
        <v>4.0</v>
      </c>
      <c r="CE336" s="2">
        <v>4.0</v>
      </c>
      <c r="CF336" s="2">
        <v>3.0</v>
      </c>
      <c r="CG336" s="2">
        <v>1.0</v>
      </c>
      <c r="CH336" s="2">
        <v>4.0</v>
      </c>
      <c r="CI336" s="2">
        <v>1.0</v>
      </c>
      <c r="CJ336" s="2">
        <v>1.0</v>
      </c>
      <c r="CK336" s="2">
        <v>4.0</v>
      </c>
      <c r="CL336" s="2" t="s">
        <v>105</v>
      </c>
      <c r="CM336" s="2" t="s">
        <v>1886</v>
      </c>
      <c r="CN336" s="6" t="s">
        <v>1887</v>
      </c>
      <c r="CO336" s="7" t="str">
        <f>HYPERLINK("https://drive.google.com/file/d/1wu6B1S4VeignNIrhN_W9qeNPZs3-nO7a/view?usp=drivesdk","Form Tanggapan")</f>
        <v>Form Tanggapan</v>
      </c>
      <c r="CP336" s="2" t="s">
        <v>1888</v>
      </c>
    </row>
    <row r="337">
      <c r="A337" s="4">
        <v>43972.91638569444</v>
      </c>
      <c r="B337" s="2" t="s">
        <v>1242</v>
      </c>
      <c r="C337" s="2" t="s">
        <v>1889</v>
      </c>
      <c r="D337" s="5" t="s">
        <v>1890</v>
      </c>
      <c r="E337" s="2">
        <v>19.0</v>
      </c>
      <c r="F337" s="2" t="s">
        <v>1027</v>
      </c>
      <c r="G337" s="2" t="s">
        <v>96</v>
      </c>
      <c r="H337" s="2" t="s">
        <v>123</v>
      </c>
      <c r="I337" s="2" t="s">
        <v>124</v>
      </c>
      <c r="J337" s="2" t="s">
        <v>125</v>
      </c>
      <c r="K337" s="2" t="s">
        <v>453</v>
      </c>
      <c r="L337" s="2">
        <v>5.0</v>
      </c>
      <c r="M337" s="2">
        <v>5.0</v>
      </c>
      <c r="N337" s="2">
        <v>5.0</v>
      </c>
      <c r="O337" s="2">
        <v>4.0</v>
      </c>
      <c r="P337" s="2">
        <v>5.0</v>
      </c>
      <c r="Q337" s="2">
        <v>3.0</v>
      </c>
      <c r="R337" s="2">
        <v>4.0</v>
      </c>
      <c r="S337" s="2">
        <v>5.0</v>
      </c>
      <c r="T337" s="2">
        <v>5.0</v>
      </c>
      <c r="U337" s="2">
        <v>5.0</v>
      </c>
      <c r="V337" s="2">
        <v>4.0</v>
      </c>
      <c r="W337" s="2">
        <v>5.0</v>
      </c>
      <c r="X337" s="2">
        <v>5.0</v>
      </c>
      <c r="Y337" s="2">
        <v>5.0</v>
      </c>
      <c r="Z337" s="2">
        <v>5.0</v>
      </c>
      <c r="AA337" s="2">
        <v>1.0</v>
      </c>
      <c r="AB337" s="2">
        <v>1.0</v>
      </c>
      <c r="AC337" s="2">
        <v>3.0</v>
      </c>
      <c r="AE337" s="2" t="s">
        <v>104</v>
      </c>
      <c r="AG337" s="2" t="s">
        <v>102</v>
      </c>
      <c r="AJ337" s="2" t="s">
        <v>102</v>
      </c>
      <c r="AL337" s="2" t="s">
        <v>104</v>
      </c>
      <c r="AR337" s="2" t="s">
        <v>102</v>
      </c>
      <c r="AV337" s="2" t="s">
        <v>102</v>
      </c>
      <c r="AW337" s="2" t="s">
        <v>102</v>
      </c>
      <c r="AZ337" s="2" t="s">
        <v>102</v>
      </c>
      <c r="BB337" s="2" t="s">
        <v>104</v>
      </c>
      <c r="BE337" s="2" t="s">
        <v>102</v>
      </c>
      <c r="BG337" s="2" t="s">
        <v>104</v>
      </c>
      <c r="BM337" s="2" t="s">
        <v>102</v>
      </c>
      <c r="BQ337" s="2" t="s">
        <v>104</v>
      </c>
      <c r="BR337" s="2" t="s">
        <v>102</v>
      </c>
      <c r="BT337" s="2">
        <v>4.0</v>
      </c>
      <c r="BU337" s="2">
        <v>4.0</v>
      </c>
      <c r="BV337" s="2">
        <v>4.0</v>
      </c>
      <c r="BW337" s="2">
        <v>4.0</v>
      </c>
      <c r="BX337" s="2">
        <v>1.0</v>
      </c>
      <c r="BY337" s="2">
        <v>4.0</v>
      </c>
      <c r="BZ337" s="2">
        <v>4.0</v>
      </c>
      <c r="CA337" s="2">
        <v>3.0</v>
      </c>
      <c r="CB337" s="2">
        <v>4.0</v>
      </c>
      <c r="CC337" s="2">
        <v>1.0</v>
      </c>
      <c r="CD337" s="2">
        <v>4.0</v>
      </c>
      <c r="CE337" s="2">
        <v>3.0</v>
      </c>
      <c r="CF337" s="2">
        <v>4.0</v>
      </c>
      <c r="CG337" s="2">
        <v>2.0</v>
      </c>
      <c r="CH337" s="2">
        <v>4.0</v>
      </c>
      <c r="CI337" s="2">
        <v>2.0</v>
      </c>
      <c r="CJ337" s="2">
        <v>1.0</v>
      </c>
      <c r="CK337" s="2">
        <v>4.0</v>
      </c>
      <c r="CL337" s="2" t="s">
        <v>105</v>
      </c>
      <c r="CM337" s="2" t="s">
        <v>1891</v>
      </c>
      <c r="CN337" s="6" t="s">
        <v>1892</v>
      </c>
      <c r="CO337" s="7" t="str">
        <f>HYPERLINK("https://drive.google.com/file/d/1IAx6vSvNOquKYvh5Q19hyWqqX6EQqQ0m/view?usp=drivesdk","Form Tanggapan")</f>
        <v>Form Tanggapan</v>
      </c>
      <c r="CP337" s="2" t="s">
        <v>1893</v>
      </c>
    </row>
    <row r="338">
      <c r="A338" s="4">
        <v>43973.00616128472</v>
      </c>
      <c r="B338" s="2" t="s">
        <v>1242</v>
      </c>
      <c r="C338" s="2" t="s">
        <v>1894</v>
      </c>
      <c r="D338" s="5" t="s">
        <v>1895</v>
      </c>
      <c r="E338" s="2">
        <v>21.0</v>
      </c>
      <c r="F338" s="2" t="s">
        <v>1896</v>
      </c>
      <c r="G338" s="2" t="s">
        <v>96</v>
      </c>
      <c r="H338" s="2" t="s">
        <v>123</v>
      </c>
      <c r="I338" s="2" t="s">
        <v>124</v>
      </c>
      <c r="J338" s="2" t="s">
        <v>125</v>
      </c>
      <c r="K338" s="2" t="s">
        <v>471</v>
      </c>
      <c r="L338" s="2">
        <v>5.0</v>
      </c>
      <c r="M338" s="2">
        <v>5.0</v>
      </c>
      <c r="N338" s="2">
        <v>5.0</v>
      </c>
      <c r="O338" s="2">
        <v>5.0</v>
      </c>
      <c r="P338" s="2">
        <v>5.0</v>
      </c>
      <c r="Q338" s="2">
        <v>5.0</v>
      </c>
      <c r="R338" s="2">
        <v>1.0</v>
      </c>
      <c r="S338" s="2">
        <v>5.0</v>
      </c>
      <c r="T338" s="2">
        <v>5.0</v>
      </c>
      <c r="U338" s="2">
        <v>5.0</v>
      </c>
      <c r="V338" s="2">
        <v>5.0</v>
      </c>
      <c r="W338" s="2">
        <v>5.0</v>
      </c>
      <c r="X338" s="2">
        <v>5.0</v>
      </c>
      <c r="Y338" s="2">
        <v>5.0</v>
      </c>
      <c r="Z338" s="2">
        <v>5.0</v>
      </c>
      <c r="AA338" s="2">
        <v>1.0</v>
      </c>
      <c r="AB338" s="2">
        <v>5.0</v>
      </c>
      <c r="AC338" s="2">
        <v>5.0</v>
      </c>
      <c r="AE338" s="2" t="s">
        <v>104</v>
      </c>
      <c r="AG338" s="2" t="s">
        <v>102</v>
      </c>
      <c r="AJ338" s="2" t="s">
        <v>102</v>
      </c>
      <c r="AL338" s="2" t="s">
        <v>127</v>
      </c>
      <c r="AR338" s="2" t="s">
        <v>102</v>
      </c>
      <c r="AV338" s="2" t="s">
        <v>102</v>
      </c>
      <c r="AW338" s="2" t="s">
        <v>127</v>
      </c>
      <c r="AZ338" s="2" t="s">
        <v>102</v>
      </c>
      <c r="BB338" s="2" t="s">
        <v>102</v>
      </c>
      <c r="BE338" s="2" t="s">
        <v>127</v>
      </c>
      <c r="BG338" s="2" t="s">
        <v>127</v>
      </c>
      <c r="BM338" s="2" t="s">
        <v>127</v>
      </c>
      <c r="BQ338" s="2" t="s">
        <v>127</v>
      </c>
      <c r="BR338" s="2" t="s">
        <v>102</v>
      </c>
      <c r="BT338" s="2">
        <v>4.0</v>
      </c>
      <c r="BU338" s="2">
        <v>4.0</v>
      </c>
      <c r="BV338" s="2">
        <v>4.0</v>
      </c>
      <c r="BW338" s="2">
        <v>4.0</v>
      </c>
      <c r="BX338" s="2">
        <v>1.0</v>
      </c>
      <c r="BY338" s="2">
        <v>4.0</v>
      </c>
      <c r="BZ338" s="2">
        <v>4.0</v>
      </c>
      <c r="CA338" s="2">
        <v>1.0</v>
      </c>
      <c r="CB338" s="2">
        <v>4.0</v>
      </c>
      <c r="CC338" s="2">
        <v>1.0</v>
      </c>
      <c r="CD338" s="2">
        <v>4.0</v>
      </c>
      <c r="CE338" s="2">
        <v>4.0</v>
      </c>
      <c r="CF338" s="2">
        <v>4.0</v>
      </c>
      <c r="CG338" s="2">
        <v>4.0</v>
      </c>
      <c r="CH338" s="2">
        <v>4.0</v>
      </c>
      <c r="CI338" s="2">
        <v>1.0</v>
      </c>
      <c r="CJ338" s="2">
        <v>1.0</v>
      </c>
      <c r="CK338" s="2">
        <v>4.0</v>
      </c>
      <c r="CL338" s="2" t="s">
        <v>105</v>
      </c>
      <c r="CM338" s="2" t="s">
        <v>1897</v>
      </c>
      <c r="CN338" s="6" t="s">
        <v>1898</v>
      </c>
      <c r="CO338" s="7" t="str">
        <f>HYPERLINK("https://drive.google.com/file/d/16ykow_ycS7fGq78cmYd3KQrMVWAegRqu/view?usp=drivesdk","Form Tanggapan")</f>
        <v>Form Tanggapan</v>
      </c>
      <c r="CP338" s="2" t="s">
        <v>1899</v>
      </c>
    </row>
    <row r="339">
      <c r="A339" s="4">
        <v>43973.1789025926</v>
      </c>
      <c r="B339" s="2" t="s">
        <v>1242</v>
      </c>
      <c r="C339" s="2" t="s">
        <v>1900</v>
      </c>
      <c r="D339" s="5" t="s">
        <v>1901</v>
      </c>
      <c r="E339" s="2">
        <v>19.0</v>
      </c>
      <c r="F339" s="2" t="s">
        <v>519</v>
      </c>
      <c r="G339" s="2" t="s">
        <v>96</v>
      </c>
      <c r="H339" s="2" t="s">
        <v>123</v>
      </c>
      <c r="I339" s="2" t="s">
        <v>124</v>
      </c>
      <c r="J339" s="2" t="s">
        <v>617</v>
      </c>
      <c r="K339" s="2" t="s">
        <v>226</v>
      </c>
      <c r="L339" s="2">
        <v>5.0</v>
      </c>
      <c r="M339" s="2">
        <v>3.0</v>
      </c>
      <c r="N339" s="2">
        <v>4.0</v>
      </c>
      <c r="O339" s="2">
        <v>4.0</v>
      </c>
      <c r="P339" s="2">
        <v>4.0</v>
      </c>
      <c r="Q339" s="2">
        <v>4.0</v>
      </c>
      <c r="R339" s="2">
        <v>4.0</v>
      </c>
      <c r="S339" s="2">
        <v>4.0</v>
      </c>
      <c r="T339" s="2">
        <v>3.0</v>
      </c>
      <c r="U339" s="2">
        <v>3.0</v>
      </c>
      <c r="V339" s="2">
        <v>4.0</v>
      </c>
      <c r="W339" s="2">
        <v>4.0</v>
      </c>
      <c r="X339" s="2">
        <v>4.0</v>
      </c>
      <c r="Y339" s="2">
        <v>5.0</v>
      </c>
      <c r="Z339" s="2">
        <v>4.0</v>
      </c>
      <c r="AA339" s="2">
        <v>3.0</v>
      </c>
      <c r="AB339" s="2">
        <v>4.0</v>
      </c>
      <c r="AC339" s="2">
        <v>4.0</v>
      </c>
      <c r="AE339" s="2" t="s">
        <v>101</v>
      </c>
      <c r="AG339" s="2" t="s">
        <v>102</v>
      </c>
      <c r="AJ339" s="2" t="s">
        <v>102</v>
      </c>
      <c r="AL339" s="2" t="s">
        <v>102</v>
      </c>
      <c r="AR339" s="2" t="s">
        <v>102</v>
      </c>
      <c r="AV339" s="2" t="s">
        <v>102</v>
      </c>
      <c r="AW339" s="2" t="s">
        <v>102</v>
      </c>
      <c r="AZ339" s="2" t="s">
        <v>102</v>
      </c>
      <c r="BB339" s="2" t="s">
        <v>102</v>
      </c>
      <c r="BE339" s="2" t="s">
        <v>102</v>
      </c>
      <c r="BG339" s="2" t="s">
        <v>102</v>
      </c>
      <c r="BM339" s="2" t="s">
        <v>102</v>
      </c>
      <c r="BQ339" s="2" t="s">
        <v>102</v>
      </c>
      <c r="BR339" s="2" t="s">
        <v>102</v>
      </c>
      <c r="BT339" s="2">
        <v>4.0</v>
      </c>
      <c r="BU339" s="2">
        <v>4.0</v>
      </c>
      <c r="BV339" s="2">
        <v>4.0</v>
      </c>
      <c r="BW339" s="2">
        <v>4.0</v>
      </c>
      <c r="BX339" s="2">
        <v>3.0</v>
      </c>
      <c r="BY339" s="2">
        <v>3.0</v>
      </c>
      <c r="BZ339" s="2">
        <v>3.0</v>
      </c>
      <c r="CA339" s="2">
        <v>2.0</v>
      </c>
      <c r="CB339" s="2">
        <v>3.0</v>
      </c>
      <c r="CC339" s="2">
        <v>1.0</v>
      </c>
      <c r="CD339" s="2">
        <v>2.0</v>
      </c>
      <c r="CE339" s="2">
        <v>3.0</v>
      </c>
      <c r="CF339" s="2">
        <v>3.0</v>
      </c>
      <c r="CG339" s="2">
        <v>3.0</v>
      </c>
      <c r="CH339" s="2">
        <v>3.0</v>
      </c>
      <c r="CI339" s="2">
        <v>3.0</v>
      </c>
      <c r="CJ339" s="2">
        <v>2.0</v>
      </c>
      <c r="CK339" s="2">
        <v>3.0</v>
      </c>
      <c r="CL339" s="2" t="s">
        <v>105</v>
      </c>
      <c r="CM339" s="2" t="s">
        <v>1902</v>
      </c>
      <c r="CN339" s="6" t="s">
        <v>1903</v>
      </c>
      <c r="CO339" s="7" t="str">
        <f>HYPERLINK("https://drive.google.com/file/d/1VC1GlnrsuB8CLA6XXA8BaUlnPGIw1Tx_/view?usp=drivesdk","Form Tanggapan")</f>
        <v>Form Tanggapan</v>
      </c>
      <c r="CP339" s="2" t="s">
        <v>1904</v>
      </c>
    </row>
    <row r="340">
      <c r="A340" s="4">
        <v>43973.179518425924</v>
      </c>
      <c r="B340" s="2" t="s">
        <v>1242</v>
      </c>
      <c r="C340" s="2" t="s">
        <v>1905</v>
      </c>
      <c r="D340" s="5" t="s">
        <v>1906</v>
      </c>
      <c r="E340" s="2">
        <v>25.0</v>
      </c>
      <c r="F340" s="2" t="s">
        <v>1907</v>
      </c>
      <c r="G340" s="2" t="s">
        <v>112</v>
      </c>
      <c r="H340" s="2" t="s">
        <v>123</v>
      </c>
      <c r="I340" s="2" t="s">
        <v>124</v>
      </c>
      <c r="J340" s="2" t="s">
        <v>125</v>
      </c>
      <c r="K340" s="2" t="s">
        <v>725</v>
      </c>
      <c r="L340" s="2">
        <v>3.0</v>
      </c>
      <c r="M340" s="2">
        <v>4.0</v>
      </c>
      <c r="N340" s="2">
        <v>4.0</v>
      </c>
      <c r="O340" s="2">
        <v>4.0</v>
      </c>
      <c r="P340" s="2">
        <v>5.0</v>
      </c>
      <c r="Q340" s="2">
        <v>5.0</v>
      </c>
      <c r="R340" s="2">
        <v>4.0</v>
      </c>
      <c r="S340" s="2">
        <v>3.0</v>
      </c>
      <c r="T340" s="2">
        <v>2.0</v>
      </c>
      <c r="U340" s="2">
        <v>2.0</v>
      </c>
      <c r="V340" s="2">
        <v>3.0</v>
      </c>
      <c r="W340" s="2">
        <v>4.0</v>
      </c>
      <c r="X340" s="2">
        <v>4.0</v>
      </c>
      <c r="Y340" s="2">
        <v>5.0</v>
      </c>
      <c r="Z340" s="2">
        <v>3.0</v>
      </c>
      <c r="AA340" s="2">
        <v>4.0</v>
      </c>
      <c r="AB340" s="2">
        <v>3.0</v>
      </c>
      <c r="AC340" s="2">
        <v>3.0</v>
      </c>
      <c r="AE340" s="2" t="s">
        <v>104</v>
      </c>
      <c r="AG340" s="2" t="s">
        <v>102</v>
      </c>
      <c r="AJ340" s="2" t="s">
        <v>102</v>
      </c>
      <c r="AL340" s="2" t="s">
        <v>104</v>
      </c>
      <c r="AR340" s="2" t="s">
        <v>102</v>
      </c>
      <c r="AV340" s="2" t="s">
        <v>102</v>
      </c>
      <c r="AW340" s="2" t="s">
        <v>102</v>
      </c>
      <c r="AZ340" s="2" t="s">
        <v>102</v>
      </c>
      <c r="BB340" s="2" t="s">
        <v>102</v>
      </c>
      <c r="BE340" s="2" t="s">
        <v>102</v>
      </c>
      <c r="BG340" s="2" t="s">
        <v>104</v>
      </c>
      <c r="BM340" s="2" t="s">
        <v>102</v>
      </c>
      <c r="BQ340" s="2" t="s">
        <v>104</v>
      </c>
      <c r="BR340" s="2" t="s">
        <v>102</v>
      </c>
      <c r="BT340" s="2">
        <v>3.0</v>
      </c>
      <c r="BU340" s="2">
        <v>3.0</v>
      </c>
      <c r="BV340" s="2">
        <v>3.0</v>
      </c>
      <c r="BW340" s="2">
        <v>4.0</v>
      </c>
      <c r="BX340" s="2">
        <v>3.0</v>
      </c>
      <c r="BY340" s="2">
        <v>3.0</v>
      </c>
      <c r="BZ340" s="2">
        <v>4.0</v>
      </c>
      <c r="CA340" s="2">
        <v>3.0</v>
      </c>
      <c r="CB340" s="2">
        <v>3.0</v>
      </c>
      <c r="CC340" s="2">
        <v>2.0</v>
      </c>
      <c r="CD340" s="2">
        <v>2.0</v>
      </c>
      <c r="CE340" s="2">
        <v>3.0</v>
      </c>
      <c r="CF340" s="2">
        <v>2.0</v>
      </c>
      <c r="CG340" s="2">
        <v>2.0</v>
      </c>
      <c r="CH340" s="2">
        <v>3.0</v>
      </c>
      <c r="CI340" s="2">
        <v>2.0</v>
      </c>
      <c r="CJ340" s="2">
        <v>3.0</v>
      </c>
      <c r="CK340" s="2">
        <v>3.0</v>
      </c>
      <c r="CL340" s="2" t="s">
        <v>105</v>
      </c>
      <c r="CM340" s="2" t="s">
        <v>1908</v>
      </c>
      <c r="CN340" s="6" t="s">
        <v>1909</v>
      </c>
      <c r="CO340" s="7" t="str">
        <f>HYPERLINK("https://drive.google.com/file/d/1FzgWUS9RzPIxewxgiFW44mSybSNiYpVm/view?usp=drivesdk","Form Tanggapan")</f>
        <v>Form Tanggapan</v>
      </c>
      <c r="CP340" s="2" t="s">
        <v>1910</v>
      </c>
    </row>
    <row r="341">
      <c r="A341" s="4">
        <v>43973.18132821759</v>
      </c>
      <c r="B341" s="2" t="s">
        <v>1242</v>
      </c>
      <c r="C341" s="2" t="s">
        <v>1911</v>
      </c>
      <c r="E341" s="2">
        <v>25.0</v>
      </c>
      <c r="F341" s="2" t="s">
        <v>1912</v>
      </c>
      <c r="G341" s="2" t="s">
        <v>96</v>
      </c>
      <c r="H341" s="2" t="s">
        <v>123</v>
      </c>
      <c r="I341" s="2" t="s">
        <v>124</v>
      </c>
      <c r="J341" s="2" t="s">
        <v>558</v>
      </c>
      <c r="K341" s="2" t="s">
        <v>477</v>
      </c>
      <c r="L341" s="2">
        <v>5.0</v>
      </c>
      <c r="M341" s="2">
        <v>4.0</v>
      </c>
      <c r="N341" s="2">
        <v>5.0</v>
      </c>
      <c r="O341" s="2">
        <v>5.0</v>
      </c>
      <c r="P341" s="2">
        <v>5.0</v>
      </c>
      <c r="Q341" s="2">
        <v>5.0</v>
      </c>
      <c r="R341" s="2">
        <v>4.0</v>
      </c>
      <c r="S341" s="2">
        <v>3.0</v>
      </c>
      <c r="T341" s="2">
        <v>4.0</v>
      </c>
      <c r="U341" s="2">
        <v>3.0</v>
      </c>
      <c r="V341" s="2">
        <v>4.0</v>
      </c>
      <c r="W341" s="2">
        <v>5.0</v>
      </c>
      <c r="X341" s="2">
        <v>5.0</v>
      </c>
      <c r="Y341" s="2">
        <v>5.0</v>
      </c>
      <c r="Z341" s="2">
        <v>5.0</v>
      </c>
      <c r="AA341" s="2">
        <v>3.0</v>
      </c>
      <c r="AB341" s="2">
        <v>2.0</v>
      </c>
      <c r="AC341" s="2">
        <v>3.0</v>
      </c>
      <c r="AE341" s="2" t="s">
        <v>104</v>
      </c>
      <c r="AG341" s="2" t="s">
        <v>102</v>
      </c>
      <c r="AJ341" s="2" t="s">
        <v>102</v>
      </c>
      <c r="AL341" s="2" t="s">
        <v>104</v>
      </c>
      <c r="AR341" s="2" t="s">
        <v>102</v>
      </c>
      <c r="AV341" s="2" t="s">
        <v>102</v>
      </c>
      <c r="AW341" s="2" t="s">
        <v>102</v>
      </c>
      <c r="AZ341" s="2" t="s">
        <v>102</v>
      </c>
      <c r="BB341" s="2" t="s">
        <v>102</v>
      </c>
      <c r="BE341" s="2" t="s">
        <v>102</v>
      </c>
      <c r="BG341" s="2" t="s">
        <v>104</v>
      </c>
      <c r="BM341" s="2" t="s">
        <v>102</v>
      </c>
      <c r="BQ341" s="2" t="s">
        <v>102</v>
      </c>
      <c r="BR341" s="2" t="s">
        <v>102</v>
      </c>
      <c r="BT341" s="2">
        <v>4.0</v>
      </c>
      <c r="BU341" s="2">
        <v>4.0</v>
      </c>
      <c r="BV341" s="2">
        <v>4.0</v>
      </c>
      <c r="BW341" s="2">
        <v>4.0</v>
      </c>
      <c r="BX341" s="2">
        <v>2.0</v>
      </c>
      <c r="BY341" s="2">
        <v>4.0</v>
      </c>
      <c r="BZ341" s="2">
        <v>4.0</v>
      </c>
      <c r="CA341" s="2">
        <v>2.0</v>
      </c>
      <c r="CB341" s="2">
        <v>4.0</v>
      </c>
      <c r="CC341" s="2">
        <v>1.0</v>
      </c>
      <c r="CD341" s="2">
        <v>4.0</v>
      </c>
      <c r="CE341" s="2">
        <v>3.0</v>
      </c>
      <c r="CF341" s="2">
        <v>4.0</v>
      </c>
      <c r="CG341" s="2">
        <v>3.0</v>
      </c>
      <c r="CH341" s="2">
        <v>4.0</v>
      </c>
      <c r="CI341" s="2">
        <v>2.0</v>
      </c>
      <c r="CJ341" s="2">
        <v>3.0</v>
      </c>
      <c r="CK341" s="2">
        <v>4.0</v>
      </c>
      <c r="CL341" s="2" t="s">
        <v>105</v>
      </c>
      <c r="CM341" s="2" t="s">
        <v>1913</v>
      </c>
      <c r="CN341" s="6" t="s">
        <v>1914</v>
      </c>
      <c r="CO341" s="7" t="str">
        <f>HYPERLINK("https://drive.google.com/file/d/1PDyN9jLceMvumhDeEN-rSClu7_GXIu3N/view?usp=drivesdk","Form Tanggapan")</f>
        <v>Form Tanggapan</v>
      </c>
      <c r="CP341" s="2" t="s">
        <v>1915</v>
      </c>
    </row>
    <row r="342">
      <c r="A342" s="4">
        <v>43973.188065740746</v>
      </c>
      <c r="B342" s="2" t="s">
        <v>1242</v>
      </c>
      <c r="C342" s="2" t="s">
        <v>1916</v>
      </c>
      <c r="D342" s="5" t="s">
        <v>1917</v>
      </c>
      <c r="E342" s="2">
        <v>36.0</v>
      </c>
      <c r="F342" s="2" t="s">
        <v>1195</v>
      </c>
      <c r="G342" s="2" t="s">
        <v>96</v>
      </c>
      <c r="H342" s="2" t="s">
        <v>97</v>
      </c>
      <c r="I342" s="2" t="s">
        <v>161</v>
      </c>
      <c r="J342" s="2" t="s">
        <v>748</v>
      </c>
      <c r="K342" s="2" t="s">
        <v>477</v>
      </c>
      <c r="L342" s="2">
        <v>5.0</v>
      </c>
      <c r="M342" s="2">
        <v>5.0</v>
      </c>
      <c r="N342" s="2">
        <v>4.0</v>
      </c>
      <c r="O342" s="2">
        <v>5.0</v>
      </c>
      <c r="P342" s="2">
        <v>5.0</v>
      </c>
      <c r="Q342" s="2">
        <v>4.0</v>
      </c>
      <c r="R342" s="2">
        <v>4.0</v>
      </c>
      <c r="S342" s="2">
        <v>5.0</v>
      </c>
      <c r="T342" s="2">
        <v>4.0</v>
      </c>
      <c r="U342" s="2">
        <v>4.0</v>
      </c>
      <c r="V342" s="2">
        <v>5.0</v>
      </c>
      <c r="W342" s="2">
        <v>5.0</v>
      </c>
      <c r="X342" s="2">
        <v>5.0</v>
      </c>
      <c r="Y342" s="2">
        <v>5.0</v>
      </c>
      <c r="Z342" s="2">
        <v>5.0</v>
      </c>
      <c r="AA342" s="2">
        <v>1.0</v>
      </c>
      <c r="AB342" s="2">
        <v>2.0</v>
      </c>
      <c r="AC342" s="2">
        <v>4.0</v>
      </c>
      <c r="AE342" s="2" t="s">
        <v>101</v>
      </c>
      <c r="AG342" s="2" t="s">
        <v>102</v>
      </c>
      <c r="AJ342" s="2" t="s">
        <v>102</v>
      </c>
      <c r="AL342" s="2" t="s">
        <v>104</v>
      </c>
      <c r="AR342" s="2" t="s">
        <v>102</v>
      </c>
      <c r="AV342" s="2" t="s">
        <v>102</v>
      </c>
      <c r="AW342" s="2" t="s">
        <v>102</v>
      </c>
      <c r="AZ342" s="2" t="s">
        <v>102</v>
      </c>
      <c r="BB342" s="2" t="s">
        <v>102</v>
      </c>
      <c r="BE342" s="2" t="s">
        <v>102</v>
      </c>
      <c r="BG342" s="2" t="s">
        <v>102</v>
      </c>
      <c r="BM342" s="2" t="s">
        <v>102</v>
      </c>
      <c r="BQ342" s="2" t="s">
        <v>102</v>
      </c>
      <c r="BR342" s="2" t="s">
        <v>102</v>
      </c>
      <c r="BT342" s="2">
        <v>4.0</v>
      </c>
      <c r="BU342" s="2">
        <v>4.0</v>
      </c>
      <c r="BV342" s="2">
        <v>4.0</v>
      </c>
      <c r="BW342" s="2">
        <v>4.0</v>
      </c>
      <c r="BX342" s="2">
        <v>1.0</v>
      </c>
      <c r="BY342" s="2">
        <v>4.0</v>
      </c>
      <c r="BZ342" s="2">
        <v>4.0</v>
      </c>
      <c r="CA342" s="2">
        <v>1.0</v>
      </c>
      <c r="CB342" s="2">
        <v>4.0</v>
      </c>
      <c r="CC342" s="2">
        <v>1.0</v>
      </c>
      <c r="CD342" s="2">
        <v>3.0</v>
      </c>
      <c r="CE342" s="2">
        <v>4.0</v>
      </c>
      <c r="CF342" s="2">
        <v>4.0</v>
      </c>
      <c r="CG342" s="2">
        <v>3.0</v>
      </c>
      <c r="CH342" s="2">
        <v>4.0</v>
      </c>
      <c r="CI342" s="2">
        <v>1.0</v>
      </c>
      <c r="CJ342" s="2">
        <v>1.0</v>
      </c>
      <c r="CK342" s="2">
        <v>3.0</v>
      </c>
      <c r="CL342" s="2" t="s">
        <v>105</v>
      </c>
      <c r="CM342" s="2" t="s">
        <v>1918</v>
      </c>
      <c r="CN342" s="6" t="s">
        <v>1919</v>
      </c>
      <c r="CO342" s="7" t="str">
        <f>HYPERLINK("https://drive.google.com/file/d/15O0QzZG7ZCtcGR2XMbBwLo8U29yfpLjq/view?usp=drivesdk","Form Tanggapan")</f>
        <v>Form Tanggapan</v>
      </c>
      <c r="CP342" s="2" t="s">
        <v>1920</v>
      </c>
    </row>
    <row r="343">
      <c r="A343" s="4">
        <v>43973.20976398148</v>
      </c>
      <c r="B343" s="2" t="s">
        <v>1242</v>
      </c>
      <c r="C343" s="2" t="s">
        <v>1921</v>
      </c>
      <c r="E343" s="2">
        <v>63.0</v>
      </c>
      <c r="F343" s="2" t="s">
        <v>1922</v>
      </c>
      <c r="G343" s="2" t="s">
        <v>112</v>
      </c>
      <c r="H343" s="2" t="s">
        <v>168</v>
      </c>
      <c r="I343" s="2" t="s">
        <v>98</v>
      </c>
      <c r="J343" s="2" t="s">
        <v>1923</v>
      </c>
      <c r="K343" s="2" t="s">
        <v>477</v>
      </c>
      <c r="L343" s="2">
        <v>5.0</v>
      </c>
      <c r="M343" s="2">
        <v>5.0</v>
      </c>
      <c r="N343" s="2">
        <v>5.0</v>
      </c>
      <c r="O343" s="2">
        <v>5.0</v>
      </c>
      <c r="P343" s="2">
        <v>4.0</v>
      </c>
      <c r="Q343" s="2">
        <v>4.0</v>
      </c>
      <c r="R343" s="2">
        <v>4.0</v>
      </c>
      <c r="S343" s="2">
        <v>5.0</v>
      </c>
      <c r="T343" s="2">
        <v>3.0</v>
      </c>
      <c r="U343" s="2">
        <v>4.0</v>
      </c>
      <c r="V343" s="2">
        <v>5.0</v>
      </c>
      <c r="W343" s="2">
        <v>5.0</v>
      </c>
      <c r="X343" s="2">
        <v>5.0</v>
      </c>
      <c r="Y343" s="2">
        <v>5.0</v>
      </c>
      <c r="Z343" s="2">
        <v>5.0</v>
      </c>
      <c r="AA343" s="2">
        <v>2.0</v>
      </c>
      <c r="AB343" s="2">
        <v>3.0</v>
      </c>
      <c r="AC343" s="2">
        <v>4.0</v>
      </c>
      <c r="AE343" s="2" t="s">
        <v>104</v>
      </c>
      <c r="AG343" s="2" t="s">
        <v>102</v>
      </c>
      <c r="AJ343" s="2" t="s">
        <v>102</v>
      </c>
      <c r="AL343" s="2" t="s">
        <v>104</v>
      </c>
      <c r="AR343" s="2" t="s">
        <v>102</v>
      </c>
      <c r="AV343" s="2" t="s">
        <v>102</v>
      </c>
      <c r="AW343" s="2" t="s">
        <v>102</v>
      </c>
      <c r="AZ343" s="2" t="s">
        <v>102</v>
      </c>
      <c r="BB343" s="2" t="s">
        <v>102</v>
      </c>
      <c r="BE343" s="2" t="s">
        <v>102</v>
      </c>
      <c r="BG343" s="2" t="s">
        <v>102</v>
      </c>
      <c r="BM343" s="2" t="s">
        <v>102</v>
      </c>
      <c r="BQ343" s="2" t="s">
        <v>102</v>
      </c>
      <c r="BR343" s="2" t="s">
        <v>102</v>
      </c>
      <c r="BT343" s="2">
        <v>4.0</v>
      </c>
      <c r="BU343" s="2">
        <v>4.0</v>
      </c>
      <c r="BV343" s="2">
        <v>4.0</v>
      </c>
      <c r="BW343" s="2">
        <v>4.0</v>
      </c>
      <c r="BX343" s="2">
        <v>1.0</v>
      </c>
      <c r="BY343" s="2">
        <v>4.0</v>
      </c>
      <c r="BZ343" s="2">
        <v>3.0</v>
      </c>
      <c r="CA343" s="2">
        <v>3.0</v>
      </c>
      <c r="CB343" s="2">
        <v>4.0</v>
      </c>
      <c r="CC343" s="2">
        <v>1.0</v>
      </c>
      <c r="CD343" s="2">
        <v>4.0</v>
      </c>
      <c r="CE343" s="2">
        <v>3.0</v>
      </c>
      <c r="CF343" s="2">
        <v>3.0</v>
      </c>
      <c r="CG343" s="2">
        <v>3.0</v>
      </c>
      <c r="CH343" s="2">
        <v>4.0</v>
      </c>
      <c r="CI343" s="2">
        <v>4.0</v>
      </c>
      <c r="CJ343" s="2">
        <v>3.0</v>
      </c>
      <c r="CK343" s="2">
        <v>4.0</v>
      </c>
      <c r="CL343" s="2" t="s">
        <v>105</v>
      </c>
      <c r="CM343" s="2" t="s">
        <v>1924</v>
      </c>
      <c r="CN343" s="6" t="s">
        <v>1925</v>
      </c>
      <c r="CO343" s="7" t="str">
        <f>HYPERLINK("https://drive.google.com/file/d/11g3C3c6o6qSKiV-U7pZIAs5QVoEcfrsf/view?usp=drivesdk","Form Tanggapan")</f>
        <v>Form Tanggapan</v>
      </c>
      <c r="CP343" s="2" t="s">
        <v>1926</v>
      </c>
    </row>
    <row r="344">
      <c r="A344" s="4">
        <v>43973.249672997685</v>
      </c>
      <c r="B344" s="2" t="s">
        <v>1242</v>
      </c>
      <c r="C344" s="2" t="s">
        <v>1927</v>
      </c>
      <c r="D344" s="2">
        <v>8.1336253435E10</v>
      </c>
      <c r="E344" s="2">
        <v>20.0</v>
      </c>
      <c r="F344" s="2" t="s">
        <v>1912</v>
      </c>
      <c r="G344" s="2" t="s">
        <v>112</v>
      </c>
      <c r="H344" s="2" t="s">
        <v>123</v>
      </c>
      <c r="I344" s="2" t="s">
        <v>124</v>
      </c>
      <c r="J344" s="2" t="s">
        <v>198</v>
      </c>
      <c r="K344" s="2" t="s">
        <v>477</v>
      </c>
      <c r="L344" s="2">
        <v>5.0</v>
      </c>
      <c r="M344" s="2">
        <v>4.0</v>
      </c>
      <c r="N344" s="2">
        <v>5.0</v>
      </c>
      <c r="O344" s="2">
        <v>5.0</v>
      </c>
      <c r="P344" s="2">
        <v>5.0</v>
      </c>
      <c r="Q344" s="2">
        <v>4.0</v>
      </c>
      <c r="R344" s="2">
        <v>5.0</v>
      </c>
      <c r="S344" s="2">
        <v>4.0</v>
      </c>
      <c r="T344" s="2">
        <v>4.0</v>
      </c>
      <c r="U344" s="2">
        <v>3.0</v>
      </c>
      <c r="V344" s="2">
        <v>4.0</v>
      </c>
      <c r="W344" s="2">
        <v>5.0</v>
      </c>
      <c r="X344" s="2">
        <v>5.0</v>
      </c>
      <c r="Y344" s="2">
        <v>5.0</v>
      </c>
      <c r="Z344" s="2">
        <v>5.0</v>
      </c>
      <c r="AA344" s="2">
        <v>3.0</v>
      </c>
      <c r="AB344" s="2">
        <v>1.0</v>
      </c>
      <c r="AC344" s="2">
        <v>4.0</v>
      </c>
      <c r="AE344" s="2" t="s">
        <v>104</v>
      </c>
      <c r="AG344" s="2" t="s">
        <v>102</v>
      </c>
      <c r="AJ344" s="2" t="s">
        <v>102</v>
      </c>
      <c r="AL344" s="2" t="s">
        <v>104</v>
      </c>
      <c r="AR344" s="2" t="s">
        <v>102</v>
      </c>
      <c r="AV344" s="2" t="s">
        <v>103</v>
      </c>
      <c r="AW344" s="2" t="s">
        <v>102</v>
      </c>
      <c r="AZ344" s="2" t="s">
        <v>102</v>
      </c>
      <c r="BB344" s="2" t="s">
        <v>102</v>
      </c>
      <c r="BE344" s="2" t="s">
        <v>104</v>
      </c>
      <c r="BG344" s="2" t="s">
        <v>104</v>
      </c>
      <c r="BM344" s="2" t="s">
        <v>102</v>
      </c>
      <c r="BQ344" s="2" t="s">
        <v>102</v>
      </c>
      <c r="BR344" s="2" t="s">
        <v>102</v>
      </c>
      <c r="BT344" s="2">
        <v>4.0</v>
      </c>
      <c r="BU344" s="2">
        <v>3.0</v>
      </c>
      <c r="BV344" s="2">
        <v>4.0</v>
      </c>
      <c r="BW344" s="2">
        <v>4.0</v>
      </c>
      <c r="BX344" s="2">
        <v>1.0</v>
      </c>
      <c r="BY344" s="2">
        <v>3.0</v>
      </c>
      <c r="BZ344" s="2">
        <v>3.0</v>
      </c>
      <c r="CA344" s="2">
        <v>1.0</v>
      </c>
      <c r="CB344" s="2">
        <v>4.0</v>
      </c>
      <c r="CC344" s="2">
        <v>1.0</v>
      </c>
      <c r="CD344" s="2">
        <v>4.0</v>
      </c>
      <c r="CE344" s="2">
        <v>3.0</v>
      </c>
      <c r="CF344" s="2">
        <v>3.0</v>
      </c>
      <c r="CG344" s="2">
        <v>2.0</v>
      </c>
      <c r="CH344" s="2">
        <v>4.0</v>
      </c>
      <c r="CI344" s="2">
        <v>1.0</v>
      </c>
      <c r="CJ344" s="2">
        <v>1.0</v>
      </c>
      <c r="CK344" s="2">
        <v>3.0</v>
      </c>
      <c r="CL344" s="2" t="s">
        <v>105</v>
      </c>
      <c r="CM344" s="2" t="s">
        <v>1928</v>
      </c>
      <c r="CN344" s="6" t="s">
        <v>1929</v>
      </c>
      <c r="CO344" s="7" t="str">
        <f>HYPERLINK("https://drive.google.com/a/ugm.ac.id/file/d/1p-eIEdlY37Hs_yZ1EbOUW2TulCG5rpgI/view?usp=drivesdk","Form Tanggapan")</f>
        <v>Form Tanggapan</v>
      </c>
      <c r="CP344" s="2" t="s">
        <v>1930</v>
      </c>
    </row>
    <row r="345">
      <c r="A345" s="4">
        <v>43973.26981618056</v>
      </c>
      <c r="B345" s="2" t="s">
        <v>1242</v>
      </c>
      <c r="C345" s="2" t="s">
        <v>1931</v>
      </c>
      <c r="D345" s="2">
        <v>8.5795327082E10</v>
      </c>
      <c r="E345" s="2">
        <v>21.0</v>
      </c>
      <c r="F345" s="2" t="s">
        <v>1932</v>
      </c>
      <c r="G345" s="2" t="s">
        <v>96</v>
      </c>
      <c r="H345" s="2" t="s">
        <v>123</v>
      </c>
      <c r="I345" s="2" t="s">
        <v>124</v>
      </c>
      <c r="J345" s="2" t="s">
        <v>198</v>
      </c>
      <c r="K345" s="2" t="s">
        <v>471</v>
      </c>
      <c r="L345" s="2">
        <v>5.0</v>
      </c>
      <c r="M345" s="2">
        <v>5.0</v>
      </c>
      <c r="N345" s="2">
        <v>5.0</v>
      </c>
      <c r="O345" s="2">
        <v>4.0</v>
      </c>
      <c r="P345" s="2">
        <v>5.0</v>
      </c>
      <c r="Q345" s="2">
        <v>5.0</v>
      </c>
      <c r="R345" s="2">
        <v>3.0</v>
      </c>
      <c r="S345" s="2">
        <v>5.0</v>
      </c>
      <c r="T345" s="2">
        <v>5.0</v>
      </c>
      <c r="U345" s="2">
        <v>5.0</v>
      </c>
      <c r="V345" s="2">
        <v>5.0</v>
      </c>
      <c r="W345" s="2">
        <v>5.0</v>
      </c>
      <c r="X345" s="2">
        <v>4.0</v>
      </c>
      <c r="Y345" s="2">
        <v>5.0</v>
      </c>
      <c r="Z345" s="2">
        <v>5.0</v>
      </c>
      <c r="AA345" s="2">
        <v>4.0</v>
      </c>
      <c r="AB345" s="2">
        <v>3.0</v>
      </c>
      <c r="AC345" s="2">
        <v>4.0</v>
      </c>
      <c r="AE345" s="2" t="s">
        <v>104</v>
      </c>
      <c r="AG345" s="2" t="s">
        <v>102</v>
      </c>
      <c r="AJ345" s="2" t="s">
        <v>104</v>
      </c>
      <c r="AL345" s="2" t="s">
        <v>104</v>
      </c>
      <c r="AR345" s="2" t="s">
        <v>102</v>
      </c>
      <c r="AV345" s="2" t="s">
        <v>102</v>
      </c>
      <c r="AW345" s="2" t="s">
        <v>104</v>
      </c>
      <c r="AZ345" s="2" t="s">
        <v>102</v>
      </c>
      <c r="BB345" s="2" t="s">
        <v>102</v>
      </c>
      <c r="BE345" s="2" t="s">
        <v>104</v>
      </c>
      <c r="BG345" s="2" t="s">
        <v>104</v>
      </c>
      <c r="BM345" s="2" t="s">
        <v>104</v>
      </c>
      <c r="BQ345" s="2" t="s">
        <v>102</v>
      </c>
      <c r="BR345" s="2" t="s">
        <v>104</v>
      </c>
      <c r="BT345" s="2">
        <v>3.0</v>
      </c>
      <c r="BU345" s="2">
        <v>4.0</v>
      </c>
      <c r="BV345" s="2">
        <v>4.0</v>
      </c>
      <c r="BW345" s="2">
        <v>3.0</v>
      </c>
      <c r="BX345" s="2">
        <v>2.0</v>
      </c>
      <c r="BY345" s="2">
        <v>4.0</v>
      </c>
      <c r="BZ345" s="2">
        <v>4.0</v>
      </c>
      <c r="CA345" s="2">
        <v>1.0</v>
      </c>
      <c r="CB345" s="2">
        <v>3.0</v>
      </c>
      <c r="CC345" s="2">
        <v>1.0</v>
      </c>
      <c r="CD345" s="2">
        <v>2.0</v>
      </c>
      <c r="CE345" s="2">
        <v>2.0</v>
      </c>
      <c r="CF345" s="2">
        <v>3.0</v>
      </c>
      <c r="CG345" s="2">
        <v>1.0</v>
      </c>
      <c r="CH345" s="2">
        <v>3.0</v>
      </c>
      <c r="CI345" s="2">
        <v>3.0</v>
      </c>
      <c r="CJ345" s="2">
        <v>1.0</v>
      </c>
      <c r="CK345" s="2">
        <v>4.0</v>
      </c>
      <c r="CL345" s="2" t="s">
        <v>105</v>
      </c>
      <c r="CM345" s="2" t="s">
        <v>1933</v>
      </c>
      <c r="CN345" s="6" t="s">
        <v>1934</v>
      </c>
      <c r="CO345" s="7" t="str">
        <f>HYPERLINK("https://drive.google.com/file/d/1kcERKK5YyqvyxgBNW8SHr0M1VeZ9u_y7/view?usp=drivesdk","Form Tanggapan")</f>
        <v>Form Tanggapan</v>
      </c>
      <c r="CP345" s="2" t="s">
        <v>1935</v>
      </c>
    </row>
    <row r="346">
      <c r="A346" s="4">
        <v>43973.278679490744</v>
      </c>
      <c r="B346" s="2" t="s">
        <v>1242</v>
      </c>
      <c r="C346" s="2" t="s">
        <v>1936</v>
      </c>
      <c r="D346" s="5" t="s">
        <v>1937</v>
      </c>
      <c r="E346" s="2">
        <v>35.0</v>
      </c>
      <c r="F346" s="2" t="s">
        <v>1938</v>
      </c>
      <c r="G346" s="2" t="s">
        <v>96</v>
      </c>
      <c r="H346" s="2" t="s">
        <v>97</v>
      </c>
      <c r="I346" s="2" t="s">
        <v>161</v>
      </c>
      <c r="J346" s="2" t="s">
        <v>748</v>
      </c>
      <c r="K346" s="2" t="s">
        <v>471</v>
      </c>
      <c r="L346" s="2">
        <v>5.0</v>
      </c>
      <c r="M346" s="2">
        <v>5.0</v>
      </c>
      <c r="N346" s="2">
        <v>5.0</v>
      </c>
      <c r="O346" s="2">
        <v>5.0</v>
      </c>
      <c r="P346" s="2">
        <v>5.0</v>
      </c>
      <c r="Q346" s="2">
        <v>5.0</v>
      </c>
      <c r="R346" s="2">
        <v>3.0</v>
      </c>
      <c r="S346" s="2">
        <v>5.0</v>
      </c>
      <c r="T346" s="2">
        <v>5.0</v>
      </c>
      <c r="U346" s="2">
        <v>5.0</v>
      </c>
      <c r="V346" s="2">
        <v>5.0</v>
      </c>
      <c r="W346" s="2">
        <v>5.0</v>
      </c>
      <c r="X346" s="2">
        <v>5.0</v>
      </c>
      <c r="Y346" s="2">
        <v>5.0</v>
      </c>
      <c r="Z346" s="2">
        <v>5.0</v>
      </c>
      <c r="AA346" s="2">
        <v>3.0</v>
      </c>
      <c r="AB346" s="2">
        <v>1.0</v>
      </c>
      <c r="AC346" s="2">
        <v>5.0</v>
      </c>
      <c r="AE346" s="2" t="s">
        <v>104</v>
      </c>
      <c r="AG346" s="2" t="s">
        <v>102</v>
      </c>
      <c r="AJ346" s="2" t="s">
        <v>102</v>
      </c>
      <c r="AL346" s="2" t="s">
        <v>104</v>
      </c>
      <c r="AR346" s="2" t="s">
        <v>102</v>
      </c>
      <c r="AV346" s="2" t="s">
        <v>102</v>
      </c>
      <c r="AW346" s="2" t="s">
        <v>102</v>
      </c>
      <c r="AZ346" s="2" t="s">
        <v>102</v>
      </c>
      <c r="BB346" s="2" t="s">
        <v>102</v>
      </c>
      <c r="BE346" s="2" t="s">
        <v>104</v>
      </c>
      <c r="BG346" s="2" t="s">
        <v>104</v>
      </c>
      <c r="BM346" s="2" t="s">
        <v>104</v>
      </c>
      <c r="BQ346" s="2" t="s">
        <v>104</v>
      </c>
      <c r="BR346" s="2" t="s">
        <v>102</v>
      </c>
      <c r="BT346" s="2">
        <v>3.0</v>
      </c>
      <c r="BU346" s="2">
        <v>3.0</v>
      </c>
      <c r="BV346" s="2">
        <v>4.0</v>
      </c>
      <c r="BW346" s="2">
        <v>4.0</v>
      </c>
      <c r="BX346" s="2">
        <v>1.0</v>
      </c>
      <c r="BY346" s="2">
        <v>3.0</v>
      </c>
      <c r="BZ346" s="2">
        <v>3.0</v>
      </c>
      <c r="CA346" s="2">
        <v>1.0</v>
      </c>
      <c r="CB346" s="2">
        <v>4.0</v>
      </c>
      <c r="CC346" s="2">
        <v>1.0</v>
      </c>
      <c r="CD346" s="2">
        <v>3.0</v>
      </c>
      <c r="CE346" s="2">
        <v>3.0</v>
      </c>
      <c r="CF346" s="2">
        <v>4.0</v>
      </c>
      <c r="CG346" s="2">
        <v>3.0</v>
      </c>
      <c r="CH346" s="2">
        <v>2.0</v>
      </c>
      <c r="CI346" s="2">
        <v>2.0</v>
      </c>
      <c r="CJ346" s="2">
        <v>2.0</v>
      </c>
      <c r="CK346" s="2">
        <v>4.0</v>
      </c>
      <c r="CL346" s="2" t="s">
        <v>105</v>
      </c>
      <c r="CM346" s="2" t="s">
        <v>1939</v>
      </c>
      <c r="CN346" s="6" t="s">
        <v>1940</v>
      </c>
      <c r="CO346" s="7" t="str">
        <f>HYPERLINK("https://drive.google.com/file/d/1Iv0Vtv7rEBh7XDZ5RNnr8aRt-_WD9ztf/view?usp=drivesdk","Form Tanggapan")</f>
        <v>Form Tanggapan</v>
      </c>
      <c r="CP346" s="2" t="s">
        <v>1941</v>
      </c>
    </row>
    <row r="347">
      <c r="A347" s="4">
        <v>43973.283800300924</v>
      </c>
      <c r="B347" s="2" t="s">
        <v>1242</v>
      </c>
      <c r="C347" s="2" t="s">
        <v>1942</v>
      </c>
      <c r="D347" s="5" t="s">
        <v>1943</v>
      </c>
      <c r="E347" s="2">
        <v>30.0</v>
      </c>
      <c r="F347" s="2" t="s">
        <v>141</v>
      </c>
      <c r="G347" s="2" t="s">
        <v>96</v>
      </c>
      <c r="H347" s="2" t="s">
        <v>168</v>
      </c>
      <c r="I347" s="2" t="s">
        <v>161</v>
      </c>
      <c r="J347" s="2" t="s">
        <v>246</v>
      </c>
      <c r="K347" s="2" t="s">
        <v>471</v>
      </c>
      <c r="L347" s="2">
        <v>5.0</v>
      </c>
      <c r="M347" s="2">
        <v>5.0</v>
      </c>
      <c r="N347" s="2">
        <v>5.0</v>
      </c>
      <c r="O347" s="2">
        <v>5.0</v>
      </c>
      <c r="P347" s="2">
        <v>5.0</v>
      </c>
      <c r="Q347" s="2">
        <v>5.0</v>
      </c>
      <c r="R347" s="2">
        <v>3.0</v>
      </c>
      <c r="S347" s="2">
        <v>5.0</v>
      </c>
      <c r="T347" s="2">
        <v>5.0</v>
      </c>
      <c r="U347" s="2">
        <v>5.0</v>
      </c>
      <c r="V347" s="2">
        <v>5.0</v>
      </c>
      <c r="W347" s="2">
        <v>5.0</v>
      </c>
      <c r="X347" s="2">
        <v>5.0</v>
      </c>
      <c r="Y347" s="2">
        <v>5.0</v>
      </c>
      <c r="Z347" s="2">
        <v>5.0</v>
      </c>
      <c r="AA347" s="2">
        <v>2.0</v>
      </c>
      <c r="AB347" s="2">
        <v>3.0</v>
      </c>
      <c r="AC347" s="2">
        <v>5.0</v>
      </c>
      <c r="AE347" s="2" t="s">
        <v>101</v>
      </c>
      <c r="AG347" s="2" t="s">
        <v>102</v>
      </c>
      <c r="AJ347" s="2" t="s">
        <v>102</v>
      </c>
      <c r="AL347" s="2" t="s">
        <v>102</v>
      </c>
      <c r="AR347" s="2" t="s">
        <v>102</v>
      </c>
      <c r="AV347" s="2" t="s">
        <v>102</v>
      </c>
      <c r="AW347" s="2" t="s">
        <v>102</v>
      </c>
      <c r="AZ347" s="2" t="s">
        <v>102</v>
      </c>
      <c r="BB347" s="2" t="s">
        <v>102</v>
      </c>
      <c r="BE347" s="2" t="s">
        <v>102</v>
      </c>
      <c r="BG347" s="2" t="s">
        <v>102</v>
      </c>
      <c r="BM347" s="2" t="s">
        <v>102</v>
      </c>
      <c r="BQ347" s="2" t="s">
        <v>102</v>
      </c>
      <c r="BR347" s="2" t="s">
        <v>102</v>
      </c>
      <c r="BT347" s="2">
        <v>4.0</v>
      </c>
      <c r="BU347" s="2">
        <v>4.0</v>
      </c>
      <c r="BV347" s="2">
        <v>4.0</v>
      </c>
      <c r="BW347" s="2">
        <v>4.0</v>
      </c>
      <c r="BX347" s="2">
        <v>1.0</v>
      </c>
      <c r="BY347" s="2">
        <v>4.0</v>
      </c>
      <c r="BZ347" s="2">
        <v>4.0</v>
      </c>
      <c r="CA347" s="2">
        <v>1.0</v>
      </c>
      <c r="CB347" s="2">
        <v>4.0</v>
      </c>
      <c r="CC347" s="2">
        <v>1.0</v>
      </c>
      <c r="CD347" s="2">
        <v>4.0</v>
      </c>
      <c r="CE347" s="2">
        <v>2.0</v>
      </c>
      <c r="CF347" s="2">
        <v>1.0</v>
      </c>
      <c r="CG347" s="2">
        <v>4.0</v>
      </c>
      <c r="CH347" s="2">
        <v>4.0</v>
      </c>
      <c r="CI347" s="2">
        <v>1.0</v>
      </c>
      <c r="CJ347" s="2">
        <v>1.0</v>
      </c>
      <c r="CK347" s="2">
        <v>4.0</v>
      </c>
      <c r="CL347" s="2" t="s">
        <v>105</v>
      </c>
      <c r="CM347" s="2" t="s">
        <v>1944</v>
      </c>
      <c r="CN347" s="6" t="s">
        <v>1945</v>
      </c>
      <c r="CO347" s="7" t="str">
        <f>HYPERLINK("https://drive.google.com/file/d/1jERCbWR28vWgQ6G1vWn-3fSOqNSPXNCl/view?usp=drivesdk","Form Tanggapan")</f>
        <v>Form Tanggapan</v>
      </c>
      <c r="CP347" s="2" t="s">
        <v>1946</v>
      </c>
    </row>
    <row r="348">
      <c r="A348" s="4">
        <v>43973.330426307875</v>
      </c>
      <c r="B348" s="2" t="s">
        <v>1242</v>
      </c>
      <c r="C348" s="2" t="s">
        <v>1947</v>
      </c>
      <c r="D348" s="5" t="s">
        <v>1948</v>
      </c>
      <c r="E348" s="2">
        <v>48.0</v>
      </c>
      <c r="F348" s="2" t="s">
        <v>282</v>
      </c>
      <c r="G348" s="2" t="s">
        <v>96</v>
      </c>
      <c r="H348" s="2" t="s">
        <v>97</v>
      </c>
      <c r="I348" s="2" t="s">
        <v>161</v>
      </c>
      <c r="J348" s="2" t="s">
        <v>1040</v>
      </c>
      <c r="K348" s="2" t="s">
        <v>191</v>
      </c>
      <c r="L348" s="2">
        <v>5.0</v>
      </c>
      <c r="M348" s="2">
        <v>5.0</v>
      </c>
      <c r="N348" s="2">
        <v>5.0</v>
      </c>
      <c r="O348" s="2">
        <v>5.0</v>
      </c>
      <c r="P348" s="2">
        <v>5.0</v>
      </c>
      <c r="Q348" s="2">
        <v>5.0</v>
      </c>
      <c r="R348" s="2">
        <v>5.0</v>
      </c>
      <c r="S348" s="2">
        <v>5.0</v>
      </c>
      <c r="T348" s="2">
        <v>5.0</v>
      </c>
      <c r="U348" s="2">
        <v>5.0</v>
      </c>
      <c r="V348" s="2">
        <v>5.0</v>
      </c>
      <c r="W348" s="2">
        <v>5.0</v>
      </c>
      <c r="X348" s="2">
        <v>5.0</v>
      </c>
      <c r="Y348" s="2">
        <v>5.0</v>
      </c>
      <c r="Z348" s="2">
        <v>5.0</v>
      </c>
      <c r="AA348" s="2">
        <v>2.0</v>
      </c>
      <c r="AB348" s="2">
        <v>4.0</v>
      </c>
      <c r="AC348" s="2">
        <v>5.0</v>
      </c>
      <c r="AE348" s="2" t="s">
        <v>101</v>
      </c>
      <c r="AG348" s="2" t="s">
        <v>102</v>
      </c>
      <c r="AJ348" s="2" t="s">
        <v>102</v>
      </c>
      <c r="AL348" s="2" t="s">
        <v>104</v>
      </c>
      <c r="AR348" s="2" t="s">
        <v>102</v>
      </c>
      <c r="AV348" s="2" t="s">
        <v>102</v>
      </c>
      <c r="AW348" s="2" t="s">
        <v>102</v>
      </c>
      <c r="AZ348" s="2" t="s">
        <v>102</v>
      </c>
      <c r="BB348" s="2" t="s">
        <v>102</v>
      </c>
      <c r="BE348" s="2" t="s">
        <v>102</v>
      </c>
      <c r="BG348" s="2" t="s">
        <v>102</v>
      </c>
      <c r="BM348" s="2" t="s">
        <v>102</v>
      </c>
      <c r="BQ348" s="2" t="s">
        <v>102</v>
      </c>
      <c r="BR348" s="2" t="s">
        <v>102</v>
      </c>
      <c r="BT348" s="2">
        <v>4.0</v>
      </c>
      <c r="BU348" s="2">
        <v>4.0</v>
      </c>
      <c r="BV348" s="2">
        <v>4.0</v>
      </c>
      <c r="BW348" s="2">
        <v>4.0</v>
      </c>
      <c r="BX348" s="2">
        <v>1.0</v>
      </c>
      <c r="BY348" s="2">
        <v>4.0</v>
      </c>
      <c r="BZ348" s="2">
        <v>4.0</v>
      </c>
      <c r="CA348" s="2">
        <v>1.0</v>
      </c>
      <c r="CB348" s="2">
        <v>4.0</v>
      </c>
      <c r="CC348" s="2">
        <v>1.0</v>
      </c>
      <c r="CD348" s="2">
        <v>2.0</v>
      </c>
      <c r="CE348" s="2">
        <v>4.0</v>
      </c>
      <c r="CF348" s="2">
        <v>4.0</v>
      </c>
      <c r="CG348" s="2">
        <v>4.0</v>
      </c>
      <c r="CH348" s="2">
        <v>4.0</v>
      </c>
      <c r="CI348" s="2">
        <v>2.0</v>
      </c>
      <c r="CJ348" s="2">
        <v>2.0</v>
      </c>
      <c r="CK348" s="2">
        <v>4.0</v>
      </c>
      <c r="CL348" s="2" t="s">
        <v>105</v>
      </c>
      <c r="CM348" s="2" t="s">
        <v>1949</v>
      </c>
      <c r="CN348" s="6" t="s">
        <v>1950</v>
      </c>
      <c r="CO348" s="7" t="str">
        <f>HYPERLINK("https://drive.google.com/file/d/1YfjjDKbqvQGn-2ljMCQtnOVSBFLlLqfc/view?usp=drivesdk","Form Tanggapan")</f>
        <v>Form Tanggapan</v>
      </c>
      <c r="CP348" s="2" t="s">
        <v>1951</v>
      </c>
    </row>
    <row r="349">
      <c r="A349" s="4">
        <v>43973.43303429398</v>
      </c>
      <c r="B349" s="2" t="s">
        <v>1242</v>
      </c>
      <c r="C349" s="2" t="s">
        <v>1952</v>
      </c>
      <c r="D349" s="5" t="s">
        <v>1953</v>
      </c>
      <c r="E349" s="2">
        <v>27.0</v>
      </c>
      <c r="F349" s="2" t="s">
        <v>1954</v>
      </c>
      <c r="G349" s="2" t="s">
        <v>112</v>
      </c>
      <c r="H349" s="2" t="s">
        <v>168</v>
      </c>
      <c r="I349" s="2" t="s">
        <v>98</v>
      </c>
      <c r="J349" s="2" t="s">
        <v>1955</v>
      </c>
      <c r="K349" s="2" t="s">
        <v>453</v>
      </c>
      <c r="L349" s="2">
        <v>5.0</v>
      </c>
      <c r="M349" s="2">
        <v>5.0</v>
      </c>
      <c r="N349" s="2">
        <v>5.0</v>
      </c>
      <c r="O349" s="2">
        <v>5.0</v>
      </c>
      <c r="P349" s="2">
        <v>5.0</v>
      </c>
      <c r="Q349" s="2">
        <v>5.0</v>
      </c>
      <c r="R349" s="2">
        <v>5.0</v>
      </c>
      <c r="S349" s="2">
        <v>5.0</v>
      </c>
      <c r="T349" s="2">
        <v>5.0</v>
      </c>
      <c r="U349" s="2">
        <v>5.0</v>
      </c>
      <c r="V349" s="2">
        <v>5.0</v>
      </c>
      <c r="W349" s="2">
        <v>4.0</v>
      </c>
      <c r="X349" s="2">
        <v>5.0</v>
      </c>
      <c r="Y349" s="2">
        <v>5.0</v>
      </c>
      <c r="Z349" s="2">
        <v>5.0</v>
      </c>
      <c r="AA349" s="2">
        <v>1.0</v>
      </c>
      <c r="AB349" s="2">
        <v>1.0</v>
      </c>
      <c r="AC349" s="2">
        <v>5.0</v>
      </c>
      <c r="AE349" s="2" t="s">
        <v>116</v>
      </c>
      <c r="AG349" s="2" t="s">
        <v>102</v>
      </c>
      <c r="AJ349" s="2" t="s">
        <v>102</v>
      </c>
      <c r="AL349" s="2" t="s">
        <v>102</v>
      </c>
      <c r="AR349" s="2" t="s">
        <v>102</v>
      </c>
      <c r="AV349" s="2" t="s">
        <v>102</v>
      </c>
      <c r="AW349" s="2" t="s">
        <v>102</v>
      </c>
      <c r="AZ349" s="2" t="s">
        <v>102</v>
      </c>
      <c r="BB349" s="2" t="s">
        <v>102</v>
      </c>
      <c r="BE349" s="2" t="s">
        <v>102</v>
      </c>
      <c r="BG349" s="2" t="s">
        <v>102</v>
      </c>
      <c r="BM349" s="2" t="s">
        <v>104</v>
      </c>
      <c r="BQ349" s="2" t="s">
        <v>102</v>
      </c>
      <c r="BR349" s="2" t="s">
        <v>102</v>
      </c>
      <c r="BT349" s="2">
        <v>4.0</v>
      </c>
      <c r="BU349" s="2">
        <v>4.0</v>
      </c>
      <c r="BV349" s="2">
        <v>4.0</v>
      </c>
      <c r="BW349" s="2">
        <v>4.0</v>
      </c>
      <c r="BX349" s="2">
        <v>1.0</v>
      </c>
      <c r="BY349" s="2">
        <v>4.0</v>
      </c>
      <c r="BZ349" s="2">
        <v>4.0</v>
      </c>
      <c r="CA349" s="2">
        <v>1.0</v>
      </c>
      <c r="CB349" s="2">
        <v>4.0</v>
      </c>
      <c r="CC349" s="2">
        <v>1.0</v>
      </c>
      <c r="CD349" s="2">
        <v>4.0</v>
      </c>
      <c r="CE349" s="2">
        <v>4.0</v>
      </c>
      <c r="CF349" s="2">
        <v>4.0</v>
      </c>
      <c r="CG349" s="2">
        <v>4.0</v>
      </c>
      <c r="CH349" s="2">
        <v>4.0</v>
      </c>
      <c r="CI349" s="2">
        <v>1.0</v>
      </c>
      <c r="CJ349" s="2">
        <v>1.0</v>
      </c>
      <c r="CK349" s="2">
        <v>1.0</v>
      </c>
      <c r="CL349" s="2" t="s">
        <v>105</v>
      </c>
      <c r="CM349" s="2" t="s">
        <v>1956</v>
      </c>
      <c r="CN349" s="6" t="s">
        <v>1957</v>
      </c>
      <c r="CO349" s="7" t="str">
        <f>HYPERLINK("https://drive.google.com/file/d/18WnvErPJnZrBjv_3jl5eRVHedE0ukhgT/view?usp=drivesdk","Form Tanggapan")</f>
        <v>Form Tanggapan</v>
      </c>
      <c r="CP349" s="2" t="s">
        <v>1958</v>
      </c>
    </row>
    <row r="350">
      <c r="A350" s="4">
        <v>43973.4341203588</v>
      </c>
      <c r="B350" s="2" t="s">
        <v>1242</v>
      </c>
      <c r="C350" s="2" t="s">
        <v>1959</v>
      </c>
      <c r="D350" s="5" t="s">
        <v>1960</v>
      </c>
      <c r="E350" s="2">
        <v>24.0</v>
      </c>
      <c r="F350" s="2" t="s">
        <v>1961</v>
      </c>
      <c r="G350" s="2" t="s">
        <v>112</v>
      </c>
      <c r="H350" s="2" t="s">
        <v>97</v>
      </c>
      <c r="I350" s="2" t="s">
        <v>113</v>
      </c>
      <c r="J350" s="2" t="s">
        <v>1962</v>
      </c>
      <c r="K350" s="2" t="s">
        <v>453</v>
      </c>
      <c r="L350" s="2">
        <v>5.0</v>
      </c>
      <c r="M350" s="2">
        <v>5.0</v>
      </c>
      <c r="N350" s="2">
        <v>5.0</v>
      </c>
      <c r="O350" s="2">
        <v>2.0</v>
      </c>
      <c r="P350" s="2">
        <v>4.0</v>
      </c>
      <c r="Q350" s="2">
        <v>4.0</v>
      </c>
      <c r="R350" s="2">
        <v>4.0</v>
      </c>
      <c r="S350" s="2">
        <v>3.0</v>
      </c>
      <c r="T350" s="2">
        <v>2.0</v>
      </c>
      <c r="U350" s="2">
        <v>4.0</v>
      </c>
      <c r="V350" s="2">
        <v>4.0</v>
      </c>
      <c r="W350" s="2">
        <v>5.0</v>
      </c>
      <c r="X350" s="2">
        <v>4.0</v>
      </c>
      <c r="Y350" s="2">
        <v>5.0</v>
      </c>
      <c r="Z350" s="2">
        <v>3.0</v>
      </c>
      <c r="AA350" s="2">
        <v>1.0</v>
      </c>
      <c r="AB350" s="2">
        <v>4.0</v>
      </c>
      <c r="AC350" s="2">
        <v>4.0</v>
      </c>
      <c r="AE350" s="2" t="s">
        <v>104</v>
      </c>
      <c r="AG350" s="2" t="s">
        <v>102</v>
      </c>
      <c r="AJ350" s="2" t="s">
        <v>102</v>
      </c>
      <c r="AL350" s="2" t="s">
        <v>104</v>
      </c>
      <c r="AR350" s="2" t="s">
        <v>102</v>
      </c>
      <c r="AV350" s="2" t="s">
        <v>102</v>
      </c>
      <c r="AW350" s="2" t="s">
        <v>104</v>
      </c>
      <c r="AZ350" s="2" t="s">
        <v>102</v>
      </c>
      <c r="BB350" s="2" t="s">
        <v>104</v>
      </c>
      <c r="BE350" s="2" t="s">
        <v>104</v>
      </c>
      <c r="BG350" s="2" t="s">
        <v>102</v>
      </c>
      <c r="BM350" s="2" t="s">
        <v>104</v>
      </c>
      <c r="BQ350" s="2" t="s">
        <v>102</v>
      </c>
      <c r="BR350" s="2" t="s">
        <v>102</v>
      </c>
      <c r="BT350" s="2">
        <v>3.0</v>
      </c>
      <c r="BU350" s="2">
        <v>2.0</v>
      </c>
      <c r="BV350" s="2">
        <v>4.0</v>
      </c>
      <c r="BW350" s="2">
        <v>3.0</v>
      </c>
      <c r="BX350" s="2">
        <v>2.0</v>
      </c>
      <c r="BY350" s="2">
        <v>4.0</v>
      </c>
      <c r="BZ350" s="2">
        <v>4.0</v>
      </c>
      <c r="CA350" s="2">
        <v>3.0</v>
      </c>
      <c r="CB350" s="2">
        <v>2.0</v>
      </c>
      <c r="CC350" s="2">
        <v>2.0</v>
      </c>
      <c r="CD350" s="2">
        <v>2.0</v>
      </c>
      <c r="CE350" s="2">
        <v>3.0</v>
      </c>
      <c r="CF350" s="2">
        <v>2.0</v>
      </c>
      <c r="CG350" s="2">
        <v>1.0</v>
      </c>
      <c r="CH350" s="2">
        <v>3.0</v>
      </c>
      <c r="CI350" s="2">
        <v>2.0</v>
      </c>
      <c r="CJ350" s="2">
        <v>2.0</v>
      </c>
      <c r="CK350" s="2">
        <v>3.0</v>
      </c>
      <c r="CL350" s="2" t="s">
        <v>105</v>
      </c>
      <c r="CM350" s="2" t="s">
        <v>1963</v>
      </c>
      <c r="CN350" s="6" t="s">
        <v>1964</v>
      </c>
      <c r="CO350" s="7" t="str">
        <f>HYPERLINK("https://drive.google.com/file/d/1wVg2NsnD__p9egpnKF4bvejzihj3WArd/view?usp=drivesdk","Form Tanggapan")</f>
        <v>Form Tanggapan</v>
      </c>
      <c r="CP350" s="2" t="s">
        <v>1965</v>
      </c>
    </row>
    <row r="351">
      <c r="A351" s="4">
        <v>43973.43974278936</v>
      </c>
      <c r="B351" s="2" t="s">
        <v>1242</v>
      </c>
      <c r="C351" s="2" t="s">
        <v>1966</v>
      </c>
      <c r="D351" s="5" t="s">
        <v>1967</v>
      </c>
      <c r="E351" s="2">
        <v>20.0</v>
      </c>
      <c r="F351" s="2" t="s">
        <v>122</v>
      </c>
      <c r="G351" s="2" t="s">
        <v>112</v>
      </c>
      <c r="H351" s="2" t="s">
        <v>123</v>
      </c>
      <c r="I351" s="2" t="s">
        <v>113</v>
      </c>
      <c r="J351" s="2" t="s">
        <v>125</v>
      </c>
      <c r="K351" s="2" t="s">
        <v>191</v>
      </c>
      <c r="L351" s="2">
        <v>4.0</v>
      </c>
      <c r="M351" s="2">
        <v>5.0</v>
      </c>
      <c r="N351" s="2">
        <v>4.0</v>
      </c>
      <c r="O351" s="2">
        <v>4.0</v>
      </c>
      <c r="P351" s="2">
        <v>4.0</v>
      </c>
      <c r="Q351" s="2">
        <v>4.0</v>
      </c>
      <c r="R351" s="2">
        <v>5.0</v>
      </c>
      <c r="S351" s="2">
        <v>5.0</v>
      </c>
      <c r="T351" s="2">
        <v>4.0</v>
      </c>
      <c r="U351" s="2">
        <v>4.0</v>
      </c>
      <c r="V351" s="2">
        <v>5.0</v>
      </c>
      <c r="W351" s="2">
        <v>5.0</v>
      </c>
      <c r="X351" s="2">
        <v>5.0</v>
      </c>
      <c r="Y351" s="2">
        <v>5.0</v>
      </c>
      <c r="Z351" s="2">
        <v>5.0</v>
      </c>
      <c r="AA351" s="2">
        <v>3.0</v>
      </c>
      <c r="AB351" s="2">
        <v>3.0</v>
      </c>
      <c r="AC351" s="2">
        <v>5.0</v>
      </c>
      <c r="AE351" s="2" t="s">
        <v>101</v>
      </c>
      <c r="AG351" s="2" t="s">
        <v>102</v>
      </c>
      <c r="AJ351" s="2" t="s">
        <v>102</v>
      </c>
      <c r="AL351" s="2" t="s">
        <v>104</v>
      </c>
      <c r="AR351" s="2" t="s">
        <v>102</v>
      </c>
      <c r="AV351" s="2" t="s">
        <v>102</v>
      </c>
      <c r="AW351" s="2" t="s">
        <v>104</v>
      </c>
      <c r="AZ351" s="2" t="s">
        <v>102</v>
      </c>
      <c r="BB351" s="2" t="s">
        <v>104</v>
      </c>
      <c r="BE351" s="2" t="s">
        <v>104</v>
      </c>
      <c r="BG351" s="2" t="s">
        <v>104</v>
      </c>
      <c r="BM351" s="2" t="s">
        <v>104</v>
      </c>
      <c r="BQ351" s="2" t="s">
        <v>102</v>
      </c>
      <c r="BR351" s="2" t="s">
        <v>104</v>
      </c>
      <c r="BT351" s="2">
        <v>3.0</v>
      </c>
      <c r="BU351" s="2">
        <v>3.0</v>
      </c>
      <c r="BV351" s="2">
        <v>4.0</v>
      </c>
      <c r="BW351" s="2">
        <v>3.0</v>
      </c>
      <c r="BX351" s="2">
        <v>1.0</v>
      </c>
      <c r="BY351" s="2">
        <v>3.0</v>
      </c>
      <c r="BZ351" s="2">
        <v>3.0</v>
      </c>
      <c r="CA351" s="2">
        <v>2.0</v>
      </c>
      <c r="CB351" s="2">
        <v>3.0</v>
      </c>
      <c r="CC351" s="2">
        <v>2.0</v>
      </c>
      <c r="CD351" s="2">
        <v>4.0</v>
      </c>
      <c r="CE351" s="2">
        <v>4.0</v>
      </c>
      <c r="CF351" s="2">
        <v>3.0</v>
      </c>
      <c r="CG351" s="2">
        <v>2.0</v>
      </c>
      <c r="CH351" s="2">
        <v>4.0</v>
      </c>
      <c r="CI351" s="2">
        <v>1.0</v>
      </c>
      <c r="CJ351" s="2">
        <v>4.0</v>
      </c>
      <c r="CK351" s="2">
        <v>4.0</v>
      </c>
      <c r="CL351" s="2" t="s">
        <v>105</v>
      </c>
      <c r="CM351" s="2" t="s">
        <v>1968</v>
      </c>
      <c r="CN351" s="6" t="s">
        <v>1969</v>
      </c>
      <c r="CO351" s="7" t="str">
        <f>HYPERLINK("https://drive.google.com/file/d/1FoiYb2ftYLPN5BPXLwzXfM96fc_6RSCw/view?usp=drivesdk","Form Tanggapan")</f>
        <v>Form Tanggapan</v>
      </c>
      <c r="CP351" s="2" t="s">
        <v>1970</v>
      </c>
    </row>
    <row r="352">
      <c r="A352" s="4">
        <v>43973.44019085648</v>
      </c>
      <c r="B352" s="2" t="s">
        <v>1242</v>
      </c>
      <c r="C352" s="2" t="s">
        <v>1971</v>
      </c>
      <c r="D352" s="5" t="s">
        <v>1972</v>
      </c>
      <c r="E352" s="2">
        <v>27.0</v>
      </c>
      <c r="F352" s="2" t="s">
        <v>1973</v>
      </c>
      <c r="G352" s="2" t="s">
        <v>112</v>
      </c>
      <c r="H352" s="2" t="s">
        <v>97</v>
      </c>
      <c r="I352" s="2" t="s">
        <v>161</v>
      </c>
      <c r="J352" s="2" t="s">
        <v>169</v>
      </c>
      <c r="K352" s="2" t="s">
        <v>191</v>
      </c>
      <c r="L352" s="2">
        <v>5.0</v>
      </c>
      <c r="M352" s="2">
        <v>5.0</v>
      </c>
      <c r="N352" s="2">
        <v>5.0</v>
      </c>
      <c r="O352" s="2">
        <v>5.0</v>
      </c>
      <c r="P352" s="2">
        <v>5.0</v>
      </c>
      <c r="Q352" s="2">
        <v>5.0</v>
      </c>
      <c r="R352" s="2">
        <v>5.0</v>
      </c>
      <c r="S352" s="2">
        <v>5.0</v>
      </c>
      <c r="T352" s="2">
        <v>5.0</v>
      </c>
      <c r="U352" s="2">
        <v>5.0</v>
      </c>
      <c r="V352" s="2">
        <v>5.0</v>
      </c>
      <c r="W352" s="2">
        <v>5.0</v>
      </c>
      <c r="X352" s="2">
        <v>5.0</v>
      </c>
      <c r="Y352" s="2">
        <v>5.0</v>
      </c>
      <c r="Z352" s="2">
        <v>5.0</v>
      </c>
      <c r="AA352" s="2">
        <v>2.0</v>
      </c>
      <c r="AB352" s="2">
        <v>2.0</v>
      </c>
      <c r="AC352" s="2">
        <v>4.0</v>
      </c>
      <c r="AE352" s="2" t="s">
        <v>104</v>
      </c>
      <c r="AG352" s="2" t="s">
        <v>102</v>
      </c>
      <c r="AJ352" s="2" t="s">
        <v>102</v>
      </c>
      <c r="AL352" s="2" t="s">
        <v>104</v>
      </c>
      <c r="AR352" s="2" t="s">
        <v>102</v>
      </c>
      <c r="AV352" s="2" t="s">
        <v>102</v>
      </c>
      <c r="AW352" s="2" t="s">
        <v>102</v>
      </c>
      <c r="AZ352" s="2" t="s">
        <v>102</v>
      </c>
      <c r="BB352" s="2" t="s">
        <v>102</v>
      </c>
      <c r="BE352" s="2" t="s">
        <v>102</v>
      </c>
      <c r="BG352" s="2" t="s">
        <v>102</v>
      </c>
      <c r="BM352" s="2" t="s">
        <v>102</v>
      </c>
      <c r="BQ352" s="2" t="s">
        <v>104</v>
      </c>
      <c r="BR352" s="2" t="s">
        <v>104</v>
      </c>
      <c r="BT352" s="2">
        <v>4.0</v>
      </c>
      <c r="BU352" s="2">
        <v>4.0</v>
      </c>
      <c r="BV352" s="2">
        <v>4.0</v>
      </c>
      <c r="BW352" s="2">
        <v>4.0</v>
      </c>
      <c r="BX352" s="2">
        <v>2.0</v>
      </c>
      <c r="BY352" s="2">
        <v>4.0</v>
      </c>
      <c r="BZ352" s="2">
        <v>3.0</v>
      </c>
      <c r="CA352" s="2">
        <v>2.0</v>
      </c>
      <c r="CB352" s="2">
        <v>4.0</v>
      </c>
      <c r="CC352" s="2">
        <v>1.0</v>
      </c>
      <c r="CD352" s="2">
        <v>4.0</v>
      </c>
      <c r="CE352" s="2">
        <v>4.0</v>
      </c>
      <c r="CF352" s="2">
        <v>4.0</v>
      </c>
      <c r="CG352" s="2">
        <v>4.0</v>
      </c>
      <c r="CH352" s="2">
        <v>4.0</v>
      </c>
      <c r="CI352" s="2">
        <v>2.0</v>
      </c>
      <c r="CJ352" s="2">
        <v>2.0</v>
      </c>
      <c r="CK352" s="2">
        <v>4.0</v>
      </c>
      <c r="CL352" s="2" t="s">
        <v>105</v>
      </c>
      <c r="CM352" s="2" t="s">
        <v>1974</v>
      </c>
      <c r="CN352" s="6" t="s">
        <v>1975</v>
      </c>
      <c r="CO352" s="7" t="str">
        <f>HYPERLINK("https://drive.google.com/file/d/1yKaC_Gh4Wy2R3oEY-yzGZYDSOmMtxicX/view?usp=drivesdk","Form Tanggapan")</f>
        <v>Form Tanggapan</v>
      </c>
      <c r="CP352" s="2" t="s">
        <v>1976</v>
      </c>
    </row>
    <row r="353">
      <c r="A353" s="4">
        <v>43973.44233982639</v>
      </c>
      <c r="B353" s="2" t="s">
        <v>1242</v>
      </c>
      <c r="C353" s="2" t="s">
        <v>1977</v>
      </c>
      <c r="E353" s="2">
        <v>50.0</v>
      </c>
      <c r="F353" s="2" t="s">
        <v>815</v>
      </c>
      <c r="G353" s="2" t="s">
        <v>112</v>
      </c>
      <c r="H353" s="2" t="s">
        <v>168</v>
      </c>
      <c r="I353" s="2" t="s">
        <v>98</v>
      </c>
      <c r="J353" s="2" t="s">
        <v>246</v>
      </c>
      <c r="K353" s="2" t="s">
        <v>471</v>
      </c>
      <c r="L353" s="2">
        <v>5.0</v>
      </c>
      <c r="M353" s="2">
        <v>4.0</v>
      </c>
      <c r="N353" s="2">
        <v>5.0</v>
      </c>
      <c r="O353" s="2">
        <v>5.0</v>
      </c>
      <c r="P353" s="2">
        <v>5.0</v>
      </c>
      <c r="Q353" s="2">
        <v>4.0</v>
      </c>
      <c r="R353" s="2">
        <v>3.0</v>
      </c>
      <c r="S353" s="2">
        <v>4.0</v>
      </c>
      <c r="T353" s="2">
        <v>3.0</v>
      </c>
      <c r="U353" s="2">
        <v>4.0</v>
      </c>
      <c r="V353" s="2">
        <v>4.0</v>
      </c>
      <c r="W353" s="2">
        <v>5.0</v>
      </c>
      <c r="X353" s="2">
        <v>5.0</v>
      </c>
      <c r="Y353" s="2">
        <v>5.0</v>
      </c>
      <c r="Z353" s="2">
        <v>4.0</v>
      </c>
      <c r="AA353" s="2">
        <v>4.0</v>
      </c>
      <c r="AB353" s="2">
        <v>4.0</v>
      </c>
      <c r="AC353" s="2">
        <v>4.0</v>
      </c>
      <c r="AE353" s="2" t="s">
        <v>104</v>
      </c>
      <c r="AG353" s="2" t="s">
        <v>102</v>
      </c>
      <c r="AJ353" s="2" t="s">
        <v>102</v>
      </c>
      <c r="AL353" s="2" t="s">
        <v>104</v>
      </c>
      <c r="AR353" s="2" t="s">
        <v>102</v>
      </c>
      <c r="AV353" s="2" t="s">
        <v>102</v>
      </c>
      <c r="AW353" s="2" t="s">
        <v>102</v>
      </c>
      <c r="AZ353" s="2" t="s">
        <v>102</v>
      </c>
      <c r="BB353" s="2" t="s">
        <v>104</v>
      </c>
      <c r="BE353" s="2" t="s">
        <v>104</v>
      </c>
      <c r="BG353" s="2" t="s">
        <v>104</v>
      </c>
      <c r="BM353" s="2" t="s">
        <v>104</v>
      </c>
      <c r="BQ353" s="2" t="s">
        <v>102</v>
      </c>
      <c r="BR353" s="2" t="s">
        <v>102</v>
      </c>
      <c r="BT353" s="2">
        <v>3.0</v>
      </c>
      <c r="BU353" s="2">
        <v>3.0</v>
      </c>
      <c r="BV353" s="2">
        <v>3.0</v>
      </c>
      <c r="BW353" s="2">
        <v>3.0</v>
      </c>
      <c r="BX353" s="2">
        <v>2.0</v>
      </c>
      <c r="BY353" s="2">
        <v>3.0</v>
      </c>
      <c r="BZ353" s="2">
        <v>3.0</v>
      </c>
      <c r="CA353" s="2">
        <v>2.0</v>
      </c>
      <c r="CB353" s="2">
        <v>3.0</v>
      </c>
      <c r="CC353" s="2">
        <v>2.0</v>
      </c>
      <c r="CD353" s="2">
        <v>3.0</v>
      </c>
      <c r="CE353" s="2">
        <v>2.0</v>
      </c>
      <c r="CF353" s="2">
        <v>3.0</v>
      </c>
      <c r="CG353" s="2">
        <v>2.0</v>
      </c>
      <c r="CH353" s="2">
        <v>3.0</v>
      </c>
      <c r="CI353" s="2">
        <v>2.0</v>
      </c>
      <c r="CJ353" s="2">
        <v>3.0</v>
      </c>
      <c r="CK353" s="2">
        <v>3.0</v>
      </c>
      <c r="CL353" s="2" t="s">
        <v>105</v>
      </c>
      <c r="CM353" s="2" t="s">
        <v>1978</v>
      </c>
      <c r="CN353" s="6" t="s">
        <v>1979</v>
      </c>
      <c r="CO353" s="7" t="str">
        <f>HYPERLINK("https://drive.google.com/file/d/1epfuI1z-bjAYA9DgVFQYdxCr0hgFfku2/view?usp=drivesdk","Form Tanggapan")</f>
        <v>Form Tanggapan</v>
      </c>
      <c r="CP353" s="2" t="s">
        <v>1980</v>
      </c>
    </row>
    <row r="354">
      <c r="A354" s="4">
        <v>43973.4488508912</v>
      </c>
      <c r="B354" s="2" t="s">
        <v>1242</v>
      </c>
      <c r="C354" s="2" t="s">
        <v>1981</v>
      </c>
      <c r="D354" s="5" t="s">
        <v>1982</v>
      </c>
      <c r="E354" s="2">
        <v>27.0</v>
      </c>
      <c r="F354" s="2" t="s">
        <v>391</v>
      </c>
      <c r="G354" s="2" t="s">
        <v>96</v>
      </c>
      <c r="H354" s="2" t="s">
        <v>97</v>
      </c>
      <c r="I354" s="2" t="s">
        <v>161</v>
      </c>
      <c r="J354" s="2" t="s">
        <v>575</v>
      </c>
      <c r="K354" s="2" t="s">
        <v>471</v>
      </c>
      <c r="L354" s="2">
        <v>4.0</v>
      </c>
      <c r="M354" s="2">
        <v>5.0</v>
      </c>
      <c r="N354" s="2">
        <v>5.0</v>
      </c>
      <c r="O354" s="2">
        <v>4.0</v>
      </c>
      <c r="P354" s="2">
        <v>5.0</v>
      </c>
      <c r="Q354" s="2">
        <v>5.0</v>
      </c>
      <c r="R354" s="2">
        <v>3.0</v>
      </c>
      <c r="S354" s="2">
        <v>5.0</v>
      </c>
      <c r="T354" s="2">
        <v>4.0</v>
      </c>
      <c r="U354" s="2">
        <v>1.0</v>
      </c>
      <c r="V354" s="2">
        <v>5.0</v>
      </c>
      <c r="W354" s="2">
        <v>5.0</v>
      </c>
      <c r="X354" s="2">
        <v>4.0</v>
      </c>
      <c r="Y354" s="2">
        <v>5.0</v>
      </c>
      <c r="Z354" s="2">
        <v>5.0</v>
      </c>
      <c r="AA354" s="2">
        <v>4.0</v>
      </c>
      <c r="AB354" s="2">
        <v>4.0</v>
      </c>
      <c r="AC354" s="2">
        <v>3.0</v>
      </c>
      <c r="AE354" s="2" t="s">
        <v>104</v>
      </c>
      <c r="AG354" s="2" t="s">
        <v>102</v>
      </c>
      <c r="AJ354" s="2" t="s">
        <v>104</v>
      </c>
      <c r="AL354" s="2" t="s">
        <v>104</v>
      </c>
      <c r="AR354" s="2" t="s">
        <v>102</v>
      </c>
      <c r="AV354" s="2" t="s">
        <v>102</v>
      </c>
      <c r="AW354" s="2" t="s">
        <v>104</v>
      </c>
      <c r="AZ354" s="2" t="s">
        <v>102</v>
      </c>
      <c r="BB354" s="2" t="s">
        <v>102</v>
      </c>
      <c r="BE354" s="2" t="s">
        <v>104</v>
      </c>
      <c r="BG354" s="2" t="s">
        <v>102</v>
      </c>
      <c r="BM354" s="2" t="s">
        <v>104</v>
      </c>
      <c r="BQ354" s="2" t="s">
        <v>104</v>
      </c>
      <c r="BR354" s="2" t="s">
        <v>102</v>
      </c>
      <c r="BT354" s="2">
        <v>2.0</v>
      </c>
      <c r="BU354" s="2">
        <v>3.0</v>
      </c>
      <c r="BV354" s="2">
        <v>4.0</v>
      </c>
      <c r="BW354" s="2">
        <v>4.0</v>
      </c>
      <c r="BX354" s="2">
        <v>1.0</v>
      </c>
      <c r="BY354" s="2">
        <v>4.0</v>
      </c>
      <c r="BZ354" s="2">
        <v>4.0</v>
      </c>
      <c r="CA354" s="2">
        <v>2.0</v>
      </c>
      <c r="CB354" s="2">
        <v>4.0</v>
      </c>
      <c r="CC354" s="2">
        <v>1.0</v>
      </c>
      <c r="CD354" s="2">
        <v>3.0</v>
      </c>
      <c r="CE354" s="2">
        <v>2.0</v>
      </c>
      <c r="CF354" s="2">
        <v>3.0</v>
      </c>
      <c r="CG354" s="2">
        <v>2.0</v>
      </c>
      <c r="CH354" s="2">
        <v>4.0</v>
      </c>
      <c r="CI354" s="2">
        <v>2.0</v>
      </c>
      <c r="CJ354" s="2">
        <v>1.0</v>
      </c>
      <c r="CK354" s="2">
        <v>4.0</v>
      </c>
      <c r="CL354" s="2" t="s">
        <v>105</v>
      </c>
      <c r="CM354" s="2" t="s">
        <v>1983</v>
      </c>
      <c r="CN354" s="6" t="s">
        <v>1984</v>
      </c>
      <c r="CO354" s="7" t="str">
        <f>HYPERLINK("https://drive.google.com/file/d/1JeL25N9ymp4NzEIM4iP1ADXSHUPDvFtT/view?usp=drivesdk","Form Tanggapan")</f>
        <v>Form Tanggapan</v>
      </c>
      <c r="CP354" s="2" t="s">
        <v>1985</v>
      </c>
    </row>
    <row r="355">
      <c r="A355" s="4">
        <v>43973.459665497685</v>
      </c>
      <c r="B355" s="2" t="s">
        <v>1242</v>
      </c>
      <c r="C355" s="2" t="s">
        <v>1952</v>
      </c>
      <c r="D355" s="5" t="s">
        <v>1953</v>
      </c>
      <c r="E355" s="2">
        <v>27.0</v>
      </c>
      <c r="F355" s="2" t="s">
        <v>1954</v>
      </c>
      <c r="G355" s="2" t="s">
        <v>112</v>
      </c>
      <c r="H355" s="2" t="s">
        <v>168</v>
      </c>
      <c r="I355" s="2" t="s">
        <v>98</v>
      </c>
      <c r="J355" s="2" t="s">
        <v>1955</v>
      </c>
      <c r="K355" s="2" t="s">
        <v>453</v>
      </c>
      <c r="L355" s="2">
        <v>5.0</v>
      </c>
      <c r="M355" s="2">
        <v>5.0</v>
      </c>
      <c r="N355" s="2">
        <v>5.0</v>
      </c>
      <c r="O355" s="2">
        <v>5.0</v>
      </c>
      <c r="P355" s="2">
        <v>5.0</v>
      </c>
      <c r="Q355" s="2">
        <v>5.0</v>
      </c>
      <c r="R355" s="2">
        <v>5.0</v>
      </c>
      <c r="S355" s="2">
        <v>5.0</v>
      </c>
      <c r="T355" s="2">
        <v>5.0</v>
      </c>
      <c r="U355" s="2">
        <v>5.0</v>
      </c>
      <c r="V355" s="2">
        <v>5.0</v>
      </c>
      <c r="W355" s="2">
        <v>4.0</v>
      </c>
      <c r="X355" s="2">
        <v>5.0</v>
      </c>
      <c r="Y355" s="2">
        <v>5.0</v>
      </c>
      <c r="Z355" s="2">
        <v>5.0</v>
      </c>
      <c r="AA355" s="2">
        <v>1.0</v>
      </c>
      <c r="AB355" s="2">
        <v>1.0</v>
      </c>
      <c r="AC355" s="2">
        <v>5.0</v>
      </c>
      <c r="AE355" s="2" t="s">
        <v>116</v>
      </c>
      <c r="AG355" s="2" t="s">
        <v>102</v>
      </c>
      <c r="AJ355" s="2" t="s">
        <v>102</v>
      </c>
      <c r="AL355" s="2" t="s">
        <v>102</v>
      </c>
      <c r="AR355" s="2" t="s">
        <v>102</v>
      </c>
      <c r="AV355" s="2" t="s">
        <v>102</v>
      </c>
      <c r="AW355" s="2" t="s">
        <v>102</v>
      </c>
      <c r="AZ355" s="2" t="s">
        <v>102</v>
      </c>
      <c r="BB355" s="2" t="s">
        <v>102</v>
      </c>
      <c r="BE355" s="2" t="s">
        <v>102</v>
      </c>
      <c r="BG355" s="2" t="s">
        <v>102</v>
      </c>
      <c r="BM355" s="2" t="s">
        <v>104</v>
      </c>
      <c r="BQ355" s="2" t="s">
        <v>102</v>
      </c>
      <c r="BR355" s="2" t="s">
        <v>102</v>
      </c>
      <c r="BT355" s="2">
        <v>4.0</v>
      </c>
      <c r="BU355" s="2">
        <v>4.0</v>
      </c>
      <c r="BV355" s="2">
        <v>4.0</v>
      </c>
      <c r="BW355" s="2">
        <v>4.0</v>
      </c>
      <c r="BX355" s="2">
        <v>1.0</v>
      </c>
      <c r="BY355" s="2">
        <v>4.0</v>
      </c>
      <c r="BZ355" s="2">
        <v>4.0</v>
      </c>
      <c r="CA355" s="2">
        <v>1.0</v>
      </c>
      <c r="CB355" s="2">
        <v>4.0</v>
      </c>
      <c r="CC355" s="2">
        <v>1.0</v>
      </c>
      <c r="CD355" s="2">
        <v>4.0</v>
      </c>
      <c r="CE355" s="2">
        <v>4.0</v>
      </c>
      <c r="CF355" s="2">
        <v>4.0</v>
      </c>
      <c r="CG355" s="2">
        <v>4.0</v>
      </c>
      <c r="CH355" s="2">
        <v>4.0</v>
      </c>
      <c r="CI355" s="2">
        <v>1.0</v>
      </c>
      <c r="CJ355" s="2">
        <v>1.0</v>
      </c>
      <c r="CK355" s="2">
        <v>1.0</v>
      </c>
      <c r="CL355" s="2" t="s">
        <v>105</v>
      </c>
      <c r="CM355" s="2" t="s">
        <v>1986</v>
      </c>
      <c r="CN355" s="6" t="s">
        <v>1987</v>
      </c>
      <c r="CO355" s="7" t="str">
        <f>HYPERLINK("https://drive.google.com/file/d/1MlLpVbdtqp4wuBf6RsyA52sAv4s18OM4/view?usp=drivesdk","Form Tanggapan")</f>
        <v>Form Tanggapan</v>
      </c>
      <c r="CP355" s="2" t="s">
        <v>1988</v>
      </c>
    </row>
    <row r="356">
      <c r="A356" s="4">
        <v>43973.47050081019</v>
      </c>
      <c r="B356" s="2" t="s">
        <v>1242</v>
      </c>
      <c r="C356" s="2" t="s">
        <v>1989</v>
      </c>
      <c r="D356" s="5" t="s">
        <v>1990</v>
      </c>
      <c r="E356" s="2">
        <v>24.0</v>
      </c>
      <c r="F356" s="2" t="s">
        <v>733</v>
      </c>
      <c r="G356" s="2" t="s">
        <v>96</v>
      </c>
      <c r="H356" s="2" t="s">
        <v>97</v>
      </c>
      <c r="I356" s="2" t="s">
        <v>161</v>
      </c>
      <c r="J356" s="2" t="s">
        <v>575</v>
      </c>
      <c r="K356" s="2" t="s">
        <v>471</v>
      </c>
      <c r="L356" s="2">
        <v>5.0</v>
      </c>
      <c r="M356" s="2">
        <v>5.0</v>
      </c>
      <c r="N356" s="2">
        <v>5.0</v>
      </c>
      <c r="O356" s="2">
        <v>5.0</v>
      </c>
      <c r="P356" s="2">
        <v>5.0</v>
      </c>
      <c r="Q356" s="2">
        <v>5.0</v>
      </c>
      <c r="R356" s="2">
        <v>2.0</v>
      </c>
      <c r="S356" s="2">
        <v>5.0</v>
      </c>
      <c r="T356" s="2">
        <v>4.0</v>
      </c>
      <c r="U356" s="2">
        <v>4.0</v>
      </c>
      <c r="V356" s="2">
        <v>5.0</v>
      </c>
      <c r="W356" s="2">
        <v>5.0</v>
      </c>
      <c r="X356" s="2">
        <v>5.0</v>
      </c>
      <c r="Y356" s="2">
        <v>5.0</v>
      </c>
      <c r="Z356" s="2">
        <v>5.0</v>
      </c>
      <c r="AA356" s="2">
        <v>2.0</v>
      </c>
      <c r="AB356" s="2">
        <v>4.0</v>
      </c>
      <c r="AC356" s="2">
        <v>5.0</v>
      </c>
      <c r="AE356" s="2" t="s">
        <v>104</v>
      </c>
      <c r="AG356" s="2" t="s">
        <v>102</v>
      </c>
      <c r="AJ356" s="2" t="s">
        <v>104</v>
      </c>
      <c r="AL356" s="2" t="s">
        <v>103</v>
      </c>
      <c r="AR356" s="2" t="s">
        <v>104</v>
      </c>
      <c r="AV356" s="2" t="s">
        <v>104</v>
      </c>
      <c r="AW356" s="2" t="s">
        <v>104</v>
      </c>
      <c r="AZ356" s="2" t="s">
        <v>104</v>
      </c>
      <c r="BB356" s="2" t="s">
        <v>104</v>
      </c>
      <c r="BE356" s="2" t="s">
        <v>104</v>
      </c>
      <c r="BG356" s="2" t="s">
        <v>103</v>
      </c>
      <c r="BM356" s="2" t="s">
        <v>104</v>
      </c>
      <c r="BQ356" s="2" t="s">
        <v>104</v>
      </c>
      <c r="BR356" s="2" t="s">
        <v>104</v>
      </c>
      <c r="BT356" s="2">
        <v>4.0</v>
      </c>
      <c r="BU356" s="2">
        <v>3.0</v>
      </c>
      <c r="BV356" s="2">
        <v>3.0</v>
      </c>
      <c r="BW356" s="2">
        <v>4.0</v>
      </c>
      <c r="BX356" s="2">
        <v>1.0</v>
      </c>
      <c r="BY356" s="2">
        <v>4.0</v>
      </c>
      <c r="BZ356" s="2">
        <v>4.0</v>
      </c>
      <c r="CA356" s="2">
        <v>2.0</v>
      </c>
      <c r="CB356" s="2">
        <v>4.0</v>
      </c>
      <c r="CC356" s="2">
        <v>1.0</v>
      </c>
      <c r="CD356" s="2">
        <v>4.0</v>
      </c>
      <c r="CE356" s="2">
        <v>3.0</v>
      </c>
      <c r="CF356" s="2">
        <v>4.0</v>
      </c>
      <c r="CG356" s="2">
        <v>3.0</v>
      </c>
      <c r="CH356" s="2">
        <v>4.0</v>
      </c>
      <c r="CI356" s="2">
        <v>2.0</v>
      </c>
      <c r="CJ356" s="2">
        <v>3.0</v>
      </c>
      <c r="CK356" s="2">
        <v>3.0</v>
      </c>
      <c r="CL356" s="2" t="s">
        <v>105</v>
      </c>
      <c r="CM356" s="2" t="s">
        <v>1991</v>
      </c>
      <c r="CN356" s="6" t="s">
        <v>1992</v>
      </c>
      <c r="CO356" s="7" t="str">
        <f>HYPERLINK("https://drive.google.com/file/d/1d0pUwTHEvB9mCQzRjomqvW6OSAG6VHjX/view?usp=drivesdk","Form Tanggapan")</f>
        <v>Form Tanggapan</v>
      </c>
      <c r="CP356" s="2" t="s">
        <v>1993</v>
      </c>
    </row>
    <row r="357">
      <c r="A357" s="4">
        <v>43973.494127962964</v>
      </c>
      <c r="B357" s="2" t="s">
        <v>1242</v>
      </c>
      <c r="C357" s="2" t="s">
        <v>1994</v>
      </c>
      <c r="D357" s="5" t="s">
        <v>1995</v>
      </c>
      <c r="E357" s="2">
        <v>30.0</v>
      </c>
      <c r="F357" s="2" t="s">
        <v>141</v>
      </c>
      <c r="G357" s="2" t="s">
        <v>112</v>
      </c>
      <c r="H357" s="2" t="s">
        <v>97</v>
      </c>
      <c r="I357" s="2" t="s">
        <v>161</v>
      </c>
      <c r="J357" s="2" t="s">
        <v>748</v>
      </c>
      <c r="K357" s="2" t="s">
        <v>471</v>
      </c>
      <c r="L357" s="2">
        <v>5.0</v>
      </c>
      <c r="M357" s="2">
        <v>5.0</v>
      </c>
      <c r="N357" s="2">
        <v>5.0</v>
      </c>
      <c r="O357" s="2">
        <v>5.0</v>
      </c>
      <c r="P357" s="2">
        <v>5.0</v>
      </c>
      <c r="Q357" s="2">
        <v>5.0</v>
      </c>
      <c r="R357" s="2">
        <v>4.0</v>
      </c>
      <c r="S357" s="2">
        <v>5.0</v>
      </c>
      <c r="T357" s="2">
        <v>5.0</v>
      </c>
      <c r="U357" s="2">
        <v>5.0</v>
      </c>
      <c r="V357" s="2">
        <v>5.0</v>
      </c>
      <c r="W357" s="2">
        <v>5.0</v>
      </c>
      <c r="X357" s="2">
        <v>4.0</v>
      </c>
      <c r="Y357" s="2">
        <v>5.0</v>
      </c>
      <c r="Z357" s="2">
        <v>4.0</v>
      </c>
      <c r="AA357" s="2">
        <v>1.0</v>
      </c>
      <c r="AB357" s="2">
        <v>4.0</v>
      </c>
      <c r="AC357" s="2">
        <v>5.0</v>
      </c>
      <c r="AE357" s="2" t="s">
        <v>101</v>
      </c>
      <c r="AG357" s="2" t="s">
        <v>102</v>
      </c>
      <c r="AJ357" s="2" t="s">
        <v>102</v>
      </c>
      <c r="AL357" s="2" t="s">
        <v>104</v>
      </c>
      <c r="AR357" s="2" t="s">
        <v>102</v>
      </c>
      <c r="AV357" s="2" t="s">
        <v>102</v>
      </c>
      <c r="AW357" s="2" t="s">
        <v>102</v>
      </c>
      <c r="AZ357" s="2" t="s">
        <v>102</v>
      </c>
      <c r="BB357" s="2" t="s">
        <v>102</v>
      </c>
      <c r="BE357" s="2" t="s">
        <v>104</v>
      </c>
      <c r="BG357" s="2" t="s">
        <v>102</v>
      </c>
      <c r="BM357" s="2" t="s">
        <v>102</v>
      </c>
      <c r="BQ357" s="2" t="s">
        <v>103</v>
      </c>
      <c r="BR357" s="2" t="s">
        <v>102</v>
      </c>
      <c r="BT357" s="2">
        <v>4.0</v>
      </c>
      <c r="BU357" s="2">
        <v>2.0</v>
      </c>
      <c r="BV357" s="2">
        <v>4.0</v>
      </c>
      <c r="BW357" s="2">
        <v>4.0</v>
      </c>
      <c r="BX357" s="2">
        <v>1.0</v>
      </c>
      <c r="BY357" s="2">
        <v>4.0</v>
      </c>
      <c r="BZ357" s="2">
        <v>3.0</v>
      </c>
      <c r="CA357" s="2">
        <v>2.0</v>
      </c>
      <c r="CB357" s="2">
        <v>4.0</v>
      </c>
      <c r="CC357" s="2">
        <v>1.0</v>
      </c>
      <c r="CD357" s="2">
        <v>3.0</v>
      </c>
      <c r="CE357" s="2">
        <v>3.0</v>
      </c>
      <c r="CF357" s="2">
        <v>3.0</v>
      </c>
      <c r="CG357" s="2">
        <v>1.0</v>
      </c>
      <c r="CH357" s="2">
        <v>4.0</v>
      </c>
      <c r="CI357" s="2">
        <v>3.0</v>
      </c>
      <c r="CJ357" s="2">
        <v>1.0</v>
      </c>
      <c r="CK357" s="2">
        <v>4.0</v>
      </c>
      <c r="CL357" s="2" t="s">
        <v>105</v>
      </c>
      <c r="CM357" s="2" t="s">
        <v>1996</v>
      </c>
      <c r="CN357" s="6" t="s">
        <v>1997</v>
      </c>
      <c r="CO357" s="7" t="str">
        <f>HYPERLINK("https://drive.google.com/file/d/1zY4c9vWlMsjYwdkarQIh2rtmc-dR1C2t/view?usp=drivesdk","Form Tanggapan")</f>
        <v>Form Tanggapan</v>
      </c>
      <c r="CP357" s="2" t="s">
        <v>1998</v>
      </c>
    </row>
    <row r="358">
      <c r="A358" s="4">
        <v>43973.505292685186</v>
      </c>
      <c r="B358" s="2" t="s">
        <v>1242</v>
      </c>
      <c r="C358" s="2" t="s">
        <v>312</v>
      </c>
      <c r="D358" s="5" t="s">
        <v>1999</v>
      </c>
      <c r="E358" s="2">
        <v>26.0</v>
      </c>
      <c r="F358" s="2" t="s">
        <v>1195</v>
      </c>
      <c r="G358" s="2" t="s">
        <v>96</v>
      </c>
      <c r="H358" s="2" t="s">
        <v>97</v>
      </c>
      <c r="I358" s="2" t="s">
        <v>124</v>
      </c>
      <c r="J358" s="2" t="s">
        <v>125</v>
      </c>
      <c r="K358" s="2" t="s">
        <v>453</v>
      </c>
      <c r="L358" s="2">
        <v>5.0</v>
      </c>
      <c r="M358" s="2">
        <v>5.0</v>
      </c>
      <c r="N358" s="2">
        <v>5.0</v>
      </c>
      <c r="O358" s="2">
        <v>5.0</v>
      </c>
      <c r="P358" s="2">
        <v>5.0</v>
      </c>
      <c r="Q358" s="2">
        <v>5.0</v>
      </c>
      <c r="R358" s="2">
        <v>3.0</v>
      </c>
      <c r="S358" s="2">
        <v>5.0</v>
      </c>
      <c r="T358" s="2">
        <v>5.0</v>
      </c>
      <c r="U358" s="2">
        <v>5.0</v>
      </c>
      <c r="V358" s="2">
        <v>5.0</v>
      </c>
      <c r="W358" s="2">
        <v>5.0</v>
      </c>
      <c r="X358" s="2">
        <v>5.0</v>
      </c>
      <c r="Y358" s="2">
        <v>5.0</v>
      </c>
      <c r="Z358" s="2">
        <v>5.0</v>
      </c>
      <c r="AA358" s="2">
        <v>3.0</v>
      </c>
      <c r="AB358" s="2">
        <v>3.0</v>
      </c>
      <c r="AC358" s="2">
        <v>5.0</v>
      </c>
      <c r="AE358" s="2" t="s">
        <v>101</v>
      </c>
      <c r="AG358" s="2" t="s">
        <v>102</v>
      </c>
      <c r="AJ358" s="2" t="s">
        <v>102</v>
      </c>
      <c r="AL358" s="2" t="s">
        <v>104</v>
      </c>
      <c r="AR358" s="2" t="s">
        <v>102</v>
      </c>
      <c r="AV358" s="2" t="s">
        <v>102</v>
      </c>
      <c r="AW358" s="2" t="s">
        <v>102</v>
      </c>
      <c r="AZ358" s="2" t="s">
        <v>102</v>
      </c>
      <c r="BB358" s="2" t="s">
        <v>102</v>
      </c>
      <c r="BE358" s="2" t="s">
        <v>102</v>
      </c>
      <c r="BG358" s="2" t="s">
        <v>104</v>
      </c>
      <c r="BM358" s="2" t="s">
        <v>102</v>
      </c>
      <c r="BQ358" s="2" t="s">
        <v>104</v>
      </c>
      <c r="BR358" s="2" t="s">
        <v>102</v>
      </c>
      <c r="BT358" s="2">
        <v>4.0</v>
      </c>
      <c r="BU358" s="2">
        <v>4.0</v>
      </c>
      <c r="BV358" s="2">
        <v>4.0</v>
      </c>
      <c r="BW358" s="2">
        <v>4.0</v>
      </c>
      <c r="BX358" s="2">
        <v>3.0</v>
      </c>
      <c r="BY358" s="2">
        <v>3.0</v>
      </c>
      <c r="BZ358" s="2">
        <v>4.0</v>
      </c>
      <c r="CA358" s="2">
        <v>3.0</v>
      </c>
      <c r="CB358" s="2">
        <v>4.0</v>
      </c>
      <c r="CC358" s="2">
        <v>1.0</v>
      </c>
      <c r="CD358" s="2">
        <v>4.0</v>
      </c>
      <c r="CE358" s="2">
        <v>2.0</v>
      </c>
      <c r="CF358" s="2">
        <v>4.0</v>
      </c>
      <c r="CG358" s="2">
        <v>4.0</v>
      </c>
      <c r="CH358" s="2">
        <v>4.0</v>
      </c>
      <c r="CI358" s="2">
        <v>2.0</v>
      </c>
      <c r="CJ358" s="2">
        <v>2.0</v>
      </c>
      <c r="CK358" s="2">
        <v>4.0</v>
      </c>
      <c r="CL358" s="2" t="s">
        <v>105</v>
      </c>
      <c r="CM358" s="2" t="s">
        <v>2000</v>
      </c>
      <c r="CN358" s="6" t="s">
        <v>2001</v>
      </c>
      <c r="CO358" s="7" t="str">
        <f>HYPERLINK("https://drive.google.com/file/d/15d8XRFwWHki7sMPQ8-7IQ1fW9GI38QXX/view?usp=drivesdk","Form Tanggapan")</f>
        <v>Form Tanggapan</v>
      </c>
      <c r="CP358" s="2" t="s">
        <v>2002</v>
      </c>
    </row>
    <row r="359">
      <c r="A359" s="4">
        <v>43973.516223750004</v>
      </c>
      <c r="B359" s="2" t="s">
        <v>1242</v>
      </c>
      <c r="C359" s="2" t="s">
        <v>2003</v>
      </c>
      <c r="D359" s="2" t="s">
        <v>2004</v>
      </c>
      <c r="E359" s="2">
        <v>25.0</v>
      </c>
      <c r="F359" s="2" t="s">
        <v>122</v>
      </c>
      <c r="G359" s="2" t="s">
        <v>96</v>
      </c>
      <c r="H359" s="2" t="s">
        <v>97</v>
      </c>
      <c r="I359" s="2" t="s">
        <v>113</v>
      </c>
      <c r="J359" s="2" t="s">
        <v>260</v>
      </c>
      <c r="K359" s="2" t="s">
        <v>191</v>
      </c>
      <c r="L359" s="2">
        <v>5.0</v>
      </c>
      <c r="M359" s="2">
        <v>5.0</v>
      </c>
      <c r="N359" s="2">
        <v>5.0</v>
      </c>
      <c r="O359" s="2">
        <v>5.0</v>
      </c>
      <c r="P359" s="2">
        <v>5.0</v>
      </c>
      <c r="Q359" s="2">
        <v>5.0</v>
      </c>
      <c r="R359" s="2">
        <v>5.0</v>
      </c>
      <c r="S359" s="2">
        <v>5.0</v>
      </c>
      <c r="T359" s="2">
        <v>5.0</v>
      </c>
      <c r="U359" s="2">
        <v>5.0</v>
      </c>
      <c r="V359" s="2">
        <v>5.0</v>
      </c>
      <c r="W359" s="2">
        <v>5.0</v>
      </c>
      <c r="X359" s="2">
        <v>5.0</v>
      </c>
      <c r="Y359" s="2">
        <v>5.0</v>
      </c>
      <c r="Z359" s="2">
        <v>5.0</v>
      </c>
      <c r="AA359" s="2">
        <v>1.0</v>
      </c>
      <c r="AB359" s="2">
        <v>3.0</v>
      </c>
      <c r="AC359" s="2">
        <v>4.0</v>
      </c>
      <c r="AE359" s="2" t="s">
        <v>104</v>
      </c>
      <c r="AG359" s="2" t="s">
        <v>102</v>
      </c>
      <c r="AJ359" s="2" t="s">
        <v>102</v>
      </c>
      <c r="AL359" s="2" t="s">
        <v>103</v>
      </c>
      <c r="AR359" s="2" t="s">
        <v>102</v>
      </c>
      <c r="AV359" s="2" t="s">
        <v>102</v>
      </c>
      <c r="AW359" s="2" t="s">
        <v>104</v>
      </c>
      <c r="AZ359" s="2" t="s">
        <v>102</v>
      </c>
      <c r="BB359" s="2" t="s">
        <v>102</v>
      </c>
      <c r="BE359" s="2" t="s">
        <v>102</v>
      </c>
      <c r="BG359" s="2" t="s">
        <v>102</v>
      </c>
      <c r="BM359" s="2" t="s">
        <v>104</v>
      </c>
      <c r="BQ359" s="2" t="s">
        <v>104</v>
      </c>
      <c r="BR359" s="2" t="s">
        <v>102</v>
      </c>
      <c r="BT359" s="2">
        <v>4.0</v>
      </c>
      <c r="BU359" s="2">
        <v>4.0</v>
      </c>
      <c r="BV359" s="2">
        <v>4.0</v>
      </c>
      <c r="BW359" s="2">
        <v>4.0</v>
      </c>
      <c r="BX359" s="2">
        <v>1.0</v>
      </c>
      <c r="BY359" s="2">
        <v>4.0</v>
      </c>
      <c r="BZ359" s="2">
        <v>4.0</v>
      </c>
      <c r="CA359" s="2">
        <v>1.0</v>
      </c>
      <c r="CB359" s="2">
        <v>4.0</v>
      </c>
      <c r="CC359" s="2">
        <v>1.0</v>
      </c>
      <c r="CD359" s="2">
        <v>4.0</v>
      </c>
      <c r="CE359" s="2">
        <v>4.0</v>
      </c>
      <c r="CF359" s="2">
        <v>4.0</v>
      </c>
      <c r="CG359" s="2">
        <v>1.0</v>
      </c>
      <c r="CH359" s="2">
        <v>4.0</v>
      </c>
      <c r="CI359" s="2">
        <v>2.0</v>
      </c>
      <c r="CJ359" s="2">
        <v>2.0</v>
      </c>
      <c r="CK359" s="2">
        <v>4.0</v>
      </c>
      <c r="CL359" s="2" t="s">
        <v>105</v>
      </c>
      <c r="CM359" s="2" t="s">
        <v>2005</v>
      </c>
      <c r="CN359" s="6" t="s">
        <v>2006</v>
      </c>
      <c r="CO359" s="7" t="str">
        <f>HYPERLINK("https://drive.google.com/file/d/1CO0Fmd-qEOjvVqq9qBMOA1H4_nqKsw3r/view?usp=drivesdk","Form Tanggapan")</f>
        <v>Form Tanggapan</v>
      </c>
      <c r="CP359" s="2" t="s">
        <v>2007</v>
      </c>
    </row>
    <row r="360">
      <c r="A360" s="4">
        <v>43973.522910810185</v>
      </c>
      <c r="B360" s="2" t="s">
        <v>1242</v>
      </c>
      <c r="C360" s="2" t="s">
        <v>680</v>
      </c>
      <c r="E360" s="2">
        <v>26.0</v>
      </c>
      <c r="F360" s="2" t="s">
        <v>1027</v>
      </c>
      <c r="G360" s="2" t="s">
        <v>96</v>
      </c>
      <c r="H360" s="2" t="s">
        <v>168</v>
      </c>
      <c r="I360" s="2" t="s">
        <v>98</v>
      </c>
      <c r="J360" s="2" t="s">
        <v>569</v>
      </c>
      <c r="K360" s="2" t="s">
        <v>477</v>
      </c>
      <c r="L360" s="2">
        <v>5.0</v>
      </c>
      <c r="M360" s="2">
        <v>5.0</v>
      </c>
      <c r="N360" s="2">
        <v>5.0</v>
      </c>
      <c r="O360" s="2">
        <v>5.0</v>
      </c>
      <c r="P360" s="2">
        <v>5.0</v>
      </c>
      <c r="Q360" s="2">
        <v>5.0</v>
      </c>
      <c r="R360" s="2">
        <v>5.0</v>
      </c>
      <c r="S360" s="2">
        <v>5.0</v>
      </c>
      <c r="T360" s="2">
        <v>5.0</v>
      </c>
      <c r="U360" s="2">
        <v>5.0</v>
      </c>
      <c r="V360" s="2">
        <v>5.0</v>
      </c>
      <c r="W360" s="2">
        <v>5.0</v>
      </c>
      <c r="X360" s="2">
        <v>5.0</v>
      </c>
      <c r="Y360" s="2">
        <v>5.0</v>
      </c>
      <c r="Z360" s="2">
        <v>5.0</v>
      </c>
      <c r="AA360" s="2">
        <v>1.0</v>
      </c>
      <c r="AB360" s="2">
        <v>1.0</v>
      </c>
      <c r="AC360" s="2">
        <v>5.0</v>
      </c>
      <c r="AE360" s="2" t="s">
        <v>101</v>
      </c>
      <c r="AG360" s="2" t="s">
        <v>102</v>
      </c>
      <c r="AJ360" s="2" t="s">
        <v>102</v>
      </c>
      <c r="AL360" s="2" t="s">
        <v>102</v>
      </c>
      <c r="AR360" s="2" t="s">
        <v>102</v>
      </c>
      <c r="AV360" s="2" t="s">
        <v>104</v>
      </c>
      <c r="AW360" s="2" t="s">
        <v>102</v>
      </c>
      <c r="AZ360" s="2" t="s">
        <v>102</v>
      </c>
      <c r="BB360" s="2" t="s">
        <v>102</v>
      </c>
      <c r="BE360" s="2" t="s">
        <v>104</v>
      </c>
      <c r="BG360" s="2" t="s">
        <v>102</v>
      </c>
      <c r="BM360" s="2" t="s">
        <v>102</v>
      </c>
      <c r="BQ360" s="2" t="s">
        <v>104</v>
      </c>
      <c r="BR360" s="2" t="s">
        <v>102</v>
      </c>
      <c r="BT360" s="2">
        <v>2.0</v>
      </c>
      <c r="BU360" s="2">
        <v>4.0</v>
      </c>
      <c r="BV360" s="2">
        <v>4.0</v>
      </c>
      <c r="BW360" s="2">
        <v>4.0</v>
      </c>
      <c r="BX360" s="2">
        <v>1.0</v>
      </c>
      <c r="BY360" s="2">
        <v>4.0</v>
      </c>
      <c r="BZ360" s="2">
        <v>4.0</v>
      </c>
      <c r="CA360" s="2">
        <v>1.0</v>
      </c>
      <c r="CB360" s="2">
        <v>4.0</v>
      </c>
      <c r="CC360" s="2">
        <v>1.0</v>
      </c>
      <c r="CD360" s="2">
        <v>4.0</v>
      </c>
      <c r="CE360" s="2">
        <v>4.0</v>
      </c>
      <c r="CF360" s="2">
        <v>4.0</v>
      </c>
      <c r="CG360" s="2">
        <v>1.0</v>
      </c>
      <c r="CH360" s="2">
        <v>4.0</v>
      </c>
      <c r="CI360" s="2">
        <v>1.0</v>
      </c>
      <c r="CJ360" s="2">
        <v>1.0</v>
      </c>
      <c r="CK360" s="2">
        <v>4.0</v>
      </c>
      <c r="CL360" s="2" t="s">
        <v>105</v>
      </c>
      <c r="CM360" s="2" t="s">
        <v>2008</v>
      </c>
      <c r="CN360" s="6" t="s">
        <v>2009</v>
      </c>
      <c r="CO360" s="7" t="str">
        <f>HYPERLINK("https://drive.google.com/file/d/19YggrMtwkCTjaypilCsfOJHRhEBuuTaY/view?usp=drivesdk","Form Tanggapan")</f>
        <v>Form Tanggapan</v>
      </c>
      <c r="CP360" s="2" t="s">
        <v>2010</v>
      </c>
    </row>
    <row r="361">
      <c r="A361" s="4">
        <v>43973.53662938657</v>
      </c>
      <c r="B361" s="2" t="s">
        <v>1242</v>
      </c>
      <c r="C361" s="2" t="s">
        <v>2011</v>
      </c>
      <c r="D361" s="5" t="s">
        <v>2012</v>
      </c>
      <c r="E361" s="2">
        <v>26.0</v>
      </c>
      <c r="F361" s="2" t="s">
        <v>2013</v>
      </c>
      <c r="G361" s="2" t="s">
        <v>96</v>
      </c>
      <c r="H361" s="2" t="s">
        <v>168</v>
      </c>
      <c r="I361" s="2" t="s">
        <v>113</v>
      </c>
      <c r="J361" s="2" t="s">
        <v>246</v>
      </c>
      <c r="K361" s="2" t="s">
        <v>684</v>
      </c>
      <c r="L361" s="2">
        <v>5.0</v>
      </c>
      <c r="M361" s="2">
        <v>4.0</v>
      </c>
      <c r="N361" s="2">
        <v>4.0</v>
      </c>
      <c r="O361" s="2">
        <v>4.0</v>
      </c>
      <c r="P361" s="2">
        <v>4.0</v>
      </c>
      <c r="Q361" s="2">
        <v>4.0</v>
      </c>
      <c r="R361" s="2">
        <v>4.0</v>
      </c>
      <c r="S361" s="2">
        <v>4.0</v>
      </c>
      <c r="T361" s="2">
        <v>4.0</v>
      </c>
      <c r="U361" s="2">
        <v>4.0</v>
      </c>
      <c r="V361" s="2">
        <v>4.0</v>
      </c>
      <c r="W361" s="2">
        <v>5.0</v>
      </c>
      <c r="X361" s="2">
        <v>5.0</v>
      </c>
      <c r="Y361" s="2">
        <v>5.0</v>
      </c>
      <c r="Z361" s="2">
        <v>5.0</v>
      </c>
      <c r="AA361" s="2">
        <v>1.0</v>
      </c>
      <c r="AB361" s="2">
        <v>1.0</v>
      </c>
      <c r="AC361" s="2">
        <v>4.0</v>
      </c>
      <c r="AE361" s="2" t="s">
        <v>101</v>
      </c>
      <c r="AG361" s="2" t="s">
        <v>102</v>
      </c>
      <c r="AJ361" s="2" t="s">
        <v>102</v>
      </c>
      <c r="AL361" s="2" t="s">
        <v>104</v>
      </c>
      <c r="AR361" s="2" t="s">
        <v>102</v>
      </c>
      <c r="AV361" s="2" t="s">
        <v>102</v>
      </c>
      <c r="AW361" s="2" t="s">
        <v>104</v>
      </c>
      <c r="AZ361" s="2" t="s">
        <v>102</v>
      </c>
      <c r="BB361" s="2" t="s">
        <v>104</v>
      </c>
      <c r="BE361" s="2" t="s">
        <v>103</v>
      </c>
      <c r="BG361" s="2" t="s">
        <v>102</v>
      </c>
      <c r="BM361" s="2" t="s">
        <v>104</v>
      </c>
      <c r="BQ361" s="2" t="s">
        <v>102</v>
      </c>
      <c r="BR361" s="2" t="s">
        <v>102</v>
      </c>
      <c r="BT361" s="2">
        <v>4.0</v>
      </c>
      <c r="BU361" s="2">
        <v>4.0</v>
      </c>
      <c r="BV361" s="2">
        <v>4.0</v>
      </c>
      <c r="BW361" s="2">
        <v>4.0</v>
      </c>
      <c r="BX361" s="2">
        <v>1.0</v>
      </c>
      <c r="BY361" s="2">
        <v>4.0</v>
      </c>
      <c r="BZ361" s="2">
        <v>3.0</v>
      </c>
      <c r="CA361" s="2">
        <v>3.0</v>
      </c>
      <c r="CB361" s="2">
        <v>4.0</v>
      </c>
      <c r="CC361" s="2">
        <v>1.0</v>
      </c>
      <c r="CD361" s="2">
        <v>3.0</v>
      </c>
      <c r="CE361" s="2">
        <v>3.0</v>
      </c>
      <c r="CF361" s="2">
        <v>3.0</v>
      </c>
      <c r="CG361" s="2">
        <v>3.0</v>
      </c>
      <c r="CH361" s="2">
        <v>4.0</v>
      </c>
      <c r="CI361" s="2">
        <v>3.0</v>
      </c>
      <c r="CJ361" s="2">
        <v>3.0</v>
      </c>
      <c r="CK361" s="2">
        <v>3.0</v>
      </c>
      <c r="CL361" s="2" t="s">
        <v>105</v>
      </c>
      <c r="CM361" s="2" t="s">
        <v>2014</v>
      </c>
      <c r="CN361" s="6" t="s">
        <v>2015</v>
      </c>
      <c r="CO361" s="7" t="str">
        <f>HYPERLINK("https://drive.google.com/file/d/1X6Vv90R93SaSLCmF5rCKryWYVCxA4wFK/view?usp=drivesdk","Form Tanggapan")</f>
        <v>Form Tanggapan</v>
      </c>
      <c r="CP361" s="2" t="s">
        <v>2016</v>
      </c>
    </row>
    <row r="362">
      <c r="A362" s="4">
        <v>43973.53899930556</v>
      </c>
      <c r="B362" s="2" t="s">
        <v>1242</v>
      </c>
      <c r="C362" s="2" t="s">
        <v>2017</v>
      </c>
      <c r="D362" s="5" t="s">
        <v>2018</v>
      </c>
      <c r="E362" s="2">
        <v>25.0</v>
      </c>
      <c r="F362" s="2" t="s">
        <v>2019</v>
      </c>
      <c r="G362" s="2" t="s">
        <v>96</v>
      </c>
      <c r="H362" s="2" t="s">
        <v>97</v>
      </c>
      <c r="I362" s="2" t="s">
        <v>124</v>
      </c>
      <c r="J362" s="2" t="s">
        <v>125</v>
      </c>
      <c r="K362" s="2" t="s">
        <v>471</v>
      </c>
      <c r="L362" s="2">
        <v>4.0</v>
      </c>
      <c r="M362" s="2">
        <v>4.0</v>
      </c>
      <c r="N362" s="2">
        <v>4.0</v>
      </c>
      <c r="O362" s="2">
        <v>3.0</v>
      </c>
      <c r="P362" s="2">
        <v>3.0</v>
      </c>
      <c r="Q362" s="2">
        <v>3.0</v>
      </c>
      <c r="R362" s="2">
        <v>3.0</v>
      </c>
      <c r="S362" s="2">
        <v>3.0</v>
      </c>
      <c r="T362" s="2">
        <v>3.0</v>
      </c>
      <c r="U362" s="2">
        <v>4.0</v>
      </c>
      <c r="V362" s="2">
        <v>4.0</v>
      </c>
      <c r="W362" s="2">
        <v>4.0</v>
      </c>
      <c r="X362" s="2">
        <v>4.0</v>
      </c>
      <c r="Y362" s="2">
        <v>4.0</v>
      </c>
      <c r="Z362" s="2">
        <v>4.0</v>
      </c>
      <c r="AA362" s="2">
        <v>4.0</v>
      </c>
      <c r="AB362" s="2">
        <v>4.0</v>
      </c>
      <c r="AC362" s="2">
        <v>4.0</v>
      </c>
      <c r="AE362" s="2" t="s">
        <v>104</v>
      </c>
      <c r="AG362" s="2" t="s">
        <v>104</v>
      </c>
      <c r="AJ362" s="2" t="s">
        <v>104</v>
      </c>
      <c r="AL362" s="2" t="s">
        <v>102</v>
      </c>
      <c r="AR362" s="2" t="s">
        <v>102</v>
      </c>
      <c r="AV362" s="2" t="s">
        <v>102</v>
      </c>
      <c r="AW362" s="2" t="s">
        <v>102</v>
      </c>
      <c r="AZ362" s="2" t="s">
        <v>102</v>
      </c>
      <c r="BB362" s="2" t="s">
        <v>102</v>
      </c>
      <c r="BE362" s="2" t="s">
        <v>102</v>
      </c>
      <c r="BG362" s="2" t="s">
        <v>102</v>
      </c>
      <c r="BM362" s="2" t="s">
        <v>102</v>
      </c>
      <c r="BQ362" s="2" t="s">
        <v>102</v>
      </c>
      <c r="BR362" s="2" t="s">
        <v>102</v>
      </c>
      <c r="BT362" s="2">
        <v>3.0</v>
      </c>
      <c r="BU362" s="2">
        <v>3.0</v>
      </c>
      <c r="BV362" s="2">
        <v>3.0</v>
      </c>
      <c r="BW362" s="2">
        <v>3.0</v>
      </c>
      <c r="BX362" s="2">
        <v>3.0</v>
      </c>
      <c r="BY362" s="2">
        <v>3.0</v>
      </c>
      <c r="BZ362" s="2">
        <v>3.0</v>
      </c>
      <c r="CA362" s="2">
        <v>3.0</v>
      </c>
      <c r="CB362" s="2">
        <v>3.0</v>
      </c>
      <c r="CC362" s="2">
        <v>3.0</v>
      </c>
      <c r="CD362" s="2">
        <v>3.0</v>
      </c>
      <c r="CE362" s="2">
        <v>3.0</v>
      </c>
      <c r="CF362" s="2">
        <v>3.0</v>
      </c>
      <c r="CG362" s="2">
        <v>3.0</v>
      </c>
      <c r="CH362" s="2">
        <v>3.0</v>
      </c>
      <c r="CI362" s="2">
        <v>3.0</v>
      </c>
      <c r="CJ362" s="2">
        <v>3.0</v>
      </c>
      <c r="CK362" s="2">
        <v>3.0</v>
      </c>
      <c r="CL362" s="2" t="s">
        <v>105</v>
      </c>
      <c r="CM362" s="2" t="s">
        <v>2020</v>
      </c>
      <c r="CN362" s="6" t="s">
        <v>2021</v>
      </c>
      <c r="CO362" s="7" t="str">
        <f>HYPERLINK("https://drive.google.com/file/d/1hVRjd-znvf9D1xTWRWynCd4ueXDeHbMT/view?usp=drivesdk","Form Tanggapan")</f>
        <v>Form Tanggapan</v>
      </c>
      <c r="CP362" s="2" t="s">
        <v>2022</v>
      </c>
    </row>
    <row r="363">
      <c r="A363" s="4">
        <v>43973.552198819445</v>
      </c>
      <c r="B363" s="2" t="s">
        <v>1242</v>
      </c>
      <c r="C363" s="2" t="s">
        <v>2023</v>
      </c>
      <c r="D363" s="5" t="s">
        <v>2024</v>
      </c>
      <c r="E363" s="2">
        <v>26.0</v>
      </c>
      <c r="F363" s="2" t="s">
        <v>1195</v>
      </c>
      <c r="G363" s="2" t="s">
        <v>96</v>
      </c>
      <c r="H363" s="2" t="s">
        <v>97</v>
      </c>
      <c r="I363" s="2" t="s">
        <v>98</v>
      </c>
      <c r="J363" s="2" t="s">
        <v>307</v>
      </c>
      <c r="K363" s="2" t="s">
        <v>477</v>
      </c>
      <c r="L363" s="2">
        <v>5.0</v>
      </c>
      <c r="M363" s="2">
        <v>5.0</v>
      </c>
      <c r="N363" s="2">
        <v>5.0</v>
      </c>
      <c r="O363" s="2">
        <v>5.0</v>
      </c>
      <c r="P363" s="2">
        <v>5.0</v>
      </c>
      <c r="Q363" s="2">
        <v>5.0</v>
      </c>
      <c r="R363" s="2">
        <v>5.0</v>
      </c>
      <c r="S363" s="2">
        <v>5.0</v>
      </c>
      <c r="T363" s="2">
        <v>5.0</v>
      </c>
      <c r="U363" s="2">
        <v>5.0</v>
      </c>
      <c r="V363" s="2">
        <v>5.0</v>
      </c>
      <c r="W363" s="2">
        <v>5.0</v>
      </c>
      <c r="X363" s="2">
        <v>5.0</v>
      </c>
      <c r="Y363" s="2">
        <v>5.0</v>
      </c>
      <c r="Z363" s="2">
        <v>5.0</v>
      </c>
      <c r="AA363" s="2">
        <v>5.0</v>
      </c>
      <c r="AB363" s="2">
        <v>5.0</v>
      </c>
      <c r="AC363" s="2">
        <v>5.0</v>
      </c>
      <c r="AE363" s="2" t="s">
        <v>104</v>
      </c>
      <c r="AG363" s="2" t="s">
        <v>102</v>
      </c>
      <c r="AJ363" s="2" t="s">
        <v>102</v>
      </c>
      <c r="AL363" s="2" t="s">
        <v>104</v>
      </c>
      <c r="AR363" s="2" t="s">
        <v>102</v>
      </c>
      <c r="AV363" s="2" t="s">
        <v>104</v>
      </c>
      <c r="AW363" s="2" t="s">
        <v>103</v>
      </c>
      <c r="AZ363" s="2" t="s">
        <v>102</v>
      </c>
      <c r="BB363" s="2" t="s">
        <v>102</v>
      </c>
      <c r="BE363" s="2" t="s">
        <v>104</v>
      </c>
      <c r="BG363" s="2" t="s">
        <v>104</v>
      </c>
      <c r="BM363" s="2" t="s">
        <v>103</v>
      </c>
      <c r="BQ363" s="2" t="s">
        <v>102</v>
      </c>
      <c r="BR363" s="2" t="s">
        <v>102</v>
      </c>
      <c r="BT363" s="2">
        <v>4.0</v>
      </c>
      <c r="BU363" s="2">
        <v>4.0</v>
      </c>
      <c r="BV363" s="2">
        <v>4.0</v>
      </c>
      <c r="BW363" s="2">
        <v>4.0</v>
      </c>
      <c r="BX363" s="2">
        <v>4.0</v>
      </c>
      <c r="BY363" s="2">
        <v>4.0</v>
      </c>
      <c r="BZ363" s="2">
        <v>4.0</v>
      </c>
      <c r="CA363" s="2">
        <v>4.0</v>
      </c>
      <c r="CB363" s="2">
        <v>4.0</v>
      </c>
      <c r="CC363" s="2">
        <v>4.0</v>
      </c>
      <c r="CD363" s="2">
        <v>4.0</v>
      </c>
      <c r="CE363" s="2">
        <v>4.0</v>
      </c>
      <c r="CF363" s="2">
        <v>4.0</v>
      </c>
      <c r="CG363" s="2">
        <v>4.0</v>
      </c>
      <c r="CH363" s="2">
        <v>4.0</v>
      </c>
      <c r="CI363" s="2">
        <v>4.0</v>
      </c>
      <c r="CJ363" s="2">
        <v>4.0</v>
      </c>
      <c r="CK363" s="2">
        <v>4.0</v>
      </c>
      <c r="CL363" s="2" t="s">
        <v>105</v>
      </c>
      <c r="CM363" s="2" t="s">
        <v>2025</v>
      </c>
      <c r="CN363" s="6" t="s">
        <v>2026</v>
      </c>
      <c r="CO363" s="7" t="str">
        <f>HYPERLINK("https://drive.google.com/file/d/1uZGO7cDKGX15qozIpc5o8e5WR1xb7o3m/view?usp=drivesdk","Form Tanggapan")</f>
        <v>Form Tanggapan</v>
      </c>
      <c r="CP363" s="2" t="s">
        <v>2027</v>
      </c>
    </row>
    <row r="364">
      <c r="A364" s="4">
        <v>43973.64749212963</v>
      </c>
      <c r="B364" s="2" t="s">
        <v>1242</v>
      </c>
      <c r="C364" s="2" t="s">
        <v>2028</v>
      </c>
      <c r="D364" s="5" t="s">
        <v>2029</v>
      </c>
      <c r="E364" s="2">
        <v>46.0</v>
      </c>
      <c r="F364" s="2" t="s">
        <v>122</v>
      </c>
      <c r="G364" s="2" t="s">
        <v>112</v>
      </c>
      <c r="H364" s="2" t="s">
        <v>168</v>
      </c>
      <c r="I364" s="2" t="s">
        <v>98</v>
      </c>
      <c r="J364" s="2" t="s">
        <v>2030</v>
      </c>
      <c r="K364" s="2" t="s">
        <v>477</v>
      </c>
      <c r="L364" s="2">
        <v>4.0</v>
      </c>
      <c r="M364" s="2">
        <v>5.0</v>
      </c>
      <c r="N364" s="2">
        <v>5.0</v>
      </c>
      <c r="O364" s="2">
        <v>5.0</v>
      </c>
      <c r="P364" s="2">
        <v>5.0</v>
      </c>
      <c r="Q364" s="2">
        <v>5.0</v>
      </c>
      <c r="R364" s="2">
        <v>5.0</v>
      </c>
      <c r="S364" s="2">
        <v>5.0</v>
      </c>
      <c r="T364" s="2">
        <v>5.0</v>
      </c>
      <c r="U364" s="2">
        <v>5.0</v>
      </c>
      <c r="V364" s="2">
        <v>5.0</v>
      </c>
      <c r="W364" s="2">
        <v>5.0</v>
      </c>
      <c r="X364" s="2">
        <v>5.0</v>
      </c>
      <c r="Y364" s="2">
        <v>5.0</v>
      </c>
      <c r="Z364" s="2">
        <v>5.0</v>
      </c>
      <c r="AA364" s="2">
        <v>1.0</v>
      </c>
      <c r="AB364" s="2">
        <v>2.0</v>
      </c>
      <c r="AC364" s="2">
        <v>5.0</v>
      </c>
      <c r="AE364" s="2" t="s">
        <v>101</v>
      </c>
      <c r="AG364" s="2" t="s">
        <v>102</v>
      </c>
      <c r="AJ364" s="2" t="s">
        <v>102</v>
      </c>
      <c r="AL364" s="2" t="s">
        <v>102</v>
      </c>
      <c r="AR364" s="2" t="s">
        <v>102</v>
      </c>
      <c r="AV364" s="2" t="s">
        <v>102</v>
      </c>
      <c r="AW364" s="2" t="s">
        <v>102</v>
      </c>
      <c r="AZ364" s="2" t="s">
        <v>102</v>
      </c>
      <c r="BB364" s="2" t="s">
        <v>102</v>
      </c>
      <c r="BE364" s="2" t="s">
        <v>102</v>
      </c>
      <c r="BG364" s="2" t="s">
        <v>102</v>
      </c>
      <c r="BM364" s="2" t="s">
        <v>102</v>
      </c>
      <c r="BQ364" s="2" t="s">
        <v>102</v>
      </c>
      <c r="BR364" s="2" t="s">
        <v>102</v>
      </c>
      <c r="BT364" s="2">
        <v>3.0</v>
      </c>
      <c r="BU364" s="2">
        <v>4.0</v>
      </c>
      <c r="BV364" s="2">
        <v>4.0</v>
      </c>
      <c r="BW364" s="2">
        <v>4.0</v>
      </c>
      <c r="BX364" s="2">
        <v>1.0</v>
      </c>
      <c r="BY364" s="2">
        <v>4.0</v>
      </c>
      <c r="BZ364" s="2">
        <v>4.0</v>
      </c>
      <c r="CA364" s="2">
        <v>1.0</v>
      </c>
      <c r="CB364" s="2">
        <v>4.0</v>
      </c>
      <c r="CC364" s="2">
        <v>1.0</v>
      </c>
      <c r="CD364" s="2">
        <v>3.0</v>
      </c>
      <c r="CE364" s="2">
        <v>3.0</v>
      </c>
      <c r="CF364" s="2">
        <v>4.0</v>
      </c>
      <c r="CG364" s="2">
        <v>1.0</v>
      </c>
      <c r="CH364" s="2">
        <v>4.0</v>
      </c>
      <c r="CI364" s="2">
        <v>1.0</v>
      </c>
      <c r="CJ364" s="2">
        <v>1.0</v>
      </c>
      <c r="CK364" s="2">
        <v>4.0</v>
      </c>
      <c r="CL364" s="2" t="s">
        <v>105</v>
      </c>
      <c r="CM364" s="2" t="s">
        <v>2031</v>
      </c>
      <c r="CN364" s="6" t="s">
        <v>2032</v>
      </c>
      <c r="CO364" s="7" t="str">
        <f>HYPERLINK("https://drive.google.com/file/d/1GxRexngwCQfWLjZwY4uunT3wwKpD4tpT/view?usp=drivesdk","Form Tanggapan")</f>
        <v>Form Tanggapan</v>
      </c>
      <c r="CP364" s="2" t="s">
        <v>2033</v>
      </c>
    </row>
    <row r="365">
      <c r="A365" s="4">
        <v>43973.703673020835</v>
      </c>
      <c r="B365" s="2" t="s">
        <v>1242</v>
      </c>
      <c r="C365" s="2" t="s">
        <v>2034</v>
      </c>
      <c r="D365" s="5" t="s">
        <v>2035</v>
      </c>
      <c r="E365" s="2">
        <v>30.0</v>
      </c>
      <c r="F365" s="2" t="s">
        <v>2036</v>
      </c>
      <c r="G365" s="2" t="s">
        <v>96</v>
      </c>
      <c r="H365" s="2" t="s">
        <v>123</v>
      </c>
      <c r="I365" s="2" t="s">
        <v>113</v>
      </c>
      <c r="J365" s="2" t="s">
        <v>575</v>
      </c>
      <c r="K365" s="2" t="s">
        <v>191</v>
      </c>
      <c r="L365" s="2">
        <v>5.0</v>
      </c>
      <c r="M365" s="2">
        <v>5.0</v>
      </c>
      <c r="N365" s="2">
        <v>5.0</v>
      </c>
      <c r="O365" s="2">
        <v>5.0</v>
      </c>
      <c r="P365" s="2">
        <v>4.0</v>
      </c>
      <c r="Q365" s="2">
        <v>4.0</v>
      </c>
      <c r="R365" s="2">
        <v>5.0</v>
      </c>
      <c r="S365" s="2">
        <v>5.0</v>
      </c>
      <c r="T365" s="2">
        <v>3.0</v>
      </c>
      <c r="U365" s="2">
        <v>3.0</v>
      </c>
      <c r="V365" s="2">
        <v>5.0</v>
      </c>
      <c r="W365" s="2">
        <v>5.0</v>
      </c>
      <c r="X365" s="2">
        <v>5.0</v>
      </c>
      <c r="Y365" s="2">
        <v>5.0</v>
      </c>
      <c r="Z365" s="2">
        <v>5.0</v>
      </c>
      <c r="AA365" s="2">
        <v>1.0</v>
      </c>
      <c r="AB365" s="2">
        <v>1.0</v>
      </c>
      <c r="AC365" s="2">
        <v>5.0</v>
      </c>
      <c r="AE365" s="2" t="s">
        <v>104</v>
      </c>
      <c r="AG365" s="2" t="s">
        <v>102</v>
      </c>
      <c r="AJ365" s="2" t="s">
        <v>102</v>
      </c>
      <c r="AL365" s="2" t="s">
        <v>103</v>
      </c>
      <c r="AR365" s="2" t="s">
        <v>102</v>
      </c>
      <c r="AV365" s="2" t="s">
        <v>102</v>
      </c>
      <c r="AW365" s="2" t="s">
        <v>102</v>
      </c>
      <c r="AZ365" s="2" t="s">
        <v>102</v>
      </c>
      <c r="BB365" s="2" t="s">
        <v>102</v>
      </c>
      <c r="BE365" s="2" t="s">
        <v>102</v>
      </c>
      <c r="BG365" s="2" t="s">
        <v>102</v>
      </c>
      <c r="BM365" s="2" t="s">
        <v>102</v>
      </c>
      <c r="BQ365" s="2" t="s">
        <v>102</v>
      </c>
      <c r="BR365" s="2" t="s">
        <v>102</v>
      </c>
      <c r="BT365" s="2">
        <v>4.0</v>
      </c>
      <c r="BU365" s="2">
        <v>3.0</v>
      </c>
      <c r="BV365" s="2">
        <v>4.0</v>
      </c>
      <c r="BW365" s="2">
        <v>4.0</v>
      </c>
      <c r="BX365" s="2">
        <v>3.0</v>
      </c>
      <c r="BY365" s="2">
        <v>4.0</v>
      </c>
      <c r="BZ365" s="2">
        <v>4.0</v>
      </c>
      <c r="CA365" s="2">
        <v>1.0</v>
      </c>
      <c r="CB365" s="2">
        <v>4.0</v>
      </c>
      <c r="CC365" s="2">
        <v>1.0</v>
      </c>
      <c r="CD365" s="2">
        <v>3.0</v>
      </c>
      <c r="CE365" s="2">
        <v>3.0</v>
      </c>
      <c r="CF365" s="2">
        <v>4.0</v>
      </c>
      <c r="CG365" s="2">
        <v>3.0</v>
      </c>
      <c r="CH365" s="2">
        <v>4.0</v>
      </c>
      <c r="CI365" s="2">
        <v>3.0</v>
      </c>
      <c r="CJ365" s="2">
        <v>2.0</v>
      </c>
      <c r="CK365" s="2">
        <v>4.0</v>
      </c>
      <c r="CL365" s="2" t="s">
        <v>105</v>
      </c>
      <c r="CM365" s="2" t="s">
        <v>2037</v>
      </c>
      <c r="CN365" s="6" t="s">
        <v>2038</v>
      </c>
      <c r="CO365" s="7" t="str">
        <f>HYPERLINK("https://drive.google.com/file/d/1Nu96x2VM-rc7FvHyWosTDenl0OAJo4dz/view?usp=drivesdk","Form Tanggapan")</f>
        <v>Form Tanggapan</v>
      </c>
      <c r="CP365" s="2" t="s">
        <v>2039</v>
      </c>
    </row>
    <row r="366">
      <c r="A366" s="4">
        <v>43973.70424763889</v>
      </c>
      <c r="B366" s="2" t="s">
        <v>1242</v>
      </c>
      <c r="C366" s="2" t="s">
        <v>2040</v>
      </c>
      <c r="D366" s="2">
        <v>8.5249529517E10</v>
      </c>
      <c r="E366" s="2">
        <v>31.0</v>
      </c>
      <c r="F366" s="2" t="s">
        <v>2041</v>
      </c>
      <c r="G366" s="2" t="s">
        <v>112</v>
      </c>
      <c r="H366" s="2" t="s">
        <v>168</v>
      </c>
      <c r="I366" s="2" t="s">
        <v>161</v>
      </c>
      <c r="J366" s="2" t="s">
        <v>2042</v>
      </c>
      <c r="K366" s="2" t="s">
        <v>477</v>
      </c>
      <c r="L366" s="2">
        <v>5.0</v>
      </c>
      <c r="M366" s="2">
        <v>5.0</v>
      </c>
      <c r="N366" s="2">
        <v>5.0</v>
      </c>
      <c r="O366" s="2">
        <v>5.0</v>
      </c>
      <c r="P366" s="2">
        <v>4.0</v>
      </c>
      <c r="Q366" s="2">
        <v>5.0</v>
      </c>
      <c r="R366" s="2">
        <v>5.0</v>
      </c>
      <c r="S366" s="2">
        <v>4.0</v>
      </c>
      <c r="T366" s="2">
        <v>3.0</v>
      </c>
      <c r="U366" s="2">
        <v>3.0</v>
      </c>
      <c r="V366" s="2">
        <v>4.0</v>
      </c>
      <c r="W366" s="2">
        <v>4.0</v>
      </c>
      <c r="X366" s="2">
        <v>4.0</v>
      </c>
      <c r="Y366" s="2">
        <v>4.0</v>
      </c>
      <c r="Z366" s="2">
        <v>4.0</v>
      </c>
      <c r="AA366" s="2">
        <v>3.0</v>
      </c>
      <c r="AB366" s="2">
        <v>3.0</v>
      </c>
      <c r="AC366" s="2">
        <v>5.0</v>
      </c>
      <c r="AE366" s="2" t="s">
        <v>104</v>
      </c>
      <c r="AG366" s="2" t="s">
        <v>102</v>
      </c>
      <c r="AJ366" s="2" t="s">
        <v>102</v>
      </c>
      <c r="AL366" s="2" t="s">
        <v>103</v>
      </c>
      <c r="AR366" s="2" t="s">
        <v>102</v>
      </c>
      <c r="AV366" s="2" t="s">
        <v>102</v>
      </c>
      <c r="AW366" s="2" t="s">
        <v>102</v>
      </c>
      <c r="AZ366" s="2" t="s">
        <v>102</v>
      </c>
      <c r="BB366" s="2" t="s">
        <v>102</v>
      </c>
      <c r="BE366" s="2" t="s">
        <v>102</v>
      </c>
      <c r="BG366" s="2" t="s">
        <v>104</v>
      </c>
      <c r="BM366" s="2" t="s">
        <v>102</v>
      </c>
      <c r="BQ366" s="2" t="s">
        <v>102</v>
      </c>
      <c r="BR366" s="2" t="s">
        <v>102</v>
      </c>
      <c r="BT366" s="2">
        <v>3.0</v>
      </c>
      <c r="BU366" s="2">
        <v>3.0</v>
      </c>
      <c r="BV366" s="2">
        <v>4.0</v>
      </c>
      <c r="BW366" s="2">
        <v>3.0</v>
      </c>
      <c r="BX366" s="2">
        <v>2.0</v>
      </c>
      <c r="BY366" s="2">
        <v>3.0</v>
      </c>
      <c r="BZ366" s="2">
        <v>3.0</v>
      </c>
      <c r="CA366" s="2">
        <v>2.0</v>
      </c>
      <c r="CB366" s="2">
        <v>4.0</v>
      </c>
      <c r="CC366" s="2">
        <v>1.0</v>
      </c>
      <c r="CD366" s="2">
        <v>3.0</v>
      </c>
      <c r="CE366" s="2">
        <v>3.0</v>
      </c>
      <c r="CF366" s="2">
        <v>2.0</v>
      </c>
      <c r="CG366" s="2">
        <v>3.0</v>
      </c>
      <c r="CH366" s="2">
        <v>4.0</v>
      </c>
      <c r="CI366" s="2">
        <v>2.0</v>
      </c>
      <c r="CJ366" s="2">
        <v>3.0</v>
      </c>
      <c r="CK366" s="2">
        <v>4.0</v>
      </c>
      <c r="CL366" s="2" t="s">
        <v>105</v>
      </c>
      <c r="CM366" s="2" t="s">
        <v>2043</v>
      </c>
      <c r="CN366" s="6" t="s">
        <v>2044</v>
      </c>
      <c r="CO366" s="7" t="str">
        <f>HYPERLINK("https://drive.google.com/file/d/1kpNUiG6HlzA8rEjo6t8FERiEI01ijdZa/view?usp=drivesdk","Form Tanggapan")</f>
        <v>Form Tanggapan</v>
      </c>
      <c r="CP366" s="2" t="s">
        <v>2045</v>
      </c>
    </row>
    <row r="367">
      <c r="A367" s="4">
        <v>43973.72304813657</v>
      </c>
      <c r="B367" s="2" t="s">
        <v>1242</v>
      </c>
      <c r="C367" s="2" t="s">
        <v>2046</v>
      </c>
      <c r="D367" s="5" t="s">
        <v>2047</v>
      </c>
      <c r="E367" s="2">
        <v>27.0</v>
      </c>
      <c r="F367" s="2" t="s">
        <v>1073</v>
      </c>
      <c r="G367" s="2" t="s">
        <v>96</v>
      </c>
      <c r="H367" s="2" t="s">
        <v>97</v>
      </c>
      <c r="I367" s="2" t="s">
        <v>113</v>
      </c>
      <c r="J367" s="2" t="s">
        <v>2048</v>
      </c>
      <c r="K367" s="2" t="s">
        <v>471</v>
      </c>
      <c r="L367" s="2">
        <v>5.0</v>
      </c>
      <c r="M367" s="2">
        <v>5.0</v>
      </c>
      <c r="N367" s="2">
        <v>5.0</v>
      </c>
      <c r="O367" s="2">
        <v>5.0</v>
      </c>
      <c r="P367" s="2">
        <v>5.0</v>
      </c>
      <c r="Q367" s="2">
        <v>5.0</v>
      </c>
      <c r="R367" s="2">
        <v>5.0</v>
      </c>
      <c r="S367" s="2">
        <v>5.0</v>
      </c>
      <c r="T367" s="2">
        <v>3.0</v>
      </c>
      <c r="U367" s="2">
        <v>4.0</v>
      </c>
      <c r="V367" s="2">
        <v>5.0</v>
      </c>
      <c r="W367" s="2">
        <v>5.0</v>
      </c>
      <c r="X367" s="2">
        <v>5.0</v>
      </c>
      <c r="Y367" s="2">
        <v>5.0</v>
      </c>
      <c r="Z367" s="2">
        <v>4.0</v>
      </c>
      <c r="AA367" s="2">
        <v>2.0</v>
      </c>
      <c r="AB367" s="2">
        <v>2.0</v>
      </c>
      <c r="AC367" s="2">
        <v>4.0</v>
      </c>
      <c r="AE367" s="2" t="s">
        <v>101</v>
      </c>
      <c r="AG367" s="2" t="s">
        <v>104</v>
      </c>
      <c r="AJ367" s="2" t="s">
        <v>104</v>
      </c>
      <c r="AL367" s="2" t="s">
        <v>103</v>
      </c>
      <c r="AR367" s="2" t="s">
        <v>102</v>
      </c>
      <c r="AV367" s="2" t="s">
        <v>102</v>
      </c>
      <c r="AW367" s="2" t="s">
        <v>102</v>
      </c>
      <c r="AZ367" s="2" t="s">
        <v>102</v>
      </c>
      <c r="BB367" s="2" t="s">
        <v>102</v>
      </c>
      <c r="BE367" s="2" t="s">
        <v>104</v>
      </c>
      <c r="BG367" s="2" t="s">
        <v>104</v>
      </c>
      <c r="BM367" s="2" t="s">
        <v>104</v>
      </c>
      <c r="BQ367" s="2" t="s">
        <v>102</v>
      </c>
      <c r="BR367" s="2" t="s">
        <v>104</v>
      </c>
      <c r="BT367" s="2">
        <v>3.0</v>
      </c>
      <c r="BU367" s="2">
        <v>3.0</v>
      </c>
      <c r="BV367" s="2">
        <v>4.0</v>
      </c>
      <c r="BW367" s="2">
        <v>4.0</v>
      </c>
      <c r="BX367" s="2">
        <v>1.0</v>
      </c>
      <c r="BY367" s="2">
        <v>4.0</v>
      </c>
      <c r="BZ367" s="2">
        <v>4.0</v>
      </c>
      <c r="CA367" s="2">
        <v>1.0</v>
      </c>
      <c r="CB367" s="2">
        <v>3.0</v>
      </c>
      <c r="CC367" s="2">
        <v>1.0</v>
      </c>
      <c r="CD367" s="2">
        <v>2.0</v>
      </c>
      <c r="CE367" s="2">
        <v>3.0</v>
      </c>
      <c r="CF367" s="2">
        <v>3.0</v>
      </c>
      <c r="CG367" s="2">
        <v>3.0</v>
      </c>
      <c r="CH367" s="2">
        <v>4.0</v>
      </c>
      <c r="CI367" s="2">
        <v>2.0</v>
      </c>
      <c r="CJ367" s="2">
        <v>2.0</v>
      </c>
      <c r="CK367" s="2">
        <v>3.0</v>
      </c>
      <c r="CL367" s="2" t="s">
        <v>105</v>
      </c>
      <c r="CM367" s="2" t="s">
        <v>2049</v>
      </c>
      <c r="CN367" s="6" t="s">
        <v>2050</v>
      </c>
      <c r="CO367" s="7" t="str">
        <f>HYPERLINK("https://drive.google.com/file/d/18P-4lrxS977KDKqn2F0e46s1pDUYggBY/view?usp=drivesdk","Form Tanggapan")</f>
        <v>Form Tanggapan</v>
      </c>
      <c r="CP367" s="2" t="s">
        <v>2051</v>
      </c>
    </row>
    <row r="368">
      <c r="A368" s="4">
        <v>43973.741835162036</v>
      </c>
      <c r="B368" s="2" t="s">
        <v>1242</v>
      </c>
      <c r="C368" s="2" t="s">
        <v>2052</v>
      </c>
      <c r="D368" s="5" t="s">
        <v>2053</v>
      </c>
      <c r="E368" s="2">
        <v>22.0</v>
      </c>
      <c r="F368" s="2" t="s">
        <v>2054</v>
      </c>
      <c r="G368" s="2" t="s">
        <v>112</v>
      </c>
      <c r="H368" s="2" t="s">
        <v>123</v>
      </c>
      <c r="I368" s="2" t="s">
        <v>124</v>
      </c>
      <c r="J368" s="2" t="s">
        <v>2055</v>
      </c>
      <c r="K368" s="2" t="s">
        <v>191</v>
      </c>
      <c r="L368" s="2">
        <v>5.0</v>
      </c>
      <c r="M368" s="2">
        <v>5.0</v>
      </c>
      <c r="N368" s="2">
        <v>5.0</v>
      </c>
      <c r="O368" s="2">
        <v>5.0</v>
      </c>
      <c r="P368" s="2">
        <v>5.0</v>
      </c>
      <c r="Q368" s="2">
        <v>5.0</v>
      </c>
      <c r="R368" s="2">
        <v>5.0</v>
      </c>
      <c r="S368" s="2">
        <v>5.0</v>
      </c>
      <c r="T368" s="2">
        <v>5.0</v>
      </c>
      <c r="U368" s="2">
        <v>3.0</v>
      </c>
      <c r="V368" s="2">
        <v>3.0</v>
      </c>
      <c r="W368" s="2">
        <v>5.0</v>
      </c>
      <c r="X368" s="2">
        <v>5.0</v>
      </c>
      <c r="Y368" s="2">
        <v>5.0</v>
      </c>
      <c r="Z368" s="2">
        <v>5.0</v>
      </c>
      <c r="AA368" s="2">
        <v>3.0</v>
      </c>
      <c r="AB368" s="2">
        <v>3.0</v>
      </c>
      <c r="AC368" s="2">
        <v>4.0</v>
      </c>
      <c r="AE368" s="2" t="s">
        <v>104</v>
      </c>
      <c r="AG368" s="2" t="s">
        <v>102</v>
      </c>
      <c r="AJ368" s="2" t="s">
        <v>102</v>
      </c>
      <c r="AL368" s="2" t="s">
        <v>104</v>
      </c>
      <c r="AR368" s="2" t="s">
        <v>102</v>
      </c>
      <c r="AV368" s="2" t="s">
        <v>102</v>
      </c>
      <c r="AW368" s="2" t="s">
        <v>102</v>
      </c>
      <c r="AZ368" s="2" t="s">
        <v>102</v>
      </c>
      <c r="BB368" s="2" t="s">
        <v>102</v>
      </c>
      <c r="BE368" s="2" t="s">
        <v>102</v>
      </c>
      <c r="BG368" s="2" t="s">
        <v>102</v>
      </c>
      <c r="BM368" s="2" t="s">
        <v>102</v>
      </c>
      <c r="BQ368" s="2" t="s">
        <v>102</v>
      </c>
      <c r="BR368" s="2" t="s">
        <v>102</v>
      </c>
      <c r="BT368" s="2">
        <v>4.0</v>
      </c>
      <c r="BU368" s="2">
        <v>3.0</v>
      </c>
      <c r="BV368" s="2">
        <v>4.0</v>
      </c>
      <c r="BW368" s="2">
        <v>4.0</v>
      </c>
      <c r="BX368" s="2">
        <v>2.0</v>
      </c>
      <c r="BY368" s="2">
        <v>3.0</v>
      </c>
      <c r="BZ368" s="2">
        <v>2.0</v>
      </c>
      <c r="CA368" s="2">
        <v>2.0</v>
      </c>
      <c r="CB368" s="2">
        <v>4.0</v>
      </c>
      <c r="CC368" s="2">
        <v>2.0</v>
      </c>
      <c r="CD368" s="2">
        <v>4.0</v>
      </c>
      <c r="CE368" s="2">
        <v>4.0</v>
      </c>
      <c r="CF368" s="2">
        <v>3.0</v>
      </c>
      <c r="CG368" s="2">
        <v>4.0</v>
      </c>
      <c r="CH368" s="2">
        <v>4.0</v>
      </c>
      <c r="CI368" s="2">
        <v>2.0</v>
      </c>
      <c r="CJ368" s="2">
        <v>4.0</v>
      </c>
      <c r="CK368" s="2">
        <v>3.0</v>
      </c>
      <c r="CL368" s="2" t="s">
        <v>105</v>
      </c>
      <c r="CM368" s="2" t="s">
        <v>2056</v>
      </c>
      <c r="CN368" s="6" t="s">
        <v>2057</v>
      </c>
      <c r="CO368" s="7" t="str">
        <f>HYPERLINK("https://drive.google.com/file/d/1uzKL3uUqBrcPvuSvfxy33qyoBJM8wo9d/view?usp=drivesdk","Form Tanggapan")</f>
        <v>Form Tanggapan</v>
      </c>
      <c r="CP368" s="2" t="s">
        <v>2058</v>
      </c>
    </row>
    <row r="369">
      <c r="A369" s="4">
        <v>43973.74701334491</v>
      </c>
      <c r="B369" s="2" t="s">
        <v>1242</v>
      </c>
      <c r="C369" s="2" t="s">
        <v>2059</v>
      </c>
      <c r="D369" s="5" t="s">
        <v>2060</v>
      </c>
      <c r="E369" s="2">
        <v>19.0</v>
      </c>
      <c r="F369" s="2" t="s">
        <v>154</v>
      </c>
      <c r="G369" s="2" t="s">
        <v>96</v>
      </c>
      <c r="H369" s="2" t="s">
        <v>123</v>
      </c>
      <c r="I369" s="2" t="s">
        <v>124</v>
      </c>
      <c r="J369" s="2" t="s">
        <v>198</v>
      </c>
      <c r="K369" s="2" t="s">
        <v>471</v>
      </c>
      <c r="L369" s="2">
        <v>5.0</v>
      </c>
      <c r="M369" s="2">
        <v>5.0</v>
      </c>
      <c r="N369" s="2">
        <v>4.0</v>
      </c>
      <c r="O369" s="2">
        <v>5.0</v>
      </c>
      <c r="P369" s="2">
        <v>5.0</v>
      </c>
      <c r="Q369" s="2">
        <v>5.0</v>
      </c>
      <c r="R369" s="2">
        <v>3.0</v>
      </c>
      <c r="S369" s="2">
        <v>5.0</v>
      </c>
      <c r="T369" s="2">
        <v>4.0</v>
      </c>
      <c r="U369" s="2">
        <v>4.0</v>
      </c>
      <c r="V369" s="2">
        <v>5.0</v>
      </c>
      <c r="W369" s="2">
        <v>5.0</v>
      </c>
      <c r="X369" s="2">
        <v>5.0</v>
      </c>
      <c r="Y369" s="2">
        <v>5.0</v>
      </c>
      <c r="Z369" s="2">
        <v>5.0</v>
      </c>
      <c r="AA369" s="2">
        <v>2.0</v>
      </c>
      <c r="AB369" s="2">
        <v>3.0</v>
      </c>
      <c r="AC369" s="2">
        <v>5.0</v>
      </c>
      <c r="AE369" s="2" t="s">
        <v>104</v>
      </c>
      <c r="AG369" s="2" t="s">
        <v>102</v>
      </c>
      <c r="AJ369" s="2" t="s">
        <v>102</v>
      </c>
      <c r="AL369" s="2" t="s">
        <v>104</v>
      </c>
      <c r="AR369" s="2" t="s">
        <v>102</v>
      </c>
      <c r="AV369" s="2" t="s">
        <v>102</v>
      </c>
      <c r="AW369" s="2" t="s">
        <v>104</v>
      </c>
      <c r="AZ369" s="2" t="s">
        <v>102</v>
      </c>
      <c r="BB369" s="2" t="s">
        <v>104</v>
      </c>
      <c r="BE369" s="2" t="s">
        <v>104</v>
      </c>
      <c r="BG369" s="2" t="s">
        <v>102</v>
      </c>
      <c r="BM369" s="2" t="s">
        <v>104</v>
      </c>
      <c r="BQ369" s="2" t="s">
        <v>104</v>
      </c>
      <c r="BR369" s="2" t="s">
        <v>102</v>
      </c>
      <c r="BT369" s="2">
        <v>4.0</v>
      </c>
      <c r="BU369" s="2">
        <v>4.0</v>
      </c>
      <c r="BV369" s="2">
        <v>3.0</v>
      </c>
      <c r="BW369" s="2">
        <v>3.0</v>
      </c>
      <c r="BX369" s="2">
        <v>2.0</v>
      </c>
      <c r="BY369" s="2">
        <v>3.0</v>
      </c>
      <c r="BZ369" s="2">
        <v>4.0</v>
      </c>
      <c r="CA369" s="2">
        <v>2.0</v>
      </c>
      <c r="CB369" s="2">
        <v>3.0</v>
      </c>
      <c r="CC369" s="2">
        <v>2.0</v>
      </c>
      <c r="CD369" s="2">
        <v>4.0</v>
      </c>
      <c r="CE369" s="2">
        <v>3.0</v>
      </c>
      <c r="CF369" s="2">
        <v>3.0</v>
      </c>
      <c r="CG369" s="2">
        <v>4.0</v>
      </c>
      <c r="CH369" s="2">
        <v>4.0</v>
      </c>
      <c r="CI369" s="2">
        <v>2.0</v>
      </c>
      <c r="CJ369" s="2">
        <v>3.0</v>
      </c>
      <c r="CK369" s="2">
        <v>4.0</v>
      </c>
      <c r="CL369" s="2" t="s">
        <v>105</v>
      </c>
      <c r="CM369" s="2" t="s">
        <v>2061</v>
      </c>
      <c r="CN369" s="6" t="s">
        <v>2062</v>
      </c>
      <c r="CO369" s="7" t="str">
        <f>HYPERLINK("https://drive.google.com/file/d/1NxDWF75MVPb-LlQPHmEK-StUxF25qT-Z/view?usp=drivesdk","Form Tanggapan")</f>
        <v>Form Tanggapan</v>
      </c>
      <c r="CP369" s="2" t="s">
        <v>2063</v>
      </c>
    </row>
    <row r="370">
      <c r="A370" s="4">
        <v>43973.77559453704</v>
      </c>
      <c r="B370" s="2" t="s">
        <v>1242</v>
      </c>
      <c r="C370" s="2" t="s">
        <v>2064</v>
      </c>
      <c r="D370" s="5" t="s">
        <v>2065</v>
      </c>
      <c r="E370" s="2">
        <v>26.0</v>
      </c>
      <c r="F370" s="2" t="s">
        <v>945</v>
      </c>
      <c r="G370" s="2" t="s">
        <v>96</v>
      </c>
      <c r="H370" s="2" t="s">
        <v>168</v>
      </c>
      <c r="I370" s="2" t="s">
        <v>161</v>
      </c>
      <c r="J370" s="2" t="s">
        <v>260</v>
      </c>
      <c r="K370" s="2" t="s">
        <v>471</v>
      </c>
      <c r="L370" s="2">
        <v>5.0</v>
      </c>
      <c r="M370" s="2">
        <v>5.0</v>
      </c>
      <c r="N370" s="2">
        <v>5.0</v>
      </c>
      <c r="O370" s="2">
        <v>5.0</v>
      </c>
      <c r="P370" s="2">
        <v>5.0</v>
      </c>
      <c r="Q370" s="2">
        <v>4.0</v>
      </c>
      <c r="R370" s="2">
        <v>4.0</v>
      </c>
      <c r="S370" s="2">
        <v>5.0</v>
      </c>
      <c r="T370" s="2">
        <v>4.0</v>
      </c>
      <c r="U370" s="2">
        <v>4.0</v>
      </c>
      <c r="V370" s="2">
        <v>4.0</v>
      </c>
      <c r="W370" s="2">
        <v>5.0</v>
      </c>
      <c r="X370" s="2">
        <v>5.0</v>
      </c>
      <c r="Y370" s="2">
        <v>5.0</v>
      </c>
      <c r="Z370" s="2">
        <v>5.0</v>
      </c>
      <c r="AA370" s="2">
        <v>2.0</v>
      </c>
      <c r="AB370" s="2">
        <v>2.0</v>
      </c>
      <c r="AC370" s="2">
        <v>4.0</v>
      </c>
      <c r="AE370" s="2" t="s">
        <v>104</v>
      </c>
      <c r="AG370" s="2" t="s">
        <v>102</v>
      </c>
      <c r="AJ370" s="2" t="s">
        <v>102</v>
      </c>
      <c r="AL370" s="2" t="s">
        <v>102</v>
      </c>
      <c r="AR370" s="2" t="s">
        <v>104</v>
      </c>
      <c r="AV370" s="2" t="s">
        <v>102</v>
      </c>
      <c r="AW370" s="2" t="s">
        <v>102</v>
      </c>
      <c r="AZ370" s="2" t="s">
        <v>102</v>
      </c>
      <c r="BB370" s="2" t="s">
        <v>104</v>
      </c>
      <c r="BE370" s="2" t="s">
        <v>102</v>
      </c>
      <c r="BG370" s="2" t="s">
        <v>104</v>
      </c>
      <c r="BM370" s="2" t="s">
        <v>102</v>
      </c>
      <c r="BQ370" s="2" t="s">
        <v>102</v>
      </c>
      <c r="BR370" s="2" t="s">
        <v>102</v>
      </c>
      <c r="BT370" s="2">
        <v>3.0</v>
      </c>
      <c r="BU370" s="2">
        <v>4.0</v>
      </c>
      <c r="BV370" s="2">
        <v>4.0</v>
      </c>
      <c r="BW370" s="2">
        <v>3.0</v>
      </c>
      <c r="BX370" s="2">
        <v>1.0</v>
      </c>
      <c r="BY370" s="2">
        <v>4.0</v>
      </c>
      <c r="BZ370" s="2">
        <v>4.0</v>
      </c>
      <c r="CA370" s="2">
        <v>2.0</v>
      </c>
      <c r="CB370" s="2">
        <v>4.0</v>
      </c>
      <c r="CC370" s="2">
        <v>2.0</v>
      </c>
      <c r="CD370" s="2">
        <v>3.0</v>
      </c>
      <c r="CE370" s="2">
        <v>4.0</v>
      </c>
      <c r="CF370" s="2">
        <v>3.0</v>
      </c>
      <c r="CG370" s="2">
        <v>3.0</v>
      </c>
      <c r="CH370" s="2">
        <v>4.0</v>
      </c>
      <c r="CI370" s="2">
        <v>2.0</v>
      </c>
      <c r="CJ370" s="2">
        <v>3.0</v>
      </c>
      <c r="CK370" s="2">
        <v>3.0</v>
      </c>
      <c r="CL370" s="2" t="s">
        <v>105</v>
      </c>
      <c r="CM370" s="2" t="s">
        <v>2066</v>
      </c>
      <c r="CN370" s="6" t="s">
        <v>2067</v>
      </c>
      <c r="CO370" s="7" t="str">
        <f>HYPERLINK("https://drive.google.com/file/d/1Ff5_0W1r5RDCpQQ_FjiqE66A2NsDeuV2/view?usp=drivesdk","Form Tanggapan")</f>
        <v>Form Tanggapan</v>
      </c>
      <c r="CP370" s="2" t="s">
        <v>2068</v>
      </c>
    </row>
    <row r="371">
      <c r="A371" s="4">
        <v>43973.78268283565</v>
      </c>
      <c r="B371" s="2" t="s">
        <v>1242</v>
      </c>
      <c r="C371" s="2" t="s">
        <v>2069</v>
      </c>
      <c r="D371" s="5" t="s">
        <v>2070</v>
      </c>
      <c r="E371" s="2">
        <v>19.0</v>
      </c>
      <c r="F371" s="2" t="s">
        <v>148</v>
      </c>
      <c r="G371" s="2" t="s">
        <v>96</v>
      </c>
      <c r="H371" s="2" t="s">
        <v>123</v>
      </c>
      <c r="I371" s="2" t="s">
        <v>113</v>
      </c>
      <c r="J371" s="2" t="s">
        <v>125</v>
      </c>
      <c r="K371" s="2" t="s">
        <v>459</v>
      </c>
      <c r="L371" s="2">
        <v>5.0</v>
      </c>
      <c r="M371" s="2">
        <v>5.0</v>
      </c>
      <c r="N371" s="2">
        <v>5.0</v>
      </c>
      <c r="O371" s="2">
        <v>5.0</v>
      </c>
      <c r="P371" s="2">
        <v>5.0</v>
      </c>
      <c r="Q371" s="2">
        <v>4.0</v>
      </c>
      <c r="R371" s="2">
        <v>4.0</v>
      </c>
      <c r="S371" s="2">
        <v>4.0</v>
      </c>
      <c r="T371" s="2">
        <v>4.0</v>
      </c>
      <c r="U371" s="2">
        <v>5.0</v>
      </c>
      <c r="V371" s="2">
        <v>5.0</v>
      </c>
      <c r="W371" s="2">
        <v>5.0</v>
      </c>
      <c r="X371" s="2">
        <v>5.0</v>
      </c>
      <c r="Y371" s="2">
        <v>5.0</v>
      </c>
      <c r="Z371" s="2">
        <v>5.0</v>
      </c>
      <c r="AA371" s="2">
        <v>3.0</v>
      </c>
      <c r="AB371" s="2">
        <v>2.0</v>
      </c>
      <c r="AC371" s="2">
        <v>5.0</v>
      </c>
      <c r="AE371" s="2" t="s">
        <v>116</v>
      </c>
      <c r="AG371" s="2" t="s">
        <v>127</v>
      </c>
      <c r="AJ371" s="2" t="s">
        <v>127</v>
      </c>
      <c r="AL371" s="2" t="s">
        <v>103</v>
      </c>
      <c r="AR371" s="2" t="s">
        <v>104</v>
      </c>
      <c r="AV371" s="2" t="s">
        <v>104</v>
      </c>
      <c r="AW371" s="2" t="s">
        <v>103</v>
      </c>
      <c r="AZ371" s="2" t="s">
        <v>104</v>
      </c>
      <c r="BB371" s="2" t="s">
        <v>103</v>
      </c>
      <c r="BE371" s="2" t="s">
        <v>103</v>
      </c>
      <c r="BG371" s="2" t="s">
        <v>127</v>
      </c>
      <c r="BM371" s="2" t="s">
        <v>103</v>
      </c>
      <c r="BQ371" s="2" t="s">
        <v>104</v>
      </c>
      <c r="BR371" s="2" t="s">
        <v>104</v>
      </c>
      <c r="BT371" s="2">
        <v>4.0</v>
      </c>
      <c r="BU371" s="2">
        <v>4.0</v>
      </c>
      <c r="BV371" s="2">
        <v>4.0</v>
      </c>
      <c r="BW371" s="2">
        <v>4.0</v>
      </c>
      <c r="BX371" s="2">
        <v>1.0</v>
      </c>
      <c r="BY371" s="2">
        <v>4.0</v>
      </c>
      <c r="BZ371" s="2">
        <v>4.0</v>
      </c>
      <c r="CA371" s="2">
        <v>1.0</v>
      </c>
      <c r="CB371" s="2">
        <v>4.0</v>
      </c>
      <c r="CC371" s="2">
        <v>1.0</v>
      </c>
      <c r="CD371" s="2">
        <v>4.0</v>
      </c>
      <c r="CE371" s="2">
        <v>3.0</v>
      </c>
      <c r="CF371" s="2">
        <v>4.0</v>
      </c>
      <c r="CG371" s="2">
        <v>2.0</v>
      </c>
      <c r="CH371" s="2">
        <v>4.0</v>
      </c>
      <c r="CI371" s="2">
        <v>2.0</v>
      </c>
      <c r="CJ371" s="2">
        <v>4.0</v>
      </c>
      <c r="CK371" s="2">
        <v>3.0</v>
      </c>
      <c r="CL371" s="2" t="s">
        <v>105</v>
      </c>
      <c r="CM371" s="2" t="s">
        <v>2071</v>
      </c>
      <c r="CN371" s="6" t="s">
        <v>2072</v>
      </c>
      <c r="CO371" s="7" t="str">
        <f>HYPERLINK("https://drive.google.com/file/d/1TxL1pj6IUrt7UpVNa5rBrfSmrt0yqOm7/view?usp=drivesdk","Form Tanggapan")</f>
        <v>Form Tanggapan</v>
      </c>
      <c r="CP371" s="2" t="s">
        <v>2073</v>
      </c>
    </row>
    <row r="372">
      <c r="A372" s="4">
        <v>43973.79545261574</v>
      </c>
      <c r="B372" s="2" t="s">
        <v>1242</v>
      </c>
      <c r="C372" s="2" t="s">
        <v>2074</v>
      </c>
      <c r="D372" s="5" t="s">
        <v>2075</v>
      </c>
      <c r="E372" s="2">
        <v>28.0</v>
      </c>
      <c r="F372" s="2" t="s">
        <v>728</v>
      </c>
      <c r="G372" s="2" t="s">
        <v>112</v>
      </c>
      <c r="H372" s="2" t="s">
        <v>168</v>
      </c>
      <c r="I372" s="2" t="s">
        <v>161</v>
      </c>
      <c r="J372" s="2" t="s">
        <v>246</v>
      </c>
      <c r="K372" s="2" t="s">
        <v>477</v>
      </c>
      <c r="L372" s="2">
        <v>5.0</v>
      </c>
      <c r="M372" s="2">
        <v>5.0</v>
      </c>
      <c r="N372" s="2">
        <v>5.0</v>
      </c>
      <c r="O372" s="2">
        <v>5.0</v>
      </c>
      <c r="P372" s="2">
        <v>5.0</v>
      </c>
      <c r="Q372" s="2">
        <v>5.0</v>
      </c>
      <c r="R372" s="2">
        <v>5.0</v>
      </c>
      <c r="S372" s="2">
        <v>4.0</v>
      </c>
      <c r="T372" s="2">
        <v>5.0</v>
      </c>
      <c r="U372" s="2">
        <v>5.0</v>
      </c>
      <c r="V372" s="2">
        <v>5.0</v>
      </c>
      <c r="W372" s="2">
        <v>5.0</v>
      </c>
      <c r="X372" s="2">
        <v>5.0</v>
      </c>
      <c r="Y372" s="2">
        <v>5.0</v>
      </c>
      <c r="Z372" s="2">
        <v>5.0</v>
      </c>
      <c r="AA372" s="2">
        <v>5.0</v>
      </c>
      <c r="AB372" s="2">
        <v>5.0</v>
      </c>
      <c r="AC372" s="2">
        <v>5.0</v>
      </c>
      <c r="AE372" s="2" t="s">
        <v>104</v>
      </c>
      <c r="AG372" s="2" t="s">
        <v>104</v>
      </c>
      <c r="AJ372" s="2" t="s">
        <v>102</v>
      </c>
      <c r="AL372" s="2" t="s">
        <v>102</v>
      </c>
      <c r="AR372" s="2" t="s">
        <v>102</v>
      </c>
      <c r="AV372" s="2" t="s">
        <v>102</v>
      </c>
      <c r="AW372" s="2" t="s">
        <v>102</v>
      </c>
      <c r="AZ372" s="2" t="s">
        <v>102</v>
      </c>
      <c r="BB372" s="2" t="s">
        <v>102</v>
      </c>
      <c r="BE372" s="2" t="s">
        <v>104</v>
      </c>
      <c r="BG372" s="2" t="s">
        <v>104</v>
      </c>
      <c r="BM372" s="2" t="s">
        <v>104</v>
      </c>
      <c r="BQ372" s="2" t="s">
        <v>104</v>
      </c>
      <c r="BR372" s="2" t="s">
        <v>104</v>
      </c>
      <c r="BT372" s="2">
        <v>3.0</v>
      </c>
      <c r="BU372" s="2">
        <v>3.0</v>
      </c>
      <c r="BV372" s="2">
        <v>3.0</v>
      </c>
      <c r="BW372" s="2">
        <v>4.0</v>
      </c>
      <c r="BX372" s="2">
        <v>2.0</v>
      </c>
      <c r="BY372" s="2">
        <v>3.0</v>
      </c>
      <c r="BZ372" s="2">
        <v>3.0</v>
      </c>
      <c r="CA372" s="2">
        <v>2.0</v>
      </c>
      <c r="CB372" s="2">
        <v>3.0</v>
      </c>
      <c r="CC372" s="2">
        <v>2.0</v>
      </c>
      <c r="CD372" s="2">
        <v>3.0</v>
      </c>
      <c r="CE372" s="2">
        <v>3.0</v>
      </c>
      <c r="CF372" s="2">
        <v>3.0</v>
      </c>
      <c r="CG372" s="2">
        <v>3.0</v>
      </c>
      <c r="CH372" s="2">
        <v>3.0</v>
      </c>
      <c r="CI372" s="2">
        <v>2.0</v>
      </c>
      <c r="CJ372" s="2">
        <v>3.0</v>
      </c>
      <c r="CK372" s="2">
        <v>3.0</v>
      </c>
      <c r="CL372" s="2" t="s">
        <v>105</v>
      </c>
      <c r="CM372" s="2" t="s">
        <v>2076</v>
      </c>
      <c r="CN372" s="6" t="s">
        <v>2077</v>
      </c>
      <c r="CO372" s="7" t="str">
        <f>HYPERLINK("https://drive.google.com/file/d/1MP03eVSSif2zKJAUB4JK8nB6P5GWXMFT/view?usp=drivesdk","Form Tanggapan")</f>
        <v>Form Tanggapan</v>
      </c>
      <c r="CP372" s="2" t="s">
        <v>2078</v>
      </c>
    </row>
    <row r="373">
      <c r="A373" s="4">
        <v>43973.831733900464</v>
      </c>
      <c r="B373" s="2" t="s">
        <v>1242</v>
      </c>
      <c r="C373" s="2" t="s">
        <v>2079</v>
      </c>
      <c r="D373" s="5" t="s">
        <v>2080</v>
      </c>
      <c r="E373" s="2">
        <v>22.0</v>
      </c>
      <c r="F373" s="2" t="s">
        <v>391</v>
      </c>
      <c r="G373" s="2" t="s">
        <v>96</v>
      </c>
      <c r="H373" s="2" t="s">
        <v>97</v>
      </c>
      <c r="I373" s="2" t="s">
        <v>124</v>
      </c>
      <c r="J373" s="2" t="s">
        <v>190</v>
      </c>
      <c r="K373" s="2" t="s">
        <v>471</v>
      </c>
      <c r="L373" s="2">
        <v>5.0</v>
      </c>
      <c r="M373" s="2">
        <v>5.0</v>
      </c>
      <c r="N373" s="2">
        <v>5.0</v>
      </c>
      <c r="O373" s="2">
        <v>5.0</v>
      </c>
      <c r="P373" s="2">
        <v>5.0</v>
      </c>
      <c r="Q373" s="2">
        <v>4.0</v>
      </c>
      <c r="R373" s="2">
        <v>3.0</v>
      </c>
      <c r="S373" s="2">
        <v>5.0</v>
      </c>
      <c r="T373" s="2">
        <v>4.0</v>
      </c>
      <c r="U373" s="2">
        <v>1.0</v>
      </c>
      <c r="V373" s="2">
        <v>3.0</v>
      </c>
      <c r="W373" s="2">
        <v>5.0</v>
      </c>
      <c r="X373" s="2">
        <v>5.0</v>
      </c>
      <c r="Y373" s="2">
        <v>5.0</v>
      </c>
      <c r="Z373" s="2">
        <v>5.0</v>
      </c>
      <c r="AA373" s="2">
        <v>2.0</v>
      </c>
      <c r="AB373" s="2">
        <v>1.0</v>
      </c>
      <c r="AC373" s="2">
        <v>2.0</v>
      </c>
      <c r="AE373" s="2" t="s">
        <v>116</v>
      </c>
      <c r="AG373" s="2" t="s">
        <v>102</v>
      </c>
      <c r="AJ373" s="2" t="s">
        <v>102</v>
      </c>
      <c r="AL373" s="2" t="s">
        <v>127</v>
      </c>
      <c r="AR373" s="2" t="s">
        <v>104</v>
      </c>
      <c r="AV373" s="2" t="s">
        <v>102</v>
      </c>
      <c r="AW373" s="2" t="s">
        <v>127</v>
      </c>
      <c r="AZ373" s="2" t="s">
        <v>104</v>
      </c>
      <c r="BB373" s="2" t="s">
        <v>104</v>
      </c>
      <c r="BE373" s="2" t="s">
        <v>127</v>
      </c>
      <c r="BG373" s="2" t="s">
        <v>127</v>
      </c>
      <c r="BM373" s="2" t="s">
        <v>104</v>
      </c>
      <c r="BQ373" s="2" t="s">
        <v>103</v>
      </c>
      <c r="BR373" s="2" t="s">
        <v>104</v>
      </c>
      <c r="BT373" s="2">
        <v>3.0</v>
      </c>
      <c r="BU373" s="2">
        <v>3.0</v>
      </c>
      <c r="BV373" s="2">
        <v>4.0</v>
      </c>
      <c r="BW373" s="2">
        <v>4.0</v>
      </c>
      <c r="BX373" s="2">
        <v>1.0</v>
      </c>
      <c r="BY373" s="2">
        <v>3.0</v>
      </c>
      <c r="BZ373" s="2">
        <v>2.0</v>
      </c>
      <c r="CA373" s="2">
        <v>4.0</v>
      </c>
      <c r="CB373" s="2">
        <v>3.0</v>
      </c>
      <c r="CC373" s="2">
        <v>1.0</v>
      </c>
      <c r="CD373" s="2">
        <v>4.0</v>
      </c>
      <c r="CE373" s="2">
        <v>2.0</v>
      </c>
      <c r="CF373" s="2">
        <v>2.0</v>
      </c>
      <c r="CG373" s="2">
        <v>1.0</v>
      </c>
      <c r="CH373" s="2">
        <v>4.0</v>
      </c>
      <c r="CI373" s="2">
        <v>2.0</v>
      </c>
      <c r="CJ373" s="2">
        <v>4.0</v>
      </c>
      <c r="CK373" s="2">
        <v>3.0</v>
      </c>
      <c r="CL373" s="2" t="s">
        <v>105</v>
      </c>
      <c r="CM373" s="2" t="s">
        <v>2081</v>
      </c>
      <c r="CN373" s="6" t="s">
        <v>2082</v>
      </c>
      <c r="CO373" s="7" t="str">
        <f>HYPERLINK("https://drive.google.com/file/d/1DMiQz4FI7a1YTJBl_UWUxC-QLyRSLA49/view?usp=drivesdk","Form Tanggapan")</f>
        <v>Form Tanggapan</v>
      </c>
      <c r="CP373" s="2" t="s">
        <v>2083</v>
      </c>
    </row>
    <row r="374">
      <c r="A374" s="4">
        <v>43973.8683150463</v>
      </c>
      <c r="B374" s="2" t="s">
        <v>1242</v>
      </c>
      <c r="C374" s="2" t="s">
        <v>2084</v>
      </c>
      <c r="D374" s="5" t="s">
        <v>2085</v>
      </c>
      <c r="E374" s="2">
        <v>26.0</v>
      </c>
      <c r="F374" s="2" t="s">
        <v>2086</v>
      </c>
      <c r="G374" s="2" t="s">
        <v>96</v>
      </c>
      <c r="H374" s="2" t="s">
        <v>97</v>
      </c>
      <c r="I374" s="2" t="s">
        <v>113</v>
      </c>
      <c r="J374" s="2" t="s">
        <v>2087</v>
      </c>
      <c r="K374" s="2" t="s">
        <v>477</v>
      </c>
      <c r="L374" s="2">
        <v>5.0</v>
      </c>
      <c r="M374" s="2">
        <v>5.0</v>
      </c>
      <c r="N374" s="2">
        <v>5.0</v>
      </c>
      <c r="O374" s="2">
        <v>5.0</v>
      </c>
      <c r="P374" s="2">
        <v>5.0</v>
      </c>
      <c r="Q374" s="2">
        <v>5.0</v>
      </c>
      <c r="R374" s="2">
        <v>5.0</v>
      </c>
      <c r="S374" s="2">
        <v>5.0</v>
      </c>
      <c r="T374" s="2">
        <v>5.0</v>
      </c>
      <c r="U374" s="2">
        <v>3.0</v>
      </c>
      <c r="V374" s="2">
        <v>5.0</v>
      </c>
      <c r="W374" s="2">
        <v>5.0</v>
      </c>
      <c r="X374" s="2">
        <v>5.0</v>
      </c>
      <c r="Y374" s="2">
        <v>5.0</v>
      </c>
      <c r="Z374" s="2">
        <v>5.0</v>
      </c>
      <c r="AA374" s="2">
        <v>2.0</v>
      </c>
      <c r="AB374" s="2">
        <v>1.0</v>
      </c>
      <c r="AC374" s="2">
        <v>5.0</v>
      </c>
      <c r="AE374" s="2" t="s">
        <v>101</v>
      </c>
      <c r="AG374" s="2" t="s">
        <v>102</v>
      </c>
      <c r="AJ374" s="2" t="s">
        <v>102</v>
      </c>
      <c r="AL374" s="2" t="s">
        <v>103</v>
      </c>
      <c r="AR374" s="2" t="s">
        <v>102</v>
      </c>
      <c r="AV374" s="2" t="s">
        <v>102</v>
      </c>
      <c r="AW374" s="2" t="s">
        <v>103</v>
      </c>
      <c r="AZ374" s="2" t="s">
        <v>102</v>
      </c>
      <c r="BB374" s="2" t="s">
        <v>102</v>
      </c>
      <c r="BE374" s="2" t="s">
        <v>104</v>
      </c>
      <c r="BG374" s="2" t="s">
        <v>103</v>
      </c>
      <c r="BM374" s="2" t="s">
        <v>103</v>
      </c>
      <c r="BQ374" s="2" t="s">
        <v>103</v>
      </c>
      <c r="BR374" s="2" t="s">
        <v>104</v>
      </c>
      <c r="BT374" s="2">
        <v>4.0</v>
      </c>
      <c r="BU374" s="2">
        <v>4.0</v>
      </c>
      <c r="BV374" s="2">
        <v>4.0</v>
      </c>
      <c r="BW374" s="2">
        <v>4.0</v>
      </c>
      <c r="BX374" s="2">
        <v>1.0</v>
      </c>
      <c r="BY374" s="2">
        <v>4.0</v>
      </c>
      <c r="BZ374" s="2">
        <v>4.0</v>
      </c>
      <c r="CA374" s="2">
        <v>1.0</v>
      </c>
      <c r="CB374" s="2">
        <v>4.0</v>
      </c>
      <c r="CC374" s="2">
        <v>1.0</v>
      </c>
      <c r="CD374" s="2">
        <v>4.0</v>
      </c>
      <c r="CE374" s="2">
        <v>4.0</v>
      </c>
      <c r="CF374" s="2">
        <v>4.0</v>
      </c>
      <c r="CG374" s="2">
        <v>2.0</v>
      </c>
      <c r="CH374" s="2">
        <v>4.0</v>
      </c>
      <c r="CI374" s="2">
        <v>1.0</v>
      </c>
      <c r="CJ374" s="2">
        <v>2.0</v>
      </c>
      <c r="CK374" s="2">
        <v>4.0</v>
      </c>
      <c r="CL374" s="2" t="s">
        <v>105</v>
      </c>
      <c r="CM374" s="2" t="s">
        <v>2088</v>
      </c>
      <c r="CN374" s="6" t="s">
        <v>2089</v>
      </c>
      <c r="CO374" s="7" t="str">
        <f>HYPERLINK("https://drive.google.com/file/d/1lAgvOPlxL2Z7R-znoxT1EtxoLGXowq_B/view?usp=drivesdk","Form Tanggapan")</f>
        <v>Form Tanggapan</v>
      </c>
      <c r="CP374" s="2" t="s">
        <v>2090</v>
      </c>
    </row>
    <row r="375">
      <c r="A375" s="4">
        <v>43973.876592256944</v>
      </c>
      <c r="B375" s="2" t="s">
        <v>1242</v>
      </c>
      <c r="C375" s="2" t="s">
        <v>2091</v>
      </c>
      <c r="D375" s="5" t="s">
        <v>2092</v>
      </c>
      <c r="E375" s="2">
        <v>32.0</v>
      </c>
      <c r="F375" s="2" t="s">
        <v>698</v>
      </c>
      <c r="G375" s="2" t="s">
        <v>96</v>
      </c>
      <c r="H375" s="2" t="s">
        <v>168</v>
      </c>
      <c r="I375" s="2" t="s">
        <v>124</v>
      </c>
      <c r="J375" s="2" t="s">
        <v>246</v>
      </c>
      <c r="K375" s="2" t="s">
        <v>191</v>
      </c>
      <c r="L375" s="2">
        <v>5.0</v>
      </c>
      <c r="M375" s="2">
        <v>5.0</v>
      </c>
      <c r="N375" s="2">
        <v>5.0</v>
      </c>
      <c r="O375" s="2">
        <v>5.0</v>
      </c>
      <c r="P375" s="2">
        <v>5.0</v>
      </c>
      <c r="Q375" s="2">
        <v>5.0</v>
      </c>
      <c r="R375" s="2">
        <v>5.0</v>
      </c>
      <c r="S375" s="2">
        <v>5.0</v>
      </c>
      <c r="T375" s="2">
        <v>5.0</v>
      </c>
      <c r="U375" s="2">
        <v>5.0</v>
      </c>
      <c r="V375" s="2">
        <v>5.0</v>
      </c>
      <c r="W375" s="2">
        <v>5.0</v>
      </c>
      <c r="X375" s="2">
        <v>5.0</v>
      </c>
      <c r="Y375" s="2">
        <v>5.0</v>
      </c>
      <c r="Z375" s="2">
        <v>5.0</v>
      </c>
      <c r="AA375" s="2">
        <v>5.0</v>
      </c>
      <c r="AB375" s="2">
        <v>5.0</v>
      </c>
      <c r="AC375" s="2">
        <v>5.0</v>
      </c>
      <c r="AE375" s="2" t="s">
        <v>104</v>
      </c>
      <c r="AG375" s="2" t="s">
        <v>102</v>
      </c>
      <c r="AJ375" s="2" t="s">
        <v>102</v>
      </c>
      <c r="AL375" s="2" t="s">
        <v>102</v>
      </c>
      <c r="AR375" s="2" t="s">
        <v>102</v>
      </c>
      <c r="AV375" s="2" t="s">
        <v>102</v>
      </c>
      <c r="AW375" s="2" t="s">
        <v>102</v>
      </c>
      <c r="AZ375" s="2" t="s">
        <v>102</v>
      </c>
      <c r="BB375" s="2" t="s">
        <v>102</v>
      </c>
      <c r="BE375" s="2" t="s">
        <v>102</v>
      </c>
      <c r="BG375" s="2" t="s">
        <v>102</v>
      </c>
      <c r="BM375" s="2" t="s">
        <v>102</v>
      </c>
      <c r="BQ375" s="2" t="s">
        <v>102</v>
      </c>
      <c r="BR375" s="2" t="s">
        <v>102</v>
      </c>
      <c r="BT375" s="2">
        <v>4.0</v>
      </c>
      <c r="BU375" s="2">
        <v>4.0</v>
      </c>
      <c r="BV375" s="2">
        <v>4.0</v>
      </c>
      <c r="BW375" s="2">
        <v>4.0</v>
      </c>
      <c r="BX375" s="2">
        <v>1.0</v>
      </c>
      <c r="BY375" s="2">
        <v>4.0</v>
      </c>
      <c r="BZ375" s="2">
        <v>1.0</v>
      </c>
      <c r="CA375" s="2">
        <v>1.0</v>
      </c>
      <c r="CB375" s="2">
        <v>4.0</v>
      </c>
      <c r="CC375" s="2">
        <v>1.0</v>
      </c>
      <c r="CD375" s="2">
        <v>4.0</v>
      </c>
      <c r="CE375" s="2">
        <v>4.0</v>
      </c>
      <c r="CF375" s="2">
        <v>4.0</v>
      </c>
      <c r="CG375" s="2">
        <v>4.0</v>
      </c>
      <c r="CH375" s="2">
        <v>4.0</v>
      </c>
      <c r="CI375" s="2">
        <v>1.0</v>
      </c>
      <c r="CJ375" s="2">
        <v>1.0</v>
      </c>
      <c r="CK375" s="2">
        <v>4.0</v>
      </c>
      <c r="CL375" s="2" t="s">
        <v>105</v>
      </c>
      <c r="CM375" s="2" t="s">
        <v>2093</v>
      </c>
      <c r="CN375" s="6" t="s">
        <v>2094</v>
      </c>
      <c r="CO375" s="7" t="str">
        <f>HYPERLINK("https://drive.google.com/file/d/1OVuVNr_GYrYjVVtJ3qrtR7RDoK_OjJ6k/view?usp=drivesdk","Form Tanggapan")</f>
        <v>Form Tanggapan</v>
      </c>
      <c r="CP375" s="2" t="s">
        <v>2095</v>
      </c>
    </row>
    <row r="376">
      <c r="A376" s="4">
        <v>43973.96779126157</v>
      </c>
      <c r="B376" s="2" t="s">
        <v>1242</v>
      </c>
      <c r="C376" s="2" t="s">
        <v>2096</v>
      </c>
      <c r="D376" s="5" t="s">
        <v>2097</v>
      </c>
      <c r="E376" s="2">
        <v>26.0</v>
      </c>
      <c r="F376" s="2" t="s">
        <v>122</v>
      </c>
      <c r="G376" s="2" t="s">
        <v>96</v>
      </c>
      <c r="H376" s="2" t="s">
        <v>97</v>
      </c>
      <c r="I376" s="2" t="s">
        <v>113</v>
      </c>
      <c r="J376" s="2" t="s">
        <v>307</v>
      </c>
      <c r="K376" s="2" t="s">
        <v>684</v>
      </c>
      <c r="L376" s="2">
        <v>5.0</v>
      </c>
      <c r="M376" s="2">
        <v>5.0</v>
      </c>
      <c r="N376" s="2">
        <v>5.0</v>
      </c>
      <c r="O376" s="2">
        <v>4.0</v>
      </c>
      <c r="P376" s="2">
        <v>5.0</v>
      </c>
      <c r="Q376" s="2">
        <v>5.0</v>
      </c>
      <c r="R376" s="2">
        <v>3.0</v>
      </c>
      <c r="S376" s="2">
        <v>4.0</v>
      </c>
      <c r="T376" s="2">
        <v>5.0</v>
      </c>
      <c r="U376" s="2">
        <v>5.0</v>
      </c>
      <c r="V376" s="2">
        <v>5.0</v>
      </c>
      <c r="W376" s="2">
        <v>4.0</v>
      </c>
      <c r="X376" s="2">
        <v>4.0</v>
      </c>
      <c r="Y376" s="2">
        <v>5.0</v>
      </c>
      <c r="Z376" s="2">
        <v>5.0</v>
      </c>
      <c r="AA376" s="2">
        <v>1.0</v>
      </c>
      <c r="AB376" s="2">
        <v>1.0</v>
      </c>
      <c r="AC376" s="2">
        <v>5.0</v>
      </c>
      <c r="AE376" s="2" t="s">
        <v>104</v>
      </c>
      <c r="AG376" s="2" t="s">
        <v>102</v>
      </c>
      <c r="AJ376" s="2" t="s">
        <v>102</v>
      </c>
      <c r="AL376" s="2" t="s">
        <v>104</v>
      </c>
      <c r="AR376" s="2" t="s">
        <v>102</v>
      </c>
      <c r="AV376" s="2" t="s">
        <v>104</v>
      </c>
      <c r="AW376" s="2" t="s">
        <v>102</v>
      </c>
      <c r="AZ376" s="2" t="s">
        <v>102</v>
      </c>
      <c r="BB376" s="2" t="s">
        <v>102</v>
      </c>
      <c r="BE376" s="2" t="s">
        <v>102</v>
      </c>
      <c r="BG376" s="2" t="s">
        <v>102</v>
      </c>
      <c r="BM376" s="2" t="s">
        <v>102</v>
      </c>
      <c r="BQ376" s="2" t="s">
        <v>104</v>
      </c>
      <c r="BR376" s="2" t="s">
        <v>104</v>
      </c>
      <c r="BT376" s="2">
        <v>4.0</v>
      </c>
      <c r="BU376" s="2">
        <v>4.0</v>
      </c>
      <c r="BV376" s="2">
        <v>4.0</v>
      </c>
      <c r="BW376" s="2">
        <v>4.0</v>
      </c>
      <c r="BX376" s="2">
        <v>1.0</v>
      </c>
      <c r="BY376" s="2">
        <v>4.0</v>
      </c>
      <c r="BZ376" s="2">
        <v>4.0</v>
      </c>
      <c r="CA376" s="2">
        <v>2.0</v>
      </c>
      <c r="CB376" s="2">
        <v>4.0</v>
      </c>
      <c r="CC376" s="2">
        <v>1.0</v>
      </c>
      <c r="CD376" s="2">
        <v>4.0</v>
      </c>
      <c r="CE376" s="2">
        <v>3.0</v>
      </c>
      <c r="CF376" s="2">
        <v>4.0</v>
      </c>
      <c r="CG376" s="2">
        <v>2.0</v>
      </c>
      <c r="CH376" s="2">
        <v>1.0</v>
      </c>
      <c r="CI376" s="2">
        <v>1.0</v>
      </c>
      <c r="CJ376" s="2">
        <v>2.0</v>
      </c>
      <c r="CK376" s="2">
        <v>3.0</v>
      </c>
      <c r="CL376" s="2" t="s">
        <v>105</v>
      </c>
      <c r="CM376" s="2" t="s">
        <v>2098</v>
      </c>
      <c r="CN376" s="6" t="s">
        <v>2099</v>
      </c>
      <c r="CO376" s="7" t="str">
        <f>HYPERLINK("https://drive.google.com/file/d/1mdSn488AHZHJy9DFs9O0JiBALA17X4qS/view?usp=drivesdk","Form Tanggapan")</f>
        <v>Form Tanggapan</v>
      </c>
      <c r="CP376" s="2" t="s">
        <v>2100</v>
      </c>
    </row>
    <row r="377">
      <c r="A377" s="4">
        <v>43973.97681666666</v>
      </c>
      <c r="B377" s="2" t="s">
        <v>1242</v>
      </c>
      <c r="C377" s="2" t="s">
        <v>2101</v>
      </c>
      <c r="D377" s="5" t="s">
        <v>2102</v>
      </c>
      <c r="E377" s="2">
        <v>31.0</v>
      </c>
      <c r="F377" s="2" t="s">
        <v>122</v>
      </c>
      <c r="G377" s="2" t="s">
        <v>112</v>
      </c>
      <c r="H377" s="2" t="s">
        <v>168</v>
      </c>
      <c r="I377" s="2" t="s">
        <v>161</v>
      </c>
      <c r="J377" s="2" t="s">
        <v>2103</v>
      </c>
      <c r="K377" s="2" t="s">
        <v>2104</v>
      </c>
      <c r="L377" s="2">
        <v>5.0</v>
      </c>
      <c r="M377" s="2">
        <v>5.0</v>
      </c>
      <c r="N377" s="2">
        <v>5.0</v>
      </c>
      <c r="O377" s="2">
        <v>5.0</v>
      </c>
      <c r="P377" s="2">
        <v>5.0</v>
      </c>
      <c r="Q377" s="2">
        <v>5.0</v>
      </c>
      <c r="R377" s="2">
        <v>2.0</v>
      </c>
      <c r="S377" s="2">
        <v>5.0</v>
      </c>
      <c r="T377" s="2">
        <v>5.0</v>
      </c>
      <c r="U377" s="2">
        <v>5.0</v>
      </c>
      <c r="V377" s="2">
        <v>5.0</v>
      </c>
      <c r="W377" s="2">
        <v>5.0</v>
      </c>
      <c r="X377" s="2">
        <v>5.0</v>
      </c>
      <c r="Y377" s="2">
        <v>4.0</v>
      </c>
      <c r="Z377" s="2">
        <v>5.0</v>
      </c>
      <c r="AA377" s="2">
        <v>1.0</v>
      </c>
      <c r="AB377" s="2">
        <v>4.0</v>
      </c>
      <c r="AC377" s="2">
        <v>5.0</v>
      </c>
      <c r="AE377" s="2" t="s">
        <v>104</v>
      </c>
      <c r="AG377" s="2" t="s">
        <v>102</v>
      </c>
      <c r="AJ377" s="2" t="s">
        <v>102</v>
      </c>
      <c r="AL377" s="2" t="s">
        <v>104</v>
      </c>
      <c r="AR377" s="2" t="s">
        <v>104</v>
      </c>
      <c r="AV377" s="2" t="s">
        <v>102</v>
      </c>
      <c r="AW377" s="2" t="s">
        <v>102</v>
      </c>
      <c r="AZ377" s="2" t="s">
        <v>104</v>
      </c>
      <c r="BB377" s="2" t="s">
        <v>102</v>
      </c>
      <c r="BE377" s="2" t="s">
        <v>102</v>
      </c>
      <c r="BG377" s="2" t="s">
        <v>103</v>
      </c>
      <c r="BM377" s="2" t="s">
        <v>102</v>
      </c>
      <c r="BQ377" s="2" t="s">
        <v>104</v>
      </c>
      <c r="BR377" s="2" t="s">
        <v>102</v>
      </c>
      <c r="BT377" s="2">
        <v>4.0</v>
      </c>
      <c r="BU377" s="2">
        <v>4.0</v>
      </c>
      <c r="BV377" s="2">
        <v>4.0</v>
      </c>
      <c r="BW377" s="2">
        <v>4.0</v>
      </c>
      <c r="BX377" s="2">
        <v>1.0</v>
      </c>
      <c r="BY377" s="2">
        <v>4.0</v>
      </c>
      <c r="BZ377" s="2">
        <v>1.0</v>
      </c>
      <c r="CA377" s="2">
        <v>2.0</v>
      </c>
      <c r="CB377" s="2">
        <v>4.0</v>
      </c>
      <c r="CC377" s="2">
        <v>1.0</v>
      </c>
      <c r="CD377" s="2">
        <v>2.0</v>
      </c>
      <c r="CE377" s="2">
        <v>3.0</v>
      </c>
      <c r="CF377" s="2">
        <v>3.0</v>
      </c>
      <c r="CG377" s="2">
        <v>1.0</v>
      </c>
      <c r="CH377" s="2">
        <v>3.0</v>
      </c>
      <c r="CI377" s="2">
        <v>3.0</v>
      </c>
      <c r="CJ377" s="2">
        <v>1.0</v>
      </c>
      <c r="CK377" s="2">
        <v>4.0</v>
      </c>
      <c r="CL377" s="2" t="s">
        <v>105</v>
      </c>
      <c r="CM377" s="2" t="s">
        <v>2105</v>
      </c>
      <c r="CN377" s="6" t="s">
        <v>2106</v>
      </c>
      <c r="CO377" s="7" t="str">
        <f>HYPERLINK("https://drive.google.com/file/d/1EXs1uZWFLmPYnyyA5wtM750cm5iG-fWj/view?usp=drivesdk","Form Tanggapan")</f>
        <v>Form Tanggapan</v>
      </c>
      <c r="CP377" s="2" t="s">
        <v>2107</v>
      </c>
    </row>
    <row r="378">
      <c r="A378" s="4">
        <v>43974.00579045139</v>
      </c>
      <c r="B378" s="2" t="s">
        <v>1242</v>
      </c>
      <c r="C378" s="2" t="s">
        <v>2108</v>
      </c>
      <c r="D378" s="5" t="s">
        <v>2109</v>
      </c>
      <c r="E378" s="2">
        <v>21.0</v>
      </c>
      <c r="F378" s="2" t="s">
        <v>245</v>
      </c>
      <c r="G378" s="2" t="s">
        <v>96</v>
      </c>
      <c r="H378" s="2" t="s">
        <v>123</v>
      </c>
      <c r="I378" s="2" t="s">
        <v>113</v>
      </c>
      <c r="J378" s="2" t="s">
        <v>125</v>
      </c>
      <c r="K378" s="2" t="s">
        <v>453</v>
      </c>
      <c r="L378" s="2">
        <v>5.0</v>
      </c>
      <c r="M378" s="2">
        <v>5.0</v>
      </c>
      <c r="N378" s="2">
        <v>5.0</v>
      </c>
      <c r="O378" s="2">
        <v>5.0</v>
      </c>
      <c r="P378" s="2">
        <v>5.0</v>
      </c>
      <c r="Q378" s="2">
        <v>5.0</v>
      </c>
      <c r="R378" s="2">
        <v>2.0</v>
      </c>
      <c r="S378" s="2">
        <v>5.0</v>
      </c>
      <c r="T378" s="2">
        <v>4.0</v>
      </c>
      <c r="U378" s="2">
        <v>4.0</v>
      </c>
      <c r="V378" s="2">
        <v>5.0</v>
      </c>
      <c r="W378" s="2">
        <v>5.0</v>
      </c>
      <c r="X378" s="2">
        <v>4.0</v>
      </c>
      <c r="Y378" s="2">
        <v>5.0</v>
      </c>
      <c r="Z378" s="2">
        <v>4.0</v>
      </c>
      <c r="AA378" s="2">
        <v>2.0</v>
      </c>
      <c r="AB378" s="2">
        <v>1.0</v>
      </c>
      <c r="AC378" s="2">
        <v>5.0</v>
      </c>
      <c r="AE378" s="2" t="s">
        <v>104</v>
      </c>
      <c r="AG378" s="2" t="s">
        <v>102</v>
      </c>
      <c r="AJ378" s="2" t="s">
        <v>102</v>
      </c>
      <c r="AL378" s="2" t="s">
        <v>102</v>
      </c>
      <c r="AR378" s="2" t="s">
        <v>102</v>
      </c>
      <c r="AV378" s="2" t="s">
        <v>102</v>
      </c>
      <c r="AW378" s="2" t="s">
        <v>104</v>
      </c>
      <c r="AZ378" s="2" t="s">
        <v>102</v>
      </c>
      <c r="BB378" s="2" t="s">
        <v>103</v>
      </c>
      <c r="BE378" s="2" t="s">
        <v>102</v>
      </c>
      <c r="BG378" s="2" t="s">
        <v>104</v>
      </c>
      <c r="BM378" s="2" t="s">
        <v>102</v>
      </c>
      <c r="BQ378" s="2" t="s">
        <v>102</v>
      </c>
      <c r="BR378" s="2" t="s">
        <v>102</v>
      </c>
      <c r="BT378" s="2">
        <v>4.0</v>
      </c>
      <c r="BU378" s="2">
        <v>4.0</v>
      </c>
      <c r="BV378" s="2">
        <v>4.0</v>
      </c>
      <c r="BW378" s="2">
        <v>4.0</v>
      </c>
      <c r="BX378" s="2">
        <v>1.0</v>
      </c>
      <c r="BY378" s="2">
        <v>2.0</v>
      </c>
      <c r="BZ378" s="2">
        <v>3.0</v>
      </c>
      <c r="CA378" s="2">
        <v>3.0</v>
      </c>
      <c r="CB378" s="2">
        <v>4.0</v>
      </c>
      <c r="CC378" s="2">
        <v>1.0</v>
      </c>
      <c r="CD378" s="2">
        <v>3.0</v>
      </c>
      <c r="CE378" s="2">
        <v>3.0</v>
      </c>
      <c r="CF378" s="2">
        <v>2.0</v>
      </c>
      <c r="CG378" s="2">
        <v>1.0</v>
      </c>
      <c r="CH378" s="2">
        <v>4.0</v>
      </c>
      <c r="CI378" s="2">
        <v>2.0</v>
      </c>
      <c r="CJ378" s="2">
        <v>4.0</v>
      </c>
      <c r="CK378" s="2">
        <v>3.0</v>
      </c>
      <c r="CL378" s="2" t="s">
        <v>105</v>
      </c>
      <c r="CM378" s="2" t="s">
        <v>2110</v>
      </c>
      <c r="CN378" s="6" t="s">
        <v>2111</v>
      </c>
      <c r="CO378" s="7" t="str">
        <f>HYPERLINK("https://drive.google.com/file/d/1YJK6TdDM8WO0sNxgGawdN9UKUw1mhFjb/view?usp=drivesdk","Form Tanggapan")</f>
        <v>Form Tanggapan</v>
      </c>
      <c r="CP378" s="2" t="s">
        <v>2112</v>
      </c>
    </row>
    <row r="379">
      <c r="A379" s="4">
        <v>43974.14254327546</v>
      </c>
      <c r="B379" s="2" t="s">
        <v>1242</v>
      </c>
      <c r="C379" s="2" t="s">
        <v>2113</v>
      </c>
      <c r="D379" s="5" t="s">
        <v>2114</v>
      </c>
      <c r="E379" s="2">
        <v>27.0</v>
      </c>
      <c r="F379" s="2" t="s">
        <v>282</v>
      </c>
      <c r="G379" s="2" t="s">
        <v>96</v>
      </c>
      <c r="H379" s="2" t="s">
        <v>168</v>
      </c>
      <c r="I379" s="2" t="s">
        <v>113</v>
      </c>
      <c r="J379" s="2" t="s">
        <v>114</v>
      </c>
      <c r="K379" s="2" t="s">
        <v>471</v>
      </c>
      <c r="L379" s="2">
        <v>5.0</v>
      </c>
      <c r="M379" s="2">
        <v>5.0</v>
      </c>
      <c r="N379" s="2">
        <v>5.0</v>
      </c>
      <c r="O379" s="2">
        <v>5.0</v>
      </c>
      <c r="P379" s="2">
        <v>5.0</v>
      </c>
      <c r="Q379" s="2">
        <v>5.0</v>
      </c>
      <c r="R379" s="2">
        <v>5.0</v>
      </c>
      <c r="S379" s="2">
        <v>5.0</v>
      </c>
      <c r="T379" s="2">
        <v>5.0</v>
      </c>
      <c r="U379" s="2">
        <v>5.0</v>
      </c>
      <c r="V379" s="2">
        <v>5.0</v>
      </c>
      <c r="W379" s="2">
        <v>5.0</v>
      </c>
      <c r="X379" s="2">
        <v>5.0</v>
      </c>
      <c r="Y379" s="2">
        <v>5.0</v>
      </c>
      <c r="Z379" s="2">
        <v>5.0</v>
      </c>
      <c r="AA379" s="2">
        <v>1.0</v>
      </c>
      <c r="AB379" s="2">
        <v>1.0</v>
      </c>
      <c r="AC379" s="2">
        <v>1.0</v>
      </c>
      <c r="AE379" s="2" t="s">
        <v>101</v>
      </c>
      <c r="AG379" s="2" t="s">
        <v>102</v>
      </c>
      <c r="AJ379" s="2" t="s">
        <v>102</v>
      </c>
      <c r="AL379" s="2" t="s">
        <v>127</v>
      </c>
      <c r="AR379" s="2" t="s">
        <v>102</v>
      </c>
      <c r="AV379" s="2" t="s">
        <v>102</v>
      </c>
      <c r="AW379" s="2" t="s">
        <v>104</v>
      </c>
      <c r="AZ379" s="2" t="s">
        <v>102</v>
      </c>
      <c r="BB379" s="2" t="s">
        <v>102</v>
      </c>
      <c r="BE379" s="2" t="s">
        <v>104</v>
      </c>
      <c r="BG379" s="2" t="s">
        <v>104</v>
      </c>
      <c r="BM379" s="2" t="s">
        <v>102</v>
      </c>
      <c r="BQ379" s="2" t="s">
        <v>103</v>
      </c>
      <c r="BR379" s="2" t="s">
        <v>102</v>
      </c>
      <c r="BT379" s="2">
        <v>4.0</v>
      </c>
      <c r="BU379" s="2">
        <v>4.0</v>
      </c>
      <c r="BV379" s="2">
        <v>4.0</v>
      </c>
      <c r="BW379" s="2">
        <v>4.0</v>
      </c>
      <c r="BX379" s="2">
        <v>1.0</v>
      </c>
      <c r="BY379" s="2">
        <v>4.0</v>
      </c>
      <c r="BZ379" s="2">
        <v>2.0</v>
      </c>
      <c r="CA379" s="2">
        <v>1.0</v>
      </c>
      <c r="CB379" s="2">
        <v>4.0</v>
      </c>
      <c r="CC379" s="2">
        <v>1.0</v>
      </c>
      <c r="CD379" s="2">
        <v>4.0</v>
      </c>
      <c r="CE379" s="2">
        <v>4.0</v>
      </c>
      <c r="CF379" s="2">
        <v>4.0</v>
      </c>
      <c r="CG379" s="2">
        <v>1.0</v>
      </c>
      <c r="CH379" s="2">
        <v>4.0</v>
      </c>
      <c r="CI379" s="2">
        <v>1.0</v>
      </c>
      <c r="CJ379" s="2">
        <v>1.0</v>
      </c>
      <c r="CK379" s="2">
        <v>4.0</v>
      </c>
      <c r="CL379" s="2" t="s">
        <v>105</v>
      </c>
      <c r="CM379" s="2" t="s">
        <v>2115</v>
      </c>
      <c r="CN379" s="6" t="s">
        <v>2116</v>
      </c>
      <c r="CO379" s="7" t="str">
        <f>HYPERLINK("https://drive.google.com/file/d/1sl7qYfpH8zPMQ6G2TQG-lT95BXZs12p6/view?usp=drivesdk","Form Tanggapan")</f>
        <v>Form Tanggapan</v>
      </c>
      <c r="CP379" s="2" t="s">
        <v>2117</v>
      </c>
    </row>
    <row r="380">
      <c r="A380" s="4">
        <v>43974.43787383102</v>
      </c>
      <c r="B380" s="2" t="s">
        <v>1242</v>
      </c>
      <c r="C380" s="2" t="s">
        <v>2118</v>
      </c>
      <c r="D380" s="5" t="s">
        <v>2119</v>
      </c>
      <c r="E380" s="2">
        <v>24.0</v>
      </c>
      <c r="F380" s="2" t="s">
        <v>1093</v>
      </c>
      <c r="G380" s="2" t="s">
        <v>96</v>
      </c>
      <c r="H380" s="2" t="s">
        <v>168</v>
      </c>
      <c r="I380" s="2" t="s">
        <v>124</v>
      </c>
      <c r="J380" s="2" t="s">
        <v>2120</v>
      </c>
      <c r="K380" s="2" t="s">
        <v>471</v>
      </c>
      <c r="L380" s="2">
        <v>3.0</v>
      </c>
      <c r="M380" s="2">
        <v>4.0</v>
      </c>
      <c r="N380" s="2">
        <v>4.0</v>
      </c>
      <c r="O380" s="2">
        <v>4.0</v>
      </c>
      <c r="P380" s="2">
        <v>4.0</v>
      </c>
      <c r="Q380" s="2">
        <v>3.0</v>
      </c>
      <c r="R380" s="2">
        <v>1.0</v>
      </c>
      <c r="S380" s="2">
        <v>4.0</v>
      </c>
      <c r="T380" s="2">
        <v>5.0</v>
      </c>
      <c r="U380" s="2">
        <v>5.0</v>
      </c>
      <c r="V380" s="2">
        <v>5.0</v>
      </c>
      <c r="W380" s="2">
        <v>4.0</v>
      </c>
      <c r="X380" s="2">
        <v>3.0</v>
      </c>
      <c r="Y380" s="2">
        <v>4.0</v>
      </c>
      <c r="Z380" s="2">
        <v>2.0</v>
      </c>
      <c r="AA380" s="2">
        <v>3.0</v>
      </c>
      <c r="AB380" s="2">
        <v>4.0</v>
      </c>
      <c r="AC380" s="2">
        <v>4.0</v>
      </c>
      <c r="AE380" s="2" t="s">
        <v>101</v>
      </c>
      <c r="AG380" s="2" t="s">
        <v>102</v>
      </c>
      <c r="AJ380" s="2" t="s">
        <v>102</v>
      </c>
      <c r="AL380" s="2" t="s">
        <v>104</v>
      </c>
      <c r="AR380" s="2" t="s">
        <v>102</v>
      </c>
      <c r="AV380" s="2" t="s">
        <v>102</v>
      </c>
      <c r="AW380" s="2" t="s">
        <v>104</v>
      </c>
      <c r="AZ380" s="2" t="s">
        <v>102</v>
      </c>
      <c r="BB380" s="2" t="s">
        <v>104</v>
      </c>
      <c r="BE380" s="2" t="s">
        <v>104</v>
      </c>
      <c r="BG380" s="2" t="s">
        <v>104</v>
      </c>
      <c r="BM380" s="2" t="s">
        <v>102</v>
      </c>
      <c r="BQ380" s="2" t="s">
        <v>104</v>
      </c>
      <c r="BR380" s="2" t="s">
        <v>102</v>
      </c>
      <c r="BT380" s="2">
        <v>3.0</v>
      </c>
      <c r="BU380" s="2">
        <v>1.0</v>
      </c>
      <c r="BV380" s="2">
        <v>4.0</v>
      </c>
      <c r="BW380" s="2">
        <v>3.0</v>
      </c>
      <c r="BX380" s="2">
        <v>2.0</v>
      </c>
      <c r="BY380" s="2">
        <v>3.0</v>
      </c>
      <c r="BZ380" s="2">
        <v>4.0</v>
      </c>
      <c r="CA380" s="2">
        <v>3.0</v>
      </c>
      <c r="CB380" s="2">
        <v>4.0</v>
      </c>
      <c r="CC380" s="2">
        <v>1.0</v>
      </c>
      <c r="CD380" s="2">
        <v>1.0</v>
      </c>
      <c r="CE380" s="2">
        <v>2.0</v>
      </c>
      <c r="CF380" s="2">
        <v>3.0</v>
      </c>
      <c r="CG380" s="2">
        <v>2.0</v>
      </c>
      <c r="CH380" s="2">
        <v>3.0</v>
      </c>
      <c r="CI380" s="2">
        <v>2.0</v>
      </c>
      <c r="CJ380" s="2">
        <v>4.0</v>
      </c>
      <c r="CK380" s="2">
        <v>3.0</v>
      </c>
      <c r="CL380" s="2" t="s">
        <v>105</v>
      </c>
      <c r="CM380" s="2" t="s">
        <v>2121</v>
      </c>
      <c r="CN380" s="6" t="s">
        <v>2122</v>
      </c>
      <c r="CO380" s="7" t="str">
        <f>HYPERLINK("https://drive.google.com/file/d/1ApBlidqs_0drr-Hm2eTj2rqHoHldt4yg/view?usp=drivesdk","Form Tanggapan")</f>
        <v>Form Tanggapan</v>
      </c>
      <c r="CP380" s="2" t="s">
        <v>2123</v>
      </c>
    </row>
    <row r="381">
      <c r="A381" s="4">
        <v>43974.439512627316</v>
      </c>
      <c r="B381" s="2" t="s">
        <v>1242</v>
      </c>
      <c r="C381" s="2" t="s">
        <v>2124</v>
      </c>
      <c r="D381" s="5" t="s">
        <v>2125</v>
      </c>
      <c r="E381" s="2">
        <v>28.0</v>
      </c>
      <c r="F381" s="2" t="s">
        <v>2126</v>
      </c>
      <c r="G381" s="2" t="s">
        <v>96</v>
      </c>
      <c r="H381" s="2" t="s">
        <v>97</v>
      </c>
      <c r="I381" s="2" t="s">
        <v>161</v>
      </c>
      <c r="J381" s="2" t="s">
        <v>372</v>
      </c>
      <c r="K381" s="2" t="s">
        <v>471</v>
      </c>
      <c r="L381" s="2">
        <v>5.0</v>
      </c>
      <c r="M381" s="2">
        <v>5.0</v>
      </c>
      <c r="N381" s="2">
        <v>5.0</v>
      </c>
      <c r="O381" s="2">
        <v>5.0</v>
      </c>
      <c r="P381" s="2">
        <v>5.0</v>
      </c>
      <c r="Q381" s="2">
        <v>5.0</v>
      </c>
      <c r="R381" s="2">
        <v>5.0</v>
      </c>
      <c r="S381" s="2">
        <v>5.0</v>
      </c>
      <c r="T381" s="2">
        <v>3.0</v>
      </c>
      <c r="U381" s="2">
        <v>5.0</v>
      </c>
      <c r="V381" s="2">
        <v>5.0</v>
      </c>
      <c r="W381" s="2">
        <v>5.0</v>
      </c>
      <c r="X381" s="2">
        <v>5.0</v>
      </c>
      <c r="Y381" s="2">
        <v>5.0</v>
      </c>
      <c r="Z381" s="2">
        <v>5.0</v>
      </c>
      <c r="AA381" s="2">
        <v>2.0</v>
      </c>
      <c r="AB381" s="2">
        <v>3.0</v>
      </c>
      <c r="AC381" s="2">
        <v>5.0</v>
      </c>
      <c r="AE381" s="2" t="s">
        <v>104</v>
      </c>
      <c r="AG381" s="2" t="s">
        <v>102</v>
      </c>
      <c r="AJ381" s="2" t="s">
        <v>102</v>
      </c>
      <c r="AL381" s="2" t="s">
        <v>127</v>
      </c>
      <c r="AR381" s="2" t="s">
        <v>102</v>
      </c>
      <c r="AV381" s="2" t="s">
        <v>102</v>
      </c>
      <c r="AW381" s="2" t="s">
        <v>102</v>
      </c>
      <c r="AZ381" s="2" t="s">
        <v>102</v>
      </c>
      <c r="BB381" s="2" t="s">
        <v>102</v>
      </c>
      <c r="BE381" s="2" t="s">
        <v>104</v>
      </c>
      <c r="BG381" s="2" t="s">
        <v>102</v>
      </c>
      <c r="BM381" s="2" t="s">
        <v>102</v>
      </c>
      <c r="BQ381" s="2" t="s">
        <v>104</v>
      </c>
      <c r="BR381" s="2" t="s">
        <v>102</v>
      </c>
      <c r="BT381" s="2">
        <v>4.0</v>
      </c>
      <c r="BU381" s="2">
        <v>4.0</v>
      </c>
      <c r="BV381" s="2">
        <v>3.0</v>
      </c>
      <c r="BW381" s="2">
        <v>4.0</v>
      </c>
      <c r="BX381" s="2">
        <v>1.0</v>
      </c>
      <c r="BY381" s="2">
        <v>3.0</v>
      </c>
      <c r="BZ381" s="2">
        <v>4.0</v>
      </c>
      <c r="CA381" s="2">
        <v>1.0</v>
      </c>
      <c r="CB381" s="2">
        <v>4.0</v>
      </c>
      <c r="CC381" s="2">
        <v>1.0</v>
      </c>
      <c r="CD381" s="2">
        <v>3.0</v>
      </c>
      <c r="CE381" s="2">
        <v>4.0</v>
      </c>
      <c r="CF381" s="2">
        <v>4.0</v>
      </c>
      <c r="CG381" s="2">
        <v>3.0</v>
      </c>
      <c r="CH381" s="2">
        <v>4.0</v>
      </c>
      <c r="CI381" s="2">
        <v>1.0</v>
      </c>
      <c r="CJ381" s="2">
        <v>1.0</v>
      </c>
      <c r="CK381" s="2">
        <v>4.0</v>
      </c>
      <c r="CL381" s="2" t="s">
        <v>105</v>
      </c>
      <c r="CM381" s="2" t="s">
        <v>2127</v>
      </c>
      <c r="CN381" s="6" t="s">
        <v>2128</v>
      </c>
      <c r="CO381" s="7" t="str">
        <f>HYPERLINK("https://drive.google.com/file/d/1iBw-VrU2gjF1rDelCmEqfYgkZvvF760P/view?usp=drivesdk","Form Tanggapan")</f>
        <v>Form Tanggapan</v>
      </c>
      <c r="CP381" s="2" t="s">
        <v>2129</v>
      </c>
    </row>
    <row r="382">
      <c r="A382" s="4">
        <v>43974.473224016205</v>
      </c>
      <c r="B382" s="2" t="s">
        <v>1242</v>
      </c>
      <c r="C382" s="2" t="s">
        <v>2130</v>
      </c>
      <c r="D382" s="5" t="s">
        <v>2131</v>
      </c>
      <c r="E382" s="2">
        <v>27.0</v>
      </c>
      <c r="F382" s="2" t="s">
        <v>623</v>
      </c>
      <c r="G382" s="2" t="s">
        <v>96</v>
      </c>
      <c r="H382" s="2" t="s">
        <v>97</v>
      </c>
      <c r="I382" s="2" t="s">
        <v>161</v>
      </c>
      <c r="J382" s="2" t="s">
        <v>2132</v>
      </c>
      <c r="K382" s="2" t="s">
        <v>471</v>
      </c>
      <c r="L382" s="2">
        <v>5.0</v>
      </c>
      <c r="M382" s="2">
        <v>5.0</v>
      </c>
      <c r="N382" s="2">
        <v>5.0</v>
      </c>
      <c r="O382" s="2">
        <v>5.0</v>
      </c>
      <c r="P382" s="2">
        <v>5.0</v>
      </c>
      <c r="Q382" s="2">
        <v>5.0</v>
      </c>
      <c r="R382" s="2">
        <v>5.0</v>
      </c>
      <c r="S382" s="2">
        <v>5.0</v>
      </c>
      <c r="T382" s="2">
        <v>4.0</v>
      </c>
      <c r="U382" s="2">
        <v>4.0</v>
      </c>
      <c r="V382" s="2">
        <v>5.0</v>
      </c>
      <c r="W382" s="2">
        <v>5.0</v>
      </c>
      <c r="X382" s="2">
        <v>5.0</v>
      </c>
      <c r="Y382" s="2">
        <v>5.0</v>
      </c>
      <c r="Z382" s="2">
        <v>5.0</v>
      </c>
      <c r="AA382" s="2">
        <v>1.0</v>
      </c>
      <c r="AB382" s="2">
        <v>1.0</v>
      </c>
      <c r="AC382" s="2">
        <v>5.0</v>
      </c>
      <c r="AE382" s="2" t="s">
        <v>116</v>
      </c>
      <c r="AG382" s="2" t="s">
        <v>102</v>
      </c>
      <c r="AJ382" s="2" t="s">
        <v>102</v>
      </c>
      <c r="AL382" s="2" t="s">
        <v>127</v>
      </c>
      <c r="AR382" s="2" t="s">
        <v>102</v>
      </c>
      <c r="AV382" s="2" t="s">
        <v>102</v>
      </c>
      <c r="AW382" s="2" t="s">
        <v>102</v>
      </c>
      <c r="AZ382" s="2" t="s">
        <v>102</v>
      </c>
      <c r="BB382" s="2" t="s">
        <v>102</v>
      </c>
      <c r="BE382" s="2" t="s">
        <v>104</v>
      </c>
      <c r="BG382" s="2" t="s">
        <v>102</v>
      </c>
      <c r="BM382" s="2" t="s">
        <v>102</v>
      </c>
      <c r="BQ382" s="2" t="s">
        <v>102</v>
      </c>
      <c r="BR382" s="2" t="s">
        <v>102</v>
      </c>
      <c r="BT382" s="2">
        <v>4.0</v>
      </c>
      <c r="BU382" s="2">
        <v>4.0</v>
      </c>
      <c r="BV382" s="2">
        <v>4.0</v>
      </c>
      <c r="BW382" s="2">
        <v>4.0</v>
      </c>
      <c r="BX382" s="2">
        <v>1.0</v>
      </c>
      <c r="BY382" s="2">
        <v>4.0</v>
      </c>
      <c r="BZ382" s="2">
        <v>4.0</v>
      </c>
      <c r="CA382" s="2">
        <v>1.0</v>
      </c>
      <c r="CB382" s="2">
        <v>1.0</v>
      </c>
      <c r="CC382" s="2">
        <v>1.0</v>
      </c>
      <c r="CD382" s="2">
        <v>3.0</v>
      </c>
      <c r="CE382" s="2">
        <v>4.0</v>
      </c>
      <c r="CF382" s="2">
        <v>4.0</v>
      </c>
      <c r="CG382" s="2">
        <v>1.0</v>
      </c>
      <c r="CH382" s="2">
        <v>4.0</v>
      </c>
      <c r="CI382" s="2">
        <v>1.0</v>
      </c>
      <c r="CJ382" s="2">
        <v>1.0</v>
      </c>
      <c r="CK382" s="2">
        <v>4.0</v>
      </c>
      <c r="CL382" s="2" t="s">
        <v>105</v>
      </c>
      <c r="CM382" s="2" t="s">
        <v>2133</v>
      </c>
      <c r="CN382" s="6" t="s">
        <v>2134</v>
      </c>
      <c r="CO382" s="7" t="str">
        <f>HYPERLINK("https://drive.google.com/file/d/1AMm3CPDIKLD04ZwxkwhSIuNx4tE4EvNg/view?usp=drivesdk","Form Tanggapan")</f>
        <v>Form Tanggapan</v>
      </c>
      <c r="CP382" s="2" t="s">
        <v>2135</v>
      </c>
    </row>
    <row r="383">
      <c r="A383" s="4">
        <v>43974.51120013889</v>
      </c>
      <c r="B383" s="2" t="s">
        <v>1242</v>
      </c>
      <c r="C383" s="2" t="s">
        <v>2136</v>
      </c>
      <c r="D383" s="5" t="s">
        <v>2137</v>
      </c>
      <c r="E383" s="2">
        <v>32.0</v>
      </c>
      <c r="F383" s="2" t="s">
        <v>141</v>
      </c>
      <c r="G383" s="2" t="s">
        <v>112</v>
      </c>
      <c r="H383" s="2" t="s">
        <v>168</v>
      </c>
      <c r="I383" s="2" t="s">
        <v>161</v>
      </c>
      <c r="J383" s="2" t="s">
        <v>169</v>
      </c>
      <c r="K383" s="2" t="s">
        <v>191</v>
      </c>
      <c r="L383" s="2">
        <v>5.0</v>
      </c>
      <c r="M383" s="2">
        <v>5.0</v>
      </c>
      <c r="N383" s="2">
        <v>5.0</v>
      </c>
      <c r="O383" s="2">
        <v>5.0</v>
      </c>
      <c r="P383" s="2">
        <v>5.0</v>
      </c>
      <c r="Q383" s="2">
        <v>5.0</v>
      </c>
      <c r="R383" s="2">
        <v>3.0</v>
      </c>
      <c r="S383" s="2">
        <v>5.0</v>
      </c>
      <c r="T383" s="2">
        <v>4.0</v>
      </c>
      <c r="U383" s="2">
        <v>3.0</v>
      </c>
      <c r="V383" s="2">
        <v>5.0</v>
      </c>
      <c r="W383" s="2">
        <v>5.0</v>
      </c>
      <c r="X383" s="2">
        <v>4.0</v>
      </c>
      <c r="Y383" s="2">
        <v>5.0</v>
      </c>
      <c r="Z383" s="2">
        <v>5.0</v>
      </c>
      <c r="AA383" s="2">
        <v>2.0</v>
      </c>
      <c r="AB383" s="2">
        <v>4.0</v>
      </c>
      <c r="AC383" s="2">
        <v>5.0</v>
      </c>
      <c r="AE383" s="2" t="s">
        <v>104</v>
      </c>
      <c r="AG383" s="2" t="s">
        <v>102</v>
      </c>
      <c r="AJ383" s="2" t="s">
        <v>102</v>
      </c>
      <c r="AL383" s="2" t="s">
        <v>102</v>
      </c>
      <c r="AR383" s="2" t="s">
        <v>102</v>
      </c>
      <c r="AV383" s="2" t="s">
        <v>102</v>
      </c>
      <c r="AW383" s="2" t="s">
        <v>102</v>
      </c>
      <c r="AZ383" s="2" t="s">
        <v>102</v>
      </c>
      <c r="BB383" s="2" t="s">
        <v>102</v>
      </c>
      <c r="BE383" s="2" t="s">
        <v>102</v>
      </c>
      <c r="BG383" s="2" t="s">
        <v>102</v>
      </c>
      <c r="BM383" s="2" t="s">
        <v>102</v>
      </c>
      <c r="BQ383" s="2" t="s">
        <v>102</v>
      </c>
      <c r="BR383" s="2" t="s">
        <v>102</v>
      </c>
      <c r="BT383" s="2">
        <v>4.0</v>
      </c>
      <c r="BU383" s="2">
        <v>3.0</v>
      </c>
      <c r="BV383" s="2">
        <v>4.0</v>
      </c>
      <c r="BW383" s="2">
        <v>4.0</v>
      </c>
      <c r="BX383" s="2">
        <v>2.0</v>
      </c>
      <c r="BY383" s="2">
        <v>4.0</v>
      </c>
      <c r="BZ383" s="2">
        <v>3.0</v>
      </c>
      <c r="CA383" s="2">
        <v>2.0</v>
      </c>
      <c r="CB383" s="2">
        <v>3.0</v>
      </c>
      <c r="CC383" s="2">
        <v>2.0</v>
      </c>
      <c r="CD383" s="2">
        <v>3.0</v>
      </c>
      <c r="CE383" s="2">
        <v>3.0</v>
      </c>
      <c r="CF383" s="2">
        <v>2.0</v>
      </c>
      <c r="CG383" s="2">
        <v>1.0</v>
      </c>
      <c r="CH383" s="2">
        <v>4.0</v>
      </c>
      <c r="CI383" s="2">
        <v>1.0</v>
      </c>
      <c r="CJ383" s="2">
        <v>3.0</v>
      </c>
      <c r="CK383" s="2">
        <v>4.0</v>
      </c>
      <c r="CL383" s="2" t="s">
        <v>105</v>
      </c>
      <c r="CM383" s="2" t="s">
        <v>2138</v>
      </c>
      <c r="CN383" s="6" t="s">
        <v>2139</v>
      </c>
      <c r="CO383" s="7" t="str">
        <f>HYPERLINK("https://drive.google.com/file/d/1gayojyW4zC6FtW7KL-CVg8rVQwDtfl9z/view?usp=drivesdk","Form Tanggapan")</f>
        <v>Form Tanggapan</v>
      </c>
      <c r="CP383" s="2" t="s">
        <v>2140</v>
      </c>
    </row>
    <row r="384">
      <c r="A384" s="4">
        <v>43974.51769972222</v>
      </c>
      <c r="B384" s="2" t="s">
        <v>1242</v>
      </c>
      <c r="C384" s="2" t="s">
        <v>2141</v>
      </c>
      <c r="E384" s="2">
        <v>25.0</v>
      </c>
      <c r="F384" s="2" t="s">
        <v>2142</v>
      </c>
      <c r="G384" s="2" t="s">
        <v>96</v>
      </c>
      <c r="H384" s="2" t="s">
        <v>97</v>
      </c>
      <c r="I384" s="2" t="s">
        <v>124</v>
      </c>
      <c r="J384" s="2" t="s">
        <v>183</v>
      </c>
      <c r="K384" s="2" t="s">
        <v>191</v>
      </c>
      <c r="L384" s="2">
        <v>5.0</v>
      </c>
      <c r="M384" s="2">
        <v>5.0</v>
      </c>
      <c r="N384" s="2">
        <v>5.0</v>
      </c>
      <c r="O384" s="2">
        <v>4.0</v>
      </c>
      <c r="P384" s="2">
        <v>4.0</v>
      </c>
      <c r="Q384" s="2">
        <v>4.0</v>
      </c>
      <c r="R384" s="2">
        <v>3.0</v>
      </c>
      <c r="S384" s="2">
        <v>4.0</v>
      </c>
      <c r="T384" s="2">
        <v>3.0</v>
      </c>
      <c r="U384" s="2">
        <v>3.0</v>
      </c>
      <c r="V384" s="2">
        <v>5.0</v>
      </c>
      <c r="W384" s="2">
        <v>4.0</v>
      </c>
      <c r="X384" s="2">
        <v>4.0</v>
      </c>
      <c r="Y384" s="2">
        <v>5.0</v>
      </c>
      <c r="Z384" s="2">
        <v>5.0</v>
      </c>
      <c r="AA384" s="2">
        <v>2.0</v>
      </c>
      <c r="AB384" s="2">
        <v>2.0</v>
      </c>
      <c r="AC384" s="2">
        <v>4.0</v>
      </c>
      <c r="AE384" s="2" t="s">
        <v>104</v>
      </c>
      <c r="AG384" s="2" t="s">
        <v>104</v>
      </c>
      <c r="AJ384" s="2" t="s">
        <v>104</v>
      </c>
      <c r="AL384" s="2" t="s">
        <v>104</v>
      </c>
      <c r="AR384" s="2" t="s">
        <v>104</v>
      </c>
      <c r="AV384" s="2" t="s">
        <v>102</v>
      </c>
      <c r="AW384" s="2" t="s">
        <v>102</v>
      </c>
      <c r="AZ384" s="2" t="s">
        <v>104</v>
      </c>
      <c r="BB384" s="2" t="s">
        <v>104</v>
      </c>
      <c r="BE384" s="2" t="s">
        <v>104</v>
      </c>
      <c r="BG384" s="2" t="s">
        <v>104</v>
      </c>
      <c r="BM384" s="2" t="s">
        <v>102</v>
      </c>
      <c r="BQ384" s="2" t="s">
        <v>102</v>
      </c>
      <c r="BR384" s="2" t="s">
        <v>104</v>
      </c>
      <c r="BT384" s="2">
        <v>3.0</v>
      </c>
      <c r="BU384" s="2">
        <v>3.0</v>
      </c>
      <c r="BV384" s="2">
        <v>3.0</v>
      </c>
      <c r="BW384" s="2">
        <v>3.0</v>
      </c>
      <c r="BX384" s="2">
        <v>1.0</v>
      </c>
      <c r="BY384" s="2">
        <v>4.0</v>
      </c>
      <c r="BZ384" s="2">
        <v>3.0</v>
      </c>
      <c r="CA384" s="2">
        <v>2.0</v>
      </c>
      <c r="CB384" s="2">
        <v>2.0</v>
      </c>
      <c r="CC384" s="2">
        <v>2.0</v>
      </c>
      <c r="CD384" s="2">
        <v>3.0</v>
      </c>
      <c r="CE384" s="2">
        <v>3.0</v>
      </c>
      <c r="CF384" s="2">
        <v>3.0</v>
      </c>
      <c r="CG384" s="2">
        <v>3.0</v>
      </c>
      <c r="CH384" s="2">
        <v>4.0</v>
      </c>
      <c r="CI384" s="2">
        <v>2.0</v>
      </c>
      <c r="CJ384" s="2">
        <v>2.0</v>
      </c>
      <c r="CK384" s="2">
        <v>3.0</v>
      </c>
      <c r="CL384" s="2" t="s">
        <v>105</v>
      </c>
      <c r="CM384" s="2" t="s">
        <v>2143</v>
      </c>
      <c r="CN384" s="6" t="s">
        <v>2144</v>
      </c>
      <c r="CO384" s="7" t="str">
        <f>HYPERLINK("https://drive.google.com/file/d/18sEtD6d7HoLN7-oq5ahe9R8Oj3rBycH2/view?usp=drivesdk","Form Tanggapan")</f>
        <v>Form Tanggapan</v>
      </c>
      <c r="CP384" s="2" t="s">
        <v>2145</v>
      </c>
    </row>
    <row r="385">
      <c r="A385" s="4">
        <v>43974.53676484954</v>
      </c>
      <c r="B385" s="2" t="s">
        <v>1242</v>
      </c>
      <c r="C385" s="2" t="s">
        <v>2146</v>
      </c>
      <c r="D385" s="5" t="s">
        <v>2147</v>
      </c>
      <c r="E385" s="2">
        <v>19.0</v>
      </c>
      <c r="F385" s="2" t="s">
        <v>2148</v>
      </c>
      <c r="G385" s="2" t="s">
        <v>96</v>
      </c>
      <c r="H385" s="2" t="s">
        <v>123</v>
      </c>
      <c r="I385" s="2" t="s">
        <v>124</v>
      </c>
      <c r="J385" s="2" t="s">
        <v>2149</v>
      </c>
      <c r="K385" s="2" t="s">
        <v>471</v>
      </c>
      <c r="L385" s="2">
        <v>5.0</v>
      </c>
      <c r="M385" s="2">
        <v>5.0</v>
      </c>
      <c r="N385" s="2">
        <v>5.0</v>
      </c>
      <c r="O385" s="2">
        <v>5.0</v>
      </c>
      <c r="P385" s="2">
        <v>3.0</v>
      </c>
      <c r="Q385" s="2">
        <v>5.0</v>
      </c>
      <c r="R385" s="2">
        <v>4.0</v>
      </c>
      <c r="S385" s="2">
        <v>5.0</v>
      </c>
      <c r="T385" s="2">
        <v>5.0</v>
      </c>
      <c r="U385" s="2">
        <v>3.0</v>
      </c>
      <c r="V385" s="2">
        <v>3.0</v>
      </c>
      <c r="W385" s="2">
        <v>5.0</v>
      </c>
      <c r="X385" s="2">
        <v>5.0</v>
      </c>
      <c r="Y385" s="2">
        <v>5.0</v>
      </c>
      <c r="Z385" s="2">
        <v>5.0</v>
      </c>
      <c r="AA385" s="2">
        <v>1.0</v>
      </c>
      <c r="AB385" s="2">
        <v>2.0</v>
      </c>
      <c r="AC385" s="2">
        <v>5.0</v>
      </c>
      <c r="AE385" s="2" t="s">
        <v>277</v>
      </c>
      <c r="AG385" s="2" t="s">
        <v>102</v>
      </c>
      <c r="AJ385" s="2" t="s">
        <v>102</v>
      </c>
      <c r="AL385" s="2" t="s">
        <v>127</v>
      </c>
      <c r="AR385" s="2" t="s">
        <v>102</v>
      </c>
      <c r="AV385" s="2" t="s">
        <v>103</v>
      </c>
      <c r="AW385" s="2" t="s">
        <v>104</v>
      </c>
      <c r="AZ385" s="2" t="s">
        <v>102</v>
      </c>
      <c r="BB385" s="2" t="s">
        <v>102</v>
      </c>
      <c r="BE385" s="2" t="s">
        <v>103</v>
      </c>
      <c r="BG385" s="2" t="s">
        <v>102</v>
      </c>
      <c r="BM385" s="2" t="s">
        <v>103</v>
      </c>
      <c r="BQ385" s="2" t="s">
        <v>102</v>
      </c>
      <c r="BR385" s="2" t="s">
        <v>102</v>
      </c>
      <c r="BT385" s="2">
        <v>4.0</v>
      </c>
      <c r="BU385" s="2">
        <v>4.0</v>
      </c>
      <c r="BV385" s="2">
        <v>4.0</v>
      </c>
      <c r="BW385" s="2">
        <v>4.0</v>
      </c>
      <c r="BX385" s="2">
        <v>1.0</v>
      </c>
      <c r="BY385" s="2">
        <v>4.0</v>
      </c>
      <c r="BZ385" s="2">
        <v>3.0</v>
      </c>
      <c r="CA385" s="2">
        <v>1.0</v>
      </c>
      <c r="CB385" s="2">
        <v>4.0</v>
      </c>
      <c r="CC385" s="2">
        <v>1.0</v>
      </c>
      <c r="CD385" s="2">
        <v>4.0</v>
      </c>
      <c r="CE385" s="2">
        <v>3.0</v>
      </c>
      <c r="CF385" s="2">
        <v>4.0</v>
      </c>
      <c r="CG385" s="2">
        <v>1.0</v>
      </c>
      <c r="CH385" s="2">
        <v>4.0</v>
      </c>
      <c r="CI385" s="2">
        <v>1.0</v>
      </c>
      <c r="CJ385" s="2">
        <v>4.0</v>
      </c>
      <c r="CK385" s="2">
        <v>3.0</v>
      </c>
      <c r="CL385" s="2" t="s">
        <v>105</v>
      </c>
      <c r="CM385" s="2" t="s">
        <v>2150</v>
      </c>
      <c r="CN385" s="6" t="s">
        <v>2151</v>
      </c>
      <c r="CO385" s="7" t="str">
        <f>HYPERLINK("https://drive.google.com/file/d/1-hadlW6tOrcAVvc-YoxLJaCTisHqSBKZ/view?usp=drivesdk","Form Tanggapan")</f>
        <v>Form Tanggapan</v>
      </c>
      <c r="CP385" s="2" t="s">
        <v>2152</v>
      </c>
    </row>
    <row r="386">
      <c r="A386" s="4">
        <v>43974.54307085648</v>
      </c>
      <c r="B386" s="2" t="s">
        <v>1242</v>
      </c>
      <c r="C386" s="2" t="s">
        <v>2153</v>
      </c>
      <c r="D386" s="5" t="s">
        <v>2154</v>
      </c>
      <c r="E386" s="2">
        <v>24.0</v>
      </c>
      <c r="F386" s="2" t="s">
        <v>2155</v>
      </c>
      <c r="G386" s="2" t="s">
        <v>96</v>
      </c>
      <c r="H386" s="2" t="s">
        <v>97</v>
      </c>
      <c r="I386" s="2" t="s">
        <v>113</v>
      </c>
      <c r="J386" s="2" t="s">
        <v>2156</v>
      </c>
      <c r="K386" s="2" t="s">
        <v>453</v>
      </c>
      <c r="L386" s="2">
        <v>5.0</v>
      </c>
      <c r="M386" s="2">
        <v>5.0</v>
      </c>
      <c r="N386" s="2">
        <v>5.0</v>
      </c>
      <c r="O386" s="2">
        <v>5.0</v>
      </c>
      <c r="P386" s="2">
        <v>5.0</v>
      </c>
      <c r="Q386" s="2">
        <v>5.0</v>
      </c>
      <c r="R386" s="2">
        <v>4.0</v>
      </c>
      <c r="S386" s="2">
        <v>5.0</v>
      </c>
      <c r="T386" s="2">
        <v>5.0</v>
      </c>
      <c r="U386" s="2">
        <v>5.0</v>
      </c>
      <c r="V386" s="2">
        <v>5.0</v>
      </c>
      <c r="W386" s="2">
        <v>5.0</v>
      </c>
      <c r="X386" s="2">
        <v>5.0</v>
      </c>
      <c r="Y386" s="2">
        <v>5.0</v>
      </c>
      <c r="Z386" s="2">
        <v>5.0</v>
      </c>
      <c r="AA386" s="2">
        <v>2.0</v>
      </c>
      <c r="AB386" s="2">
        <v>2.0</v>
      </c>
      <c r="AC386" s="2">
        <v>5.0</v>
      </c>
      <c r="AE386" s="2" t="s">
        <v>101</v>
      </c>
      <c r="AG386" s="2" t="s">
        <v>102</v>
      </c>
      <c r="AJ386" s="2" t="s">
        <v>102</v>
      </c>
      <c r="AL386" s="2" t="s">
        <v>104</v>
      </c>
      <c r="AR386" s="2" t="s">
        <v>102</v>
      </c>
      <c r="AV386" s="2" t="s">
        <v>102</v>
      </c>
      <c r="AW386" s="2" t="s">
        <v>102</v>
      </c>
      <c r="AZ386" s="2" t="s">
        <v>102</v>
      </c>
      <c r="BB386" s="2" t="s">
        <v>102</v>
      </c>
      <c r="BE386" s="2" t="s">
        <v>102</v>
      </c>
      <c r="BG386" s="2" t="s">
        <v>102</v>
      </c>
      <c r="BM386" s="2" t="s">
        <v>102</v>
      </c>
      <c r="BQ386" s="2" t="s">
        <v>102</v>
      </c>
      <c r="BR386" s="2" t="s">
        <v>102</v>
      </c>
      <c r="BT386" s="2">
        <v>3.0</v>
      </c>
      <c r="BU386" s="2">
        <v>4.0</v>
      </c>
      <c r="BV386" s="2">
        <v>4.0</v>
      </c>
      <c r="BW386" s="2">
        <v>4.0</v>
      </c>
      <c r="BX386" s="2">
        <v>1.0</v>
      </c>
      <c r="BY386" s="2">
        <v>4.0</v>
      </c>
      <c r="BZ386" s="2">
        <v>4.0</v>
      </c>
      <c r="CA386" s="2">
        <v>1.0</v>
      </c>
      <c r="CB386" s="2">
        <v>4.0</v>
      </c>
      <c r="CC386" s="2">
        <v>1.0</v>
      </c>
      <c r="CD386" s="2">
        <v>2.0</v>
      </c>
      <c r="CE386" s="2">
        <v>4.0</v>
      </c>
      <c r="CF386" s="2">
        <v>4.0</v>
      </c>
      <c r="CG386" s="2">
        <v>3.0</v>
      </c>
      <c r="CH386" s="2">
        <v>4.0</v>
      </c>
      <c r="CI386" s="2">
        <v>2.0</v>
      </c>
      <c r="CJ386" s="2">
        <v>1.0</v>
      </c>
      <c r="CK386" s="2">
        <v>4.0</v>
      </c>
      <c r="CL386" s="2" t="s">
        <v>105</v>
      </c>
      <c r="CM386" s="2" t="s">
        <v>2157</v>
      </c>
      <c r="CN386" s="6" t="s">
        <v>2158</v>
      </c>
      <c r="CO386" s="7" t="str">
        <f>HYPERLINK("https://drive.google.com/file/d/1XDqllRZP2V3YLo2Bj0Ra6hrrYt1p8vXP/view?usp=drivesdk","Form Tanggapan")</f>
        <v>Form Tanggapan</v>
      </c>
      <c r="CP386" s="2" t="s">
        <v>2159</v>
      </c>
    </row>
    <row r="387">
      <c r="A387" s="4">
        <v>43974.56030917824</v>
      </c>
      <c r="B387" s="2" t="s">
        <v>1242</v>
      </c>
      <c r="C387" s="2" t="s">
        <v>2160</v>
      </c>
      <c r="D387" s="5" t="s">
        <v>2161</v>
      </c>
      <c r="E387" s="2">
        <v>20.0</v>
      </c>
      <c r="F387" s="2" t="s">
        <v>1694</v>
      </c>
      <c r="G387" s="2" t="s">
        <v>112</v>
      </c>
      <c r="H387" s="2" t="s">
        <v>123</v>
      </c>
      <c r="I387" s="2" t="s">
        <v>124</v>
      </c>
      <c r="J387" s="2" t="s">
        <v>617</v>
      </c>
      <c r="K387" s="2" t="s">
        <v>191</v>
      </c>
      <c r="L387" s="2">
        <v>5.0</v>
      </c>
      <c r="M387" s="2">
        <v>4.0</v>
      </c>
      <c r="N387" s="2">
        <v>4.0</v>
      </c>
      <c r="O387" s="2">
        <v>3.0</v>
      </c>
      <c r="P387" s="2">
        <v>4.0</v>
      </c>
      <c r="Q387" s="2">
        <v>3.0</v>
      </c>
      <c r="R387" s="2">
        <v>2.0</v>
      </c>
      <c r="S387" s="2">
        <v>3.0</v>
      </c>
      <c r="T387" s="2">
        <v>3.0</v>
      </c>
      <c r="U387" s="2">
        <v>2.0</v>
      </c>
      <c r="V387" s="2">
        <v>4.0</v>
      </c>
      <c r="W387" s="2">
        <v>5.0</v>
      </c>
      <c r="X387" s="2">
        <v>4.0</v>
      </c>
      <c r="Y387" s="2">
        <v>4.0</v>
      </c>
      <c r="Z387" s="2">
        <v>3.0</v>
      </c>
      <c r="AA387" s="2">
        <v>1.0</v>
      </c>
      <c r="AB387" s="2">
        <v>2.0</v>
      </c>
      <c r="AC387" s="2">
        <v>5.0</v>
      </c>
      <c r="AE387" s="2" t="s">
        <v>101</v>
      </c>
      <c r="AG387" s="2" t="s">
        <v>102</v>
      </c>
      <c r="AJ387" s="2" t="s">
        <v>102</v>
      </c>
      <c r="AL387" s="2" t="s">
        <v>104</v>
      </c>
      <c r="AR387" s="2" t="s">
        <v>102</v>
      </c>
      <c r="AV387" s="2" t="s">
        <v>102</v>
      </c>
      <c r="AW387" s="2" t="s">
        <v>102</v>
      </c>
      <c r="AZ387" s="2" t="s">
        <v>102</v>
      </c>
      <c r="BB387" s="2" t="s">
        <v>102</v>
      </c>
      <c r="BE387" s="2" t="s">
        <v>102</v>
      </c>
      <c r="BG387" s="2" t="s">
        <v>104</v>
      </c>
      <c r="BM387" s="2" t="s">
        <v>102</v>
      </c>
      <c r="BQ387" s="2" t="s">
        <v>102</v>
      </c>
      <c r="BR387" s="2" t="s">
        <v>102</v>
      </c>
      <c r="BT387" s="2">
        <v>4.0</v>
      </c>
      <c r="BU387" s="2">
        <v>3.0</v>
      </c>
      <c r="BV387" s="2">
        <v>4.0</v>
      </c>
      <c r="BW387" s="2">
        <v>3.0</v>
      </c>
      <c r="BX387" s="2">
        <v>2.0</v>
      </c>
      <c r="BY387" s="2">
        <v>3.0</v>
      </c>
      <c r="BZ387" s="2">
        <v>3.0</v>
      </c>
      <c r="CA387" s="2">
        <v>2.0</v>
      </c>
      <c r="CB387" s="2">
        <v>3.0</v>
      </c>
      <c r="CC387" s="2">
        <v>1.0</v>
      </c>
      <c r="CD387" s="2">
        <v>2.0</v>
      </c>
      <c r="CE387" s="2">
        <v>2.0</v>
      </c>
      <c r="CF387" s="2">
        <v>3.0</v>
      </c>
      <c r="CG387" s="2">
        <v>2.0</v>
      </c>
      <c r="CH387" s="2">
        <v>4.0</v>
      </c>
      <c r="CI387" s="2">
        <v>4.0</v>
      </c>
      <c r="CJ387" s="2">
        <v>3.0</v>
      </c>
      <c r="CK387" s="2">
        <v>3.0</v>
      </c>
      <c r="CL387" s="2" t="s">
        <v>105</v>
      </c>
      <c r="CM387" s="2" t="s">
        <v>2162</v>
      </c>
      <c r="CN387" s="6" t="s">
        <v>2163</v>
      </c>
      <c r="CO387" s="7" t="str">
        <f>HYPERLINK("https://drive.google.com/file/d/1GOo97XVCsTZ9QMKCuE5vM89sBIH-EHqw/view?usp=drivesdk","Form Tanggapan")</f>
        <v>Form Tanggapan</v>
      </c>
      <c r="CP387" s="2" t="s">
        <v>2164</v>
      </c>
    </row>
    <row r="388">
      <c r="A388" s="4">
        <v>43974.580171249996</v>
      </c>
      <c r="B388" s="2" t="s">
        <v>1242</v>
      </c>
      <c r="C388" s="2" t="s">
        <v>202</v>
      </c>
      <c r="D388" s="5" t="s">
        <v>2165</v>
      </c>
      <c r="E388" s="2">
        <v>23.0</v>
      </c>
      <c r="F388" s="2" t="s">
        <v>1337</v>
      </c>
      <c r="G388" s="2" t="s">
        <v>96</v>
      </c>
      <c r="H388" s="2" t="s">
        <v>97</v>
      </c>
      <c r="I388" s="2" t="s">
        <v>113</v>
      </c>
      <c r="J388" s="2" t="s">
        <v>2166</v>
      </c>
      <c r="K388" s="2" t="s">
        <v>477</v>
      </c>
      <c r="L388" s="2">
        <v>5.0</v>
      </c>
      <c r="M388" s="2">
        <v>5.0</v>
      </c>
      <c r="N388" s="2">
        <v>5.0</v>
      </c>
      <c r="O388" s="2">
        <v>5.0</v>
      </c>
      <c r="P388" s="2">
        <v>5.0</v>
      </c>
      <c r="Q388" s="2">
        <v>5.0</v>
      </c>
      <c r="R388" s="2">
        <v>5.0</v>
      </c>
      <c r="S388" s="2">
        <v>5.0</v>
      </c>
      <c r="T388" s="2">
        <v>5.0</v>
      </c>
      <c r="U388" s="2">
        <v>4.0</v>
      </c>
      <c r="V388" s="2">
        <v>5.0</v>
      </c>
      <c r="W388" s="2">
        <v>5.0</v>
      </c>
      <c r="X388" s="2">
        <v>5.0</v>
      </c>
      <c r="Y388" s="2">
        <v>5.0</v>
      </c>
      <c r="Z388" s="2">
        <v>5.0</v>
      </c>
      <c r="AA388" s="2">
        <v>2.0</v>
      </c>
      <c r="AB388" s="2">
        <v>2.0</v>
      </c>
      <c r="AC388" s="2">
        <v>4.0</v>
      </c>
      <c r="AE388" s="2" t="s">
        <v>104</v>
      </c>
      <c r="AG388" s="2" t="s">
        <v>102</v>
      </c>
      <c r="AJ388" s="2" t="s">
        <v>102</v>
      </c>
      <c r="AL388" s="2" t="s">
        <v>104</v>
      </c>
      <c r="AR388" s="2" t="s">
        <v>102</v>
      </c>
      <c r="AV388" s="2" t="s">
        <v>102</v>
      </c>
      <c r="AW388" s="2" t="s">
        <v>104</v>
      </c>
      <c r="AZ388" s="2" t="s">
        <v>102</v>
      </c>
      <c r="BB388" s="2" t="s">
        <v>102</v>
      </c>
      <c r="BE388" s="2" t="s">
        <v>104</v>
      </c>
      <c r="BG388" s="2" t="s">
        <v>104</v>
      </c>
      <c r="BM388" s="2" t="s">
        <v>104</v>
      </c>
      <c r="BQ388" s="2" t="s">
        <v>104</v>
      </c>
      <c r="BR388" s="2" t="s">
        <v>102</v>
      </c>
      <c r="BT388" s="2">
        <v>4.0</v>
      </c>
      <c r="BU388" s="2">
        <v>4.0</v>
      </c>
      <c r="BV388" s="2">
        <v>4.0</v>
      </c>
      <c r="BW388" s="2">
        <v>4.0</v>
      </c>
      <c r="BX388" s="2">
        <v>1.0</v>
      </c>
      <c r="BY388" s="2">
        <v>4.0</v>
      </c>
      <c r="BZ388" s="2">
        <v>3.0</v>
      </c>
      <c r="CA388" s="2">
        <v>2.0</v>
      </c>
      <c r="CB388" s="2">
        <v>4.0</v>
      </c>
      <c r="CC388" s="2">
        <v>2.0</v>
      </c>
      <c r="CD388" s="2">
        <v>4.0</v>
      </c>
      <c r="CE388" s="2">
        <v>4.0</v>
      </c>
      <c r="CF388" s="2">
        <v>3.0</v>
      </c>
      <c r="CG388" s="2">
        <v>3.0</v>
      </c>
      <c r="CH388" s="2">
        <v>4.0</v>
      </c>
      <c r="CI388" s="2">
        <v>1.0</v>
      </c>
      <c r="CJ388" s="2">
        <v>3.0</v>
      </c>
      <c r="CK388" s="2">
        <v>4.0</v>
      </c>
      <c r="CL388" s="2" t="s">
        <v>105</v>
      </c>
      <c r="CM388" s="2" t="s">
        <v>2167</v>
      </c>
      <c r="CN388" s="6" t="s">
        <v>2168</v>
      </c>
      <c r="CO388" s="7" t="str">
        <f>HYPERLINK("https://drive.google.com/file/d/1qA3d7AQweDQ_Gl-FDO58uBo4qmi6YRyt/view?usp=drivesdk","Form Tanggapan")</f>
        <v>Form Tanggapan</v>
      </c>
      <c r="CP388" s="2" t="s">
        <v>2169</v>
      </c>
    </row>
    <row r="389">
      <c r="A389" s="4">
        <v>43974.60309002315</v>
      </c>
      <c r="B389" s="2" t="s">
        <v>1242</v>
      </c>
      <c r="C389" s="2" t="s">
        <v>1315</v>
      </c>
      <c r="D389" s="5" t="s">
        <v>2170</v>
      </c>
      <c r="E389" s="2">
        <v>26.0</v>
      </c>
      <c r="F389" s="2" t="s">
        <v>2171</v>
      </c>
      <c r="G389" s="2" t="s">
        <v>96</v>
      </c>
      <c r="H389" s="2" t="s">
        <v>97</v>
      </c>
      <c r="I389" s="2" t="s">
        <v>113</v>
      </c>
      <c r="J389" s="2" t="s">
        <v>2172</v>
      </c>
      <c r="K389" s="2" t="s">
        <v>1058</v>
      </c>
      <c r="L389" s="2">
        <v>4.0</v>
      </c>
      <c r="M389" s="2">
        <v>5.0</v>
      </c>
      <c r="N389" s="2">
        <v>4.0</v>
      </c>
      <c r="O389" s="2">
        <v>5.0</v>
      </c>
      <c r="P389" s="2">
        <v>5.0</v>
      </c>
      <c r="Q389" s="2">
        <v>4.0</v>
      </c>
      <c r="R389" s="2">
        <v>2.0</v>
      </c>
      <c r="S389" s="2">
        <v>4.0</v>
      </c>
      <c r="T389" s="2">
        <v>2.0</v>
      </c>
      <c r="U389" s="2">
        <v>3.0</v>
      </c>
      <c r="V389" s="2">
        <v>4.0</v>
      </c>
      <c r="W389" s="2">
        <v>5.0</v>
      </c>
      <c r="X389" s="2">
        <v>2.0</v>
      </c>
      <c r="Y389" s="2">
        <v>5.0</v>
      </c>
      <c r="Z389" s="2">
        <v>4.0</v>
      </c>
      <c r="AA389" s="2">
        <v>4.0</v>
      </c>
      <c r="AB389" s="2">
        <v>3.0</v>
      </c>
      <c r="AC389" s="2">
        <v>5.0</v>
      </c>
      <c r="AE389" s="2" t="s">
        <v>101</v>
      </c>
      <c r="AG389" s="2" t="s">
        <v>104</v>
      </c>
      <c r="AJ389" s="2" t="s">
        <v>102</v>
      </c>
      <c r="AL389" s="2" t="s">
        <v>102</v>
      </c>
      <c r="AR389" s="2" t="s">
        <v>102</v>
      </c>
      <c r="AV389" s="2" t="s">
        <v>102</v>
      </c>
      <c r="AW389" s="2" t="s">
        <v>102</v>
      </c>
      <c r="AZ389" s="2" t="s">
        <v>102</v>
      </c>
      <c r="BB389" s="2" t="s">
        <v>102</v>
      </c>
      <c r="BE389" s="2" t="s">
        <v>104</v>
      </c>
      <c r="BG389" s="2" t="s">
        <v>127</v>
      </c>
      <c r="BM389" s="2" t="s">
        <v>104</v>
      </c>
      <c r="BQ389" s="2" t="s">
        <v>103</v>
      </c>
      <c r="BR389" s="2" t="s">
        <v>102</v>
      </c>
      <c r="BT389" s="2">
        <v>3.0</v>
      </c>
      <c r="BU389" s="2">
        <v>3.0</v>
      </c>
      <c r="BV389" s="2">
        <v>4.0</v>
      </c>
      <c r="BW389" s="2">
        <v>3.0</v>
      </c>
      <c r="BX389" s="2">
        <v>3.0</v>
      </c>
      <c r="BY389" s="2">
        <v>3.0</v>
      </c>
      <c r="BZ389" s="2">
        <v>3.0</v>
      </c>
      <c r="CA389" s="2">
        <v>2.0</v>
      </c>
      <c r="CB389" s="2">
        <v>4.0</v>
      </c>
      <c r="CC389" s="2">
        <v>3.0</v>
      </c>
      <c r="CD389" s="2">
        <v>2.0</v>
      </c>
      <c r="CE389" s="2">
        <v>1.0</v>
      </c>
      <c r="CF389" s="2">
        <v>3.0</v>
      </c>
      <c r="CG389" s="2">
        <v>3.0</v>
      </c>
      <c r="CH389" s="2">
        <v>3.0</v>
      </c>
      <c r="CI389" s="2">
        <v>3.0</v>
      </c>
      <c r="CJ389" s="2">
        <v>4.0</v>
      </c>
      <c r="CK389" s="2">
        <v>3.0</v>
      </c>
      <c r="CL389" s="2" t="s">
        <v>105</v>
      </c>
      <c r="CM389" s="2" t="s">
        <v>2173</v>
      </c>
      <c r="CN389" s="6" t="s">
        <v>2174</v>
      </c>
      <c r="CO389" s="7" t="str">
        <f>HYPERLINK("https://drive.google.com/file/d/1VBbxOLqrQFzkQ0SuD2VjZdWZ_6Plx2q5/view?usp=drivesdk","Form Tanggapan")</f>
        <v>Form Tanggapan</v>
      </c>
      <c r="CP389" s="2" t="s">
        <v>2175</v>
      </c>
    </row>
    <row r="390">
      <c r="A390" s="4">
        <v>43974.64577224537</v>
      </c>
      <c r="B390" s="2" t="s">
        <v>1242</v>
      </c>
      <c r="C390" s="2" t="s">
        <v>2176</v>
      </c>
      <c r="D390" s="5" t="s">
        <v>2177</v>
      </c>
      <c r="E390" s="2">
        <v>32.0</v>
      </c>
      <c r="F390" s="2" t="s">
        <v>391</v>
      </c>
      <c r="G390" s="2" t="s">
        <v>112</v>
      </c>
      <c r="H390" s="2" t="s">
        <v>168</v>
      </c>
      <c r="I390" s="2" t="s">
        <v>161</v>
      </c>
      <c r="J390" s="2" t="s">
        <v>246</v>
      </c>
      <c r="K390" s="2" t="s">
        <v>477</v>
      </c>
      <c r="L390" s="2">
        <v>5.0</v>
      </c>
      <c r="M390" s="2">
        <v>5.0</v>
      </c>
      <c r="N390" s="2">
        <v>4.0</v>
      </c>
      <c r="O390" s="2">
        <v>4.0</v>
      </c>
      <c r="P390" s="2">
        <v>4.0</v>
      </c>
      <c r="Q390" s="2">
        <v>4.0</v>
      </c>
      <c r="R390" s="2">
        <v>4.0</v>
      </c>
      <c r="S390" s="2">
        <v>5.0</v>
      </c>
      <c r="T390" s="2">
        <v>3.0</v>
      </c>
      <c r="U390" s="2">
        <v>4.0</v>
      </c>
      <c r="V390" s="2">
        <v>3.0</v>
      </c>
      <c r="W390" s="2">
        <v>5.0</v>
      </c>
      <c r="X390" s="2">
        <v>5.0</v>
      </c>
      <c r="Y390" s="2">
        <v>5.0</v>
      </c>
      <c r="Z390" s="2">
        <v>5.0</v>
      </c>
      <c r="AA390" s="2">
        <v>2.0</v>
      </c>
      <c r="AB390" s="2">
        <v>2.0</v>
      </c>
      <c r="AC390" s="2">
        <v>4.0</v>
      </c>
      <c r="AE390" s="2" t="s">
        <v>104</v>
      </c>
      <c r="AG390" s="2" t="s">
        <v>102</v>
      </c>
      <c r="AJ390" s="2" t="s">
        <v>102</v>
      </c>
      <c r="AL390" s="2" t="s">
        <v>104</v>
      </c>
      <c r="AR390" s="2" t="s">
        <v>102</v>
      </c>
      <c r="AV390" s="2" t="s">
        <v>102</v>
      </c>
      <c r="AW390" s="2" t="s">
        <v>102</v>
      </c>
      <c r="AZ390" s="2" t="s">
        <v>104</v>
      </c>
      <c r="BB390" s="2" t="s">
        <v>104</v>
      </c>
      <c r="BE390" s="2" t="s">
        <v>102</v>
      </c>
      <c r="BG390" s="2" t="s">
        <v>103</v>
      </c>
      <c r="BM390" s="2" t="s">
        <v>102</v>
      </c>
      <c r="BQ390" s="2" t="s">
        <v>104</v>
      </c>
      <c r="BR390" s="2" t="s">
        <v>102</v>
      </c>
      <c r="BT390" s="2">
        <v>4.0</v>
      </c>
      <c r="BU390" s="2">
        <v>4.0</v>
      </c>
      <c r="BV390" s="2">
        <v>4.0</v>
      </c>
      <c r="BW390" s="2">
        <v>4.0</v>
      </c>
      <c r="BX390" s="2">
        <v>1.0</v>
      </c>
      <c r="BY390" s="2">
        <v>2.0</v>
      </c>
      <c r="BZ390" s="2">
        <v>4.0</v>
      </c>
      <c r="CA390" s="2">
        <v>1.0</v>
      </c>
      <c r="CB390" s="2">
        <v>1.0</v>
      </c>
      <c r="CC390" s="2">
        <v>1.0</v>
      </c>
      <c r="CD390" s="2">
        <v>4.0</v>
      </c>
      <c r="CE390" s="2">
        <v>3.0</v>
      </c>
      <c r="CF390" s="2">
        <v>4.0</v>
      </c>
      <c r="CG390" s="2">
        <v>4.0</v>
      </c>
      <c r="CH390" s="2">
        <v>1.0</v>
      </c>
      <c r="CI390" s="2">
        <v>1.0</v>
      </c>
      <c r="CJ390" s="2">
        <v>1.0</v>
      </c>
      <c r="CK390" s="2">
        <v>4.0</v>
      </c>
      <c r="CL390" s="2" t="s">
        <v>105</v>
      </c>
      <c r="CM390" s="2" t="s">
        <v>2178</v>
      </c>
      <c r="CN390" s="6" t="s">
        <v>2179</v>
      </c>
      <c r="CO390" s="7" t="str">
        <f>HYPERLINK("https://drive.google.com/file/d/1N8WtBsqkFEBEDLLZ2FBNY491bIh3R_Fu/view?usp=drivesdk","Form Tanggapan")</f>
        <v>Form Tanggapan</v>
      </c>
      <c r="CP390" s="2" t="s">
        <v>2180</v>
      </c>
    </row>
    <row r="391">
      <c r="A391" s="4">
        <v>43974.668569525464</v>
      </c>
      <c r="B391" s="2" t="s">
        <v>1242</v>
      </c>
      <c r="C391" s="2" t="s">
        <v>2181</v>
      </c>
      <c r="D391" s="5" t="s">
        <v>2182</v>
      </c>
      <c r="E391" s="2">
        <v>27.0</v>
      </c>
      <c r="F391" s="2" t="s">
        <v>288</v>
      </c>
      <c r="G391" s="2" t="s">
        <v>96</v>
      </c>
      <c r="H391" s="2" t="s">
        <v>97</v>
      </c>
      <c r="I391" s="2" t="s">
        <v>113</v>
      </c>
      <c r="J391" s="2" t="s">
        <v>2183</v>
      </c>
      <c r="K391" s="2" t="s">
        <v>191</v>
      </c>
      <c r="L391" s="2">
        <v>4.0</v>
      </c>
      <c r="M391" s="2">
        <v>4.0</v>
      </c>
      <c r="N391" s="2">
        <v>5.0</v>
      </c>
      <c r="O391" s="2">
        <v>5.0</v>
      </c>
      <c r="P391" s="2">
        <v>5.0</v>
      </c>
      <c r="Q391" s="2">
        <v>5.0</v>
      </c>
      <c r="R391" s="2">
        <v>3.0</v>
      </c>
      <c r="S391" s="2">
        <v>5.0</v>
      </c>
      <c r="T391" s="2">
        <v>3.0</v>
      </c>
      <c r="U391" s="2">
        <v>2.0</v>
      </c>
      <c r="V391" s="2">
        <v>5.0</v>
      </c>
      <c r="W391" s="2">
        <v>3.0</v>
      </c>
      <c r="X391" s="2">
        <v>4.0</v>
      </c>
      <c r="Y391" s="2">
        <v>4.0</v>
      </c>
      <c r="Z391" s="2">
        <v>4.0</v>
      </c>
      <c r="AA391" s="2">
        <v>3.0</v>
      </c>
      <c r="AB391" s="2">
        <v>3.0</v>
      </c>
      <c r="AC391" s="2">
        <v>5.0</v>
      </c>
      <c r="AE391" s="2" t="s">
        <v>101</v>
      </c>
      <c r="AG391" s="2" t="s">
        <v>102</v>
      </c>
      <c r="AJ391" s="2" t="s">
        <v>102</v>
      </c>
      <c r="AL391" s="2" t="s">
        <v>102</v>
      </c>
      <c r="AR391" s="2" t="s">
        <v>104</v>
      </c>
      <c r="AV391" s="2" t="s">
        <v>102</v>
      </c>
      <c r="AW391" s="2" t="s">
        <v>102</v>
      </c>
      <c r="AZ391" s="2" t="s">
        <v>102</v>
      </c>
      <c r="BB391" s="2" t="s">
        <v>104</v>
      </c>
      <c r="BE391" s="2" t="s">
        <v>102</v>
      </c>
      <c r="BG391" s="2" t="s">
        <v>102</v>
      </c>
      <c r="BM391" s="2" t="s">
        <v>102</v>
      </c>
      <c r="BQ391" s="2" t="s">
        <v>102</v>
      </c>
      <c r="BR391" s="2" t="s">
        <v>102</v>
      </c>
      <c r="BT391" s="2">
        <v>2.0</v>
      </c>
      <c r="BU391" s="2">
        <v>2.0</v>
      </c>
      <c r="BV391" s="2">
        <v>3.0</v>
      </c>
      <c r="BW391" s="2">
        <v>3.0</v>
      </c>
      <c r="BX391" s="2">
        <v>2.0</v>
      </c>
      <c r="BY391" s="2">
        <v>4.0</v>
      </c>
      <c r="BZ391" s="2">
        <v>3.0</v>
      </c>
      <c r="CA391" s="2">
        <v>3.0</v>
      </c>
      <c r="CB391" s="2">
        <v>2.0</v>
      </c>
      <c r="CC391" s="2">
        <v>2.0</v>
      </c>
      <c r="CD391" s="2">
        <v>3.0</v>
      </c>
      <c r="CE391" s="2">
        <v>3.0</v>
      </c>
      <c r="CF391" s="2">
        <v>3.0</v>
      </c>
      <c r="CG391" s="2">
        <v>2.0</v>
      </c>
      <c r="CH391" s="2">
        <v>4.0</v>
      </c>
      <c r="CI391" s="2">
        <v>3.0</v>
      </c>
      <c r="CJ391" s="2">
        <v>3.0</v>
      </c>
      <c r="CK391" s="2">
        <v>3.0</v>
      </c>
      <c r="CL391" s="2" t="s">
        <v>105</v>
      </c>
      <c r="CM391" s="2" t="s">
        <v>2184</v>
      </c>
      <c r="CN391" s="6" t="s">
        <v>2185</v>
      </c>
      <c r="CO391" s="7" t="str">
        <f>HYPERLINK("https://drive.google.com/file/d/1OHz90PNhC9vWNrjjsxO-Lyh-wgAnQRXN/view?usp=drivesdk","Form Tanggapan")</f>
        <v>Form Tanggapan</v>
      </c>
      <c r="CP391" s="2" t="s">
        <v>2186</v>
      </c>
    </row>
    <row r="392">
      <c r="A392" s="4">
        <v>43974.86053347222</v>
      </c>
      <c r="B392" s="2" t="s">
        <v>1242</v>
      </c>
      <c r="C392" s="2" t="s">
        <v>2187</v>
      </c>
      <c r="D392" s="5" t="s">
        <v>2188</v>
      </c>
      <c r="E392" s="2">
        <v>27.0</v>
      </c>
      <c r="F392" s="2" t="s">
        <v>2189</v>
      </c>
      <c r="G392" s="2" t="s">
        <v>96</v>
      </c>
      <c r="H392" s="2" t="s">
        <v>97</v>
      </c>
      <c r="I392" s="2" t="s">
        <v>124</v>
      </c>
      <c r="J392" s="2" t="s">
        <v>2190</v>
      </c>
      <c r="K392" s="2" t="s">
        <v>459</v>
      </c>
      <c r="L392" s="2">
        <v>5.0</v>
      </c>
      <c r="M392" s="2">
        <v>5.0</v>
      </c>
      <c r="N392" s="2">
        <v>5.0</v>
      </c>
      <c r="O392" s="2">
        <v>5.0</v>
      </c>
      <c r="P392" s="2">
        <v>5.0</v>
      </c>
      <c r="Q392" s="2">
        <v>4.0</v>
      </c>
      <c r="R392" s="2">
        <v>5.0</v>
      </c>
      <c r="S392" s="2">
        <v>5.0</v>
      </c>
      <c r="T392" s="2">
        <v>5.0</v>
      </c>
      <c r="U392" s="2">
        <v>5.0</v>
      </c>
      <c r="V392" s="2">
        <v>4.0</v>
      </c>
      <c r="W392" s="2">
        <v>4.0</v>
      </c>
      <c r="X392" s="2">
        <v>5.0</v>
      </c>
      <c r="Y392" s="2">
        <v>5.0</v>
      </c>
      <c r="Z392" s="2">
        <v>5.0</v>
      </c>
      <c r="AA392" s="2">
        <v>3.0</v>
      </c>
      <c r="AB392" s="2">
        <v>2.0</v>
      </c>
      <c r="AC392" s="2">
        <v>5.0</v>
      </c>
      <c r="AE392" s="2" t="s">
        <v>104</v>
      </c>
      <c r="AG392" s="2" t="s">
        <v>104</v>
      </c>
      <c r="AJ392" s="2" t="s">
        <v>104</v>
      </c>
      <c r="AL392" s="2" t="s">
        <v>104</v>
      </c>
      <c r="AR392" s="2" t="s">
        <v>102</v>
      </c>
      <c r="AV392" s="2" t="s">
        <v>104</v>
      </c>
      <c r="AW392" s="2" t="s">
        <v>104</v>
      </c>
      <c r="AZ392" s="2" t="s">
        <v>102</v>
      </c>
      <c r="BB392" s="2" t="s">
        <v>104</v>
      </c>
      <c r="BE392" s="2" t="s">
        <v>104</v>
      </c>
      <c r="BG392" s="2" t="s">
        <v>104</v>
      </c>
      <c r="BM392" s="2" t="s">
        <v>104</v>
      </c>
      <c r="BQ392" s="2" t="s">
        <v>104</v>
      </c>
      <c r="BR392" s="2" t="s">
        <v>104</v>
      </c>
      <c r="BT392" s="2">
        <v>4.0</v>
      </c>
      <c r="BU392" s="2">
        <v>4.0</v>
      </c>
      <c r="BV392" s="2">
        <v>4.0</v>
      </c>
      <c r="BW392" s="2">
        <v>4.0</v>
      </c>
      <c r="BX392" s="2">
        <v>4.0</v>
      </c>
      <c r="BY392" s="2">
        <v>4.0</v>
      </c>
      <c r="BZ392" s="2">
        <v>4.0</v>
      </c>
      <c r="CA392" s="2">
        <v>4.0</v>
      </c>
      <c r="CB392" s="2">
        <v>4.0</v>
      </c>
      <c r="CC392" s="2">
        <v>2.0</v>
      </c>
      <c r="CD392" s="2">
        <v>4.0</v>
      </c>
      <c r="CE392" s="2">
        <v>3.0</v>
      </c>
      <c r="CF392" s="2">
        <v>3.0</v>
      </c>
      <c r="CG392" s="2">
        <v>2.0</v>
      </c>
      <c r="CH392" s="2">
        <v>2.0</v>
      </c>
      <c r="CI392" s="2">
        <v>4.0</v>
      </c>
      <c r="CJ392" s="2">
        <v>4.0</v>
      </c>
      <c r="CK392" s="2">
        <v>4.0</v>
      </c>
      <c r="CL392" s="2" t="s">
        <v>105</v>
      </c>
      <c r="CM392" s="2" t="s">
        <v>2191</v>
      </c>
      <c r="CN392" s="6" t="s">
        <v>2192</v>
      </c>
      <c r="CO392" s="7" t="str">
        <f>HYPERLINK("https://drive.google.com/file/d/1tmkXWVcHCfOGKtLhzZfjVuHqxdjkj5iC/view?usp=drivesdk","Form Tanggapan")</f>
        <v>Form Tanggapan</v>
      </c>
      <c r="CP392" s="2" t="s">
        <v>2193</v>
      </c>
    </row>
    <row r="393">
      <c r="A393" s="4">
        <v>43974.895176805556</v>
      </c>
      <c r="B393" s="2" t="s">
        <v>1242</v>
      </c>
      <c r="C393" s="2" t="s">
        <v>2194</v>
      </c>
      <c r="D393" s="5" t="s">
        <v>2195</v>
      </c>
      <c r="E393" s="2">
        <v>21.0</v>
      </c>
      <c r="F393" s="2" t="s">
        <v>2196</v>
      </c>
      <c r="G393" s="2" t="s">
        <v>96</v>
      </c>
      <c r="H393" s="2" t="s">
        <v>123</v>
      </c>
      <c r="I393" s="2" t="s">
        <v>124</v>
      </c>
      <c r="J393" s="2" t="s">
        <v>125</v>
      </c>
      <c r="K393" s="2" t="s">
        <v>477</v>
      </c>
      <c r="L393" s="2">
        <v>5.0</v>
      </c>
      <c r="M393" s="2">
        <v>5.0</v>
      </c>
      <c r="N393" s="2">
        <v>5.0</v>
      </c>
      <c r="O393" s="2">
        <v>5.0</v>
      </c>
      <c r="P393" s="2">
        <v>5.0</v>
      </c>
      <c r="Q393" s="2">
        <v>5.0</v>
      </c>
      <c r="R393" s="2">
        <v>4.0</v>
      </c>
      <c r="S393" s="2">
        <v>5.0</v>
      </c>
      <c r="T393" s="2">
        <v>4.0</v>
      </c>
      <c r="U393" s="2">
        <v>4.0</v>
      </c>
      <c r="V393" s="2">
        <v>5.0</v>
      </c>
      <c r="W393" s="2">
        <v>5.0</v>
      </c>
      <c r="X393" s="2">
        <v>5.0</v>
      </c>
      <c r="Y393" s="2">
        <v>5.0</v>
      </c>
      <c r="Z393" s="2">
        <v>5.0</v>
      </c>
      <c r="AA393" s="2">
        <v>3.0</v>
      </c>
      <c r="AB393" s="2">
        <v>2.0</v>
      </c>
      <c r="AC393" s="2">
        <v>2.0</v>
      </c>
      <c r="AE393" s="2" t="s">
        <v>104</v>
      </c>
      <c r="AG393" s="2" t="s">
        <v>102</v>
      </c>
      <c r="AJ393" s="2" t="s">
        <v>102</v>
      </c>
      <c r="AL393" s="2" t="s">
        <v>104</v>
      </c>
      <c r="AR393" s="2" t="s">
        <v>102</v>
      </c>
      <c r="AV393" s="2" t="s">
        <v>102</v>
      </c>
      <c r="AW393" s="2" t="s">
        <v>102</v>
      </c>
      <c r="AZ393" s="2" t="s">
        <v>102</v>
      </c>
      <c r="BB393" s="2" t="s">
        <v>102</v>
      </c>
      <c r="BE393" s="2" t="s">
        <v>104</v>
      </c>
      <c r="BG393" s="2" t="s">
        <v>104</v>
      </c>
      <c r="BM393" s="2" t="s">
        <v>104</v>
      </c>
      <c r="BQ393" s="2" t="s">
        <v>104</v>
      </c>
      <c r="BR393" s="2" t="s">
        <v>104</v>
      </c>
      <c r="BT393" s="2">
        <v>4.0</v>
      </c>
      <c r="BU393" s="2">
        <v>4.0</v>
      </c>
      <c r="BV393" s="2">
        <v>4.0</v>
      </c>
      <c r="BW393" s="2">
        <v>4.0</v>
      </c>
      <c r="BX393" s="2">
        <v>1.0</v>
      </c>
      <c r="BY393" s="2">
        <v>3.0</v>
      </c>
      <c r="BZ393" s="2">
        <v>3.0</v>
      </c>
      <c r="CA393" s="2">
        <v>1.0</v>
      </c>
      <c r="CB393" s="2">
        <v>4.0</v>
      </c>
      <c r="CC393" s="2">
        <v>1.0</v>
      </c>
      <c r="CD393" s="2">
        <v>4.0</v>
      </c>
      <c r="CE393" s="2">
        <v>3.0</v>
      </c>
      <c r="CF393" s="2">
        <v>4.0</v>
      </c>
      <c r="CG393" s="2">
        <v>4.0</v>
      </c>
      <c r="CH393" s="2">
        <v>4.0</v>
      </c>
      <c r="CI393" s="2">
        <v>2.0</v>
      </c>
      <c r="CJ393" s="2">
        <v>3.0</v>
      </c>
      <c r="CK393" s="2">
        <v>3.0</v>
      </c>
      <c r="CL393" s="2" t="s">
        <v>105</v>
      </c>
      <c r="CM393" s="2" t="s">
        <v>2197</v>
      </c>
      <c r="CN393" s="6" t="s">
        <v>2198</v>
      </c>
      <c r="CO393" s="7" t="str">
        <f t="shared" ref="CO393:CO394" si="16">HYPERLINK("https://drive.google.com/file/d/1BSjtOCdhX3hxPk5fHNfFt29qTsgoOykk/view?usp=drivesdk","Form Tanggapan")</f>
        <v>Form Tanggapan</v>
      </c>
      <c r="CP393" s="2" t="s">
        <v>2199</v>
      </c>
    </row>
    <row r="394">
      <c r="A394" s="4">
        <v>43974.91036043981</v>
      </c>
      <c r="B394" s="2" t="s">
        <v>1242</v>
      </c>
      <c r="C394" s="2" t="s">
        <v>2200</v>
      </c>
      <c r="D394" s="5" t="s">
        <v>2201</v>
      </c>
      <c r="E394" s="2">
        <v>20.0</v>
      </c>
      <c r="F394" s="2" t="s">
        <v>245</v>
      </c>
      <c r="G394" s="2" t="s">
        <v>96</v>
      </c>
      <c r="H394" s="2" t="s">
        <v>123</v>
      </c>
      <c r="I394" s="2" t="s">
        <v>124</v>
      </c>
      <c r="J394" s="2" t="s">
        <v>125</v>
      </c>
      <c r="K394" s="2" t="s">
        <v>477</v>
      </c>
      <c r="L394" s="2">
        <v>5.0</v>
      </c>
      <c r="M394" s="2">
        <v>5.0</v>
      </c>
      <c r="N394" s="2">
        <v>4.0</v>
      </c>
      <c r="O394" s="2">
        <v>5.0</v>
      </c>
      <c r="P394" s="2">
        <v>5.0</v>
      </c>
      <c r="Q394" s="2">
        <v>4.0</v>
      </c>
      <c r="R394" s="2">
        <v>5.0</v>
      </c>
      <c r="S394" s="2">
        <v>5.0</v>
      </c>
      <c r="T394" s="2">
        <v>5.0</v>
      </c>
      <c r="U394" s="2">
        <v>4.0</v>
      </c>
      <c r="V394" s="2">
        <v>5.0</v>
      </c>
      <c r="W394" s="2">
        <v>5.0</v>
      </c>
      <c r="X394" s="2">
        <v>5.0</v>
      </c>
      <c r="Y394" s="2">
        <v>5.0</v>
      </c>
      <c r="Z394" s="2">
        <v>4.0</v>
      </c>
      <c r="AA394" s="2">
        <v>1.0</v>
      </c>
      <c r="AB394" s="2">
        <v>1.0</v>
      </c>
      <c r="AC394" s="2">
        <v>5.0</v>
      </c>
      <c r="AE394" s="2" t="s">
        <v>116</v>
      </c>
      <c r="AG394" s="2" t="s">
        <v>102</v>
      </c>
      <c r="AJ394" s="2" t="s">
        <v>102</v>
      </c>
      <c r="AL394" s="2" t="s">
        <v>102</v>
      </c>
      <c r="AR394" s="2" t="s">
        <v>102</v>
      </c>
      <c r="AV394" s="2" t="s">
        <v>102</v>
      </c>
      <c r="AW394" s="2" t="s">
        <v>102</v>
      </c>
      <c r="AZ394" s="2" t="s">
        <v>104</v>
      </c>
      <c r="BB394" s="2" t="s">
        <v>104</v>
      </c>
      <c r="BE394" s="2" t="s">
        <v>102</v>
      </c>
      <c r="BG394" s="2" t="s">
        <v>104</v>
      </c>
      <c r="BM394" s="2" t="s">
        <v>104</v>
      </c>
      <c r="BQ394" s="2" t="s">
        <v>104</v>
      </c>
      <c r="BR394" s="2" t="s">
        <v>103</v>
      </c>
      <c r="BT394" s="2">
        <v>4.0</v>
      </c>
      <c r="BU394" s="2">
        <v>4.0</v>
      </c>
      <c r="BV394" s="2">
        <v>4.0</v>
      </c>
      <c r="BW394" s="2">
        <v>4.0</v>
      </c>
      <c r="BX394" s="2">
        <v>1.0</v>
      </c>
      <c r="BY394" s="2">
        <v>4.0</v>
      </c>
      <c r="BZ394" s="2">
        <v>3.0</v>
      </c>
      <c r="CA394" s="2">
        <v>2.0</v>
      </c>
      <c r="CB394" s="2">
        <v>4.0</v>
      </c>
      <c r="CC394" s="2">
        <v>1.0</v>
      </c>
      <c r="CD394" s="2">
        <v>4.0</v>
      </c>
      <c r="CE394" s="2">
        <v>3.0</v>
      </c>
      <c r="CF394" s="2">
        <v>4.0</v>
      </c>
      <c r="CG394" s="2">
        <v>2.0</v>
      </c>
      <c r="CH394" s="2">
        <v>4.0</v>
      </c>
      <c r="CI394" s="2">
        <v>2.0</v>
      </c>
      <c r="CJ394" s="2">
        <v>2.0</v>
      </c>
      <c r="CK394" s="2">
        <v>4.0</v>
      </c>
      <c r="CL394" s="2" t="s">
        <v>105</v>
      </c>
      <c r="CM394" s="2" t="s">
        <v>2197</v>
      </c>
      <c r="CN394" s="6" t="s">
        <v>2198</v>
      </c>
      <c r="CO394" s="7" t="str">
        <f t="shared" si="16"/>
        <v>Form Tanggapan</v>
      </c>
      <c r="CP394" s="2" t="s">
        <v>2199</v>
      </c>
    </row>
    <row r="395">
      <c r="A395" s="4">
        <v>43975.22315244213</v>
      </c>
      <c r="B395" s="2" t="s">
        <v>1242</v>
      </c>
      <c r="C395" s="2" t="s">
        <v>2202</v>
      </c>
      <c r="D395" s="5" t="s">
        <v>2203</v>
      </c>
      <c r="E395" s="2">
        <v>27.0</v>
      </c>
      <c r="F395" s="2" t="s">
        <v>288</v>
      </c>
      <c r="G395" s="2" t="s">
        <v>96</v>
      </c>
      <c r="H395" s="2" t="s">
        <v>97</v>
      </c>
      <c r="I395" s="2" t="s">
        <v>98</v>
      </c>
      <c r="J395" s="2" t="s">
        <v>1162</v>
      </c>
      <c r="K395" s="2" t="s">
        <v>191</v>
      </c>
      <c r="L395" s="2">
        <v>4.0</v>
      </c>
      <c r="M395" s="2">
        <v>4.0</v>
      </c>
      <c r="N395" s="2">
        <v>5.0</v>
      </c>
      <c r="O395" s="2">
        <v>5.0</v>
      </c>
      <c r="P395" s="2">
        <v>5.0</v>
      </c>
      <c r="Q395" s="2">
        <v>4.0</v>
      </c>
      <c r="R395" s="2">
        <v>4.0</v>
      </c>
      <c r="S395" s="2">
        <v>4.0</v>
      </c>
      <c r="T395" s="2">
        <v>4.0</v>
      </c>
      <c r="U395" s="2">
        <v>4.0</v>
      </c>
      <c r="V395" s="2">
        <v>5.0</v>
      </c>
      <c r="W395" s="2">
        <v>5.0</v>
      </c>
      <c r="X395" s="2">
        <v>5.0</v>
      </c>
      <c r="Y395" s="2">
        <v>5.0</v>
      </c>
      <c r="Z395" s="2">
        <v>5.0</v>
      </c>
      <c r="AA395" s="2">
        <v>1.0</v>
      </c>
      <c r="AB395" s="2">
        <v>2.0</v>
      </c>
      <c r="AC395" s="2">
        <v>3.0</v>
      </c>
      <c r="AE395" s="2" t="s">
        <v>101</v>
      </c>
      <c r="AG395" s="2" t="s">
        <v>102</v>
      </c>
      <c r="AJ395" s="2" t="s">
        <v>102</v>
      </c>
      <c r="AL395" s="2" t="s">
        <v>102</v>
      </c>
      <c r="AR395" s="2" t="s">
        <v>102</v>
      </c>
      <c r="AV395" s="2" t="s">
        <v>102</v>
      </c>
      <c r="AW395" s="2" t="s">
        <v>102</v>
      </c>
      <c r="AZ395" s="2" t="s">
        <v>102</v>
      </c>
      <c r="BB395" s="2" t="s">
        <v>102</v>
      </c>
      <c r="BE395" s="2" t="s">
        <v>104</v>
      </c>
      <c r="BG395" s="2" t="s">
        <v>102</v>
      </c>
      <c r="BM395" s="2" t="s">
        <v>102</v>
      </c>
      <c r="BQ395" s="2" t="s">
        <v>102</v>
      </c>
      <c r="BR395" s="2" t="s">
        <v>102</v>
      </c>
      <c r="BT395" s="2">
        <v>3.0</v>
      </c>
      <c r="BU395" s="2">
        <v>3.0</v>
      </c>
      <c r="BV395" s="2">
        <v>4.0</v>
      </c>
      <c r="BW395" s="2">
        <v>4.0</v>
      </c>
      <c r="BX395" s="2">
        <v>1.0</v>
      </c>
      <c r="BY395" s="2">
        <v>4.0</v>
      </c>
      <c r="BZ395" s="2">
        <v>3.0</v>
      </c>
      <c r="CA395" s="2">
        <v>1.0</v>
      </c>
      <c r="CB395" s="2">
        <v>1.0</v>
      </c>
      <c r="CC395" s="2">
        <v>1.0</v>
      </c>
      <c r="CD395" s="2">
        <v>3.0</v>
      </c>
      <c r="CE395" s="2">
        <v>3.0</v>
      </c>
      <c r="CF395" s="2">
        <v>3.0</v>
      </c>
      <c r="CG395" s="2">
        <v>3.0</v>
      </c>
      <c r="CH395" s="2">
        <v>4.0</v>
      </c>
      <c r="CI395" s="2">
        <v>2.0</v>
      </c>
      <c r="CJ395" s="2">
        <v>2.0</v>
      </c>
      <c r="CK395" s="2">
        <v>3.0</v>
      </c>
      <c r="CL395" s="2" t="s">
        <v>105</v>
      </c>
      <c r="CM395" s="2" t="s">
        <v>2204</v>
      </c>
      <c r="CN395" s="6" t="s">
        <v>2205</v>
      </c>
      <c r="CO395" s="7" t="str">
        <f>HYPERLINK("https://drive.google.com/file/d/1OAXZennmuQ9lvjOx4AWWwmuh17W6yq_5/view?usp=drivesdk","Form Tanggapan")</f>
        <v>Form Tanggapan</v>
      </c>
      <c r="CP395" s="2" t="s">
        <v>2206</v>
      </c>
    </row>
    <row r="396">
      <c r="A396" s="4">
        <v>43975.27716760417</v>
      </c>
      <c r="B396" s="2" t="s">
        <v>1242</v>
      </c>
      <c r="C396" s="2" t="s">
        <v>2207</v>
      </c>
      <c r="D396" s="5" t="s">
        <v>2208</v>
      </c>
      <c r="E396" s="2">
        <v>26.0</v>
      </c>
      <c r="F396" s="2" t="s">
        <v>689</v>
      </c>
      <c r="G396" s="2" t="s">
        <v>96</v>
      </c>
      <c r="H396" s="2" t="s">
        <v>97</v>
      </c>
      <c r="I396" s="2" t="s">
        <v>161</v>
      </c>
      <c r="J396" s="2" t="s">
        <v>2209</v>
      </c>
      <c r="K396" s="2" t="s">
        <v>725</v>
      </c>
      <c r="L396" s="2">
        <v>5.0</v>
      </c>
      <c r="M396" s="2">
        <v>5.0</v>
      </c>
      <c r="N396" s="2">
        <v>5.0</v>
      </c>
      <c r="O396" s="2">
        <v>5.0</v>
      </c>
      <c r="P396" s="2">
        <v>5.0</v>
      </c>
      <c r="Q396" s="2">
        <v>5.0</v>
      </c>
      <c r="R396" s="2">
        <v>4.0</v>
      </c>
      <c r="S396" s="2">
        <v>5.0</v>
      </c>
      <c r="T396" s="2">
        <v>5.0</v>
      </c>
      <c r="U396" s="2">
        <v>5.0</v>
      </c>
      <c r="V396" s="2">
        <v>5.0</v>
      </c>
      <c r="W396" s="2">
        <v>5.0</v>
      </c>
      <c r="X396" s="2">
        <v>5.0</v>
      </c>
      <c r="Y396" s="2">
        <v>5.0</v>
      </c>
      <c r="Z396" s="2">
        <v>3.0</v>
      </c>
      <c r="AA396" s="2">
        <v>2.0</v>
      </c>
      <c r="AB396" s="2">
        <v>2.0</v>
      </c>
      <c r="AC396" s="2">
        <v>4.0</v>
      </c>
      <c r="AE396" s="2" t="s">
        <v>101</v>
      </c>
      <c r="AG396" s="2" t="s">
        <v>102</v>
      </c>
      <c r="AJ396" s="2" t="s">
        <v>102</v>
      </c>
      <c r="AL396" s="2" t="s">
        <v>127</v>
      </c>
      <c r="AR396" s="2" t="s">
        <v>102</v>
      </c>
      <c r="AV396" s="2" t="s">
        <v>102</v>
      </c>
      <c r="AW396" s="2" t="s">
        <v>102</v>
      </c>
      <c r="AZ396" s="2" t="s">
        <v>102</v>
      </c>
      <c r="BB396" s="2" t="s">
        <v>102</v>
      </c>
      <c r="BE396" s="2" t="s">
        <v>102</v>
      </c>
      <c r="BG396" s="2" t="s">
        <v>102</v>
      </c>
      <c r="BM396" s="2" t="s">
        <v>102</v>
      </c>
      <c r="BQ396" s="2" t="s">
        <v>102</v>
      </c>
      <c r="BR396" s="2" t="s">
        <v>102</v>
      </c>
      <c r="BT396" s="2">
        <v>4.0</v>
      </c>
      <c r="BU396" s="2">
        <v>2.0</v>
      </c>
      <c r="BV396" s="2">
        <v>4.0</v>
      </c>
      <c r="BW396" s="2">
        <v>4.0</v>
      </c>
      <c r="BX396" s="2">
        <v>1.0</v>
      </c>
      <c r="BY396" s="2">
        <v>4.0</v>
      </c>
      <c r="BZ396" s="2">
        <v>4.0</v>
      </c>
      <c r="CA396" s="2">
        <v>3.0</v>
      </c>
      <c r="CB396" s="2">
        <v>4.0</v>
      </c>
      <c r="CC396" s="2">
        <v>2.0</v>
      </c>
      <c r="CD396" s="2">
        <v>4.0</v>
      </c>
      <c r="CE396" s="2">
        <v>3.0</v>
      </c>
      <c r="CF396" s="2">
        <v>4.0</v>
      </c>
      <c r="CG396" s="2">
        <v>2.0</v>
      </c>
      <c r="CH396" s="2">
        <v>4.0</v>
      </c>
      <c r="CI396" s="2">
        <v>1.0</v>
      </c>
      <c r="CJ396" s="2">
        <v>4.0</v>
      </c>
      <c r="CK396" s="2">
        <v>4.0</v>
      </c>
      <c r="CL396" s="2" t="s">
        <v>105</v>
      </c>
      <c r="CM396" s="2" t="s">
        <v>2210</v>
      </c>
      <c r="CN396" s="6" t="s">
        <v>2211</v>
      </c>
      <c r="CO396" s="7" t="str">
        <f>HYPERLINK("https://drive.google.com/file/d/1Bv6XOhtfwdSFvtXB6-Jb-NMOxyh9ocuI/view?usp=drivesdk","Form Tanggapan")</f>
        <v>Form Tanggapan</v>
      </c>
      <c r="CP396" s="2" t="s">
        <v>2212</v>
      </c>
    </row>
    <row r="397">
      <c r="A397" s="4">
        <v>43975.92923375</v>
      </c>
      <c r="B397" s="2" t="s">
        <v>1242</v>
      </c>
      <c r="C397" s="2" t="s">
        <v>2213</v>
      </c>
      <c r="D397" s="5" t="s">
        <v>2214</v>
      </c>
      <c r="E397" s="2">
        <v>25.0</v>
      </c>
      <c r="F397" s="2" t="s">
        <v>2215</v>
      </c>
      <c r="G397" s="2" t="s">
        <v>96</v>
      </c>
      <c r="H397" s="2" t="s">
        <v>97</v>
      </c>
      <c r="I397" s="2" t="s">
        <v>161</v>
      </c>
      <c r="J397" s="2" t="s">
        <v>2216</v>
      </c>
      <c r="K397" s="2" t="s">
        <v>477</v>
      </c>
      <c r="L397" s="2">
        <v>5.0</v>
      </c>
      <c r="M397" s="2">
        <v>5.0</v>
      </c>
      <c r="N397" s="2">
        <v>5.0</v>
      </c>
      <c r="O397" s="2">
        <v>5.0</v>
      </c>
      <c r="P397" s="2">
        <v>5.0</v>
      </c>
      <c r="Q397" s="2">
        <v>5.0</v>
      </c>
      <c r="R397" s="2">
        <v>4.0</v>
      </c>
      <c r="S397" s="2">
        <v>5.0</v>
      </c>
      <c r="T397" s="2">
        <v>5.0</v>
      </c>
      <c r="U397" s="2">
        <v>5.0</v>
      </c>
      <c r="V397" s="2">
        <v>5.0</v>
      </c>
      <c r="W397" s="2">
        <v>5.0</v>
      </c>
      <c r="X397" s="2">
        <v>5.0</v>
      </c>
      <c r="Y397" s="2">
        <v>5.0</v>
      </c>
      <c r="Z397" s="2">
        <v>5.0</v>
      </c>
      <c r="AA397" s="2">
        <v>1.0</v>
      </c>
      <c r="AB397" s="2">
        <v>1.0</v>
      </c>
      <c r="AC397" s="2">
        <v>5.0</v>
      </c>
      <c r="AE397" s="2" t="s">
        <v>104</v>
      </c>
      <c r="AG397" s="2" t="s">
        <v>104</v>
      </c>
      <c r="AJ397" s="2" t="s">
        <v>102</v>
      </c>
      <c r="AL397" s="2" t="s">
        <v>103</v>
      </c>
      <c r="AR397" s="2" t="s">
        <v>102</v>
      </c>
      <c r="AV397" s="2" t="s">
        <v>104</v>
      </c>
      <c r="AW397" s="2" t="s">
        <v>103</v>
      </c>
      <c r="AZ397" s="2" t="s">
        <v>102</v>
      </c>
      <c r="BB397" s="2" t="s">
        <v>104</v>
      </c>
      <c r="BE397" s="2" t="s">
        <v>103</v>
      </c>
      <c r="BG397" s="2" t="s">
        <v>103</v>
      </c>
      <c r="BM397" s="2" t="s">
        <v>103</v>
      </c>
      <c r="BQ397" s="2" t="s">
        <v>127</v>
      </c>
      <c r="BR397" s="2" t="s">
        <v>104</v>
      </c>
      <c r="BT397" s="2">
        <v>4.0</v>
      </c>
      <c r="BU397" s="2">
        <v>4.0</v>
      </c>
      <c r="BV397" s="2">
        <v>4.0</v>
      </c>
      <c r="BW397" s="2">
        <v>4.0</v>
      </c>
      <c r="BX397" s="2">
        <v>1.0</v>
      </c>
      <c r="BY397" s="2">
        <v>4.0</v>
      </c>
      <c r="BZ397" s="2">
        <v>4.0</v>
      </c>
      <c r="CA397" s="2">
        <v>1.0</v>
      </c>
      <c r="CB397" s="2">
        <v>4.0</v>
      </c>
      <c r="CC397" s="2">
        <v>1.0</v>
      </c>
      <c r="CD397" s="2">
        <v>4.0</v>
      </c>
      <c r="CE397" s="2">
        <v>4.0</v>
      </c>
      <c r="CF397" s="2">
        <v>4.0</v>
      </c>
      <c r="CG397" s="2">
        <v>1.0</v>
      </c>
      <c r="CH397" s="2">
        <v>4.0</v>
      </c>
      <c r="CI397" s="2">
        <v>1.0</v>
      </c>
      <c r="CJ397" s="2">
        <v>3.0</v>
      </c>
      <c r="CK397" s="2">
        <v>4.0</v>
      </c>
      <c r="CL397" s="2" t="s">
        <v>105</v>
      </c>
      <c r="CM397" s="2" t="s">
        <v>2217</v>
      </c>
      <c r="CN397" s="6" t="s">
        <v>2218</v>
      </c>
      <c r="CO397" s="7" t="str">
        <f>HYPERLINK("https://drive.google.com/file/d/1Ni8UgZTjBy3vhAjbB7v8Qf-ALKUT0-X4/view?usp=drivesdk","Form Tanggapan")</f>
        <v>Form Tanggapan</v>
      </c>
      <c r="CP397" s="2" t="s">
        <v>2219</v>
      </c>
    </row>
    <row r="398">
      <c r="A398" s="4">
        <v>43976.26280318287</v>
      </c>
      <c r="B398" s="2" t="s">
        <v>1242</v>
      </c>
      <c r="C398" s="2" t="s">
        <v>2220</v>
      </c>
      <c r="D398" s="5" t="s">
        <v>2221</v>
      </c>
      <c r="E398" s="2">
        <v>33.0</v>
      </c>
      <c r="F398" s="2" t="s">
        <v>2222</v>
      </c>
      <c r="G398" s="2" t="s">
        <v>112</v>
      </c>
      <c r="H398" s="2" t="s">
        <v>97</v>
      </c>
      <c r="I398" s="2" t="s">
        <v>161</v>
      </c>
      <c r="J398" s="2" t="s">
        <v>1375</v>
      </c>
      <c r="K398" s="2" t="s">
        <v>471</v>
      </c>
      <c r="L398" s="2">
        <v>4.0</v>
      </c>
      <c r="M398" s="2">
        <v>4.0</v>
      </c>
      <c r="N398" s="2">
        <v>4.0</v>
      </c>
      <c r="O398" s="2">
        <v>4.0</v>
      </c>
      <c r="P398" s="2">
        <v>4.0</v>
      </c>
      <c r="Q398" s="2">
        <v>4.0</v>
      </c>
      <c r="R398" s="2">
        <v>4.0</v>
      </c>
      <c r="S398" s="2">
        <v>4.0</v>
      </c>
      <c r="T398" s="2">
        <v>4.0</v>
      </c>
      <c r="U398" s="2">
        <v>4.0</v>
      </c>
      <c r="V398" s="2">
        <v>4.0</v>
      </c>
      <c r="W398" s="2">
        <v>4.0</v>
      </c>
      <c r="X398" s="2">
        <v>4.0</v>
      </c>
      <c r="Y398" s="2">
        <v>4.0</v>
      </c>
      <c r="Z398" s="2">
        <v>4.0</v>
      </c>
      <c r="AA398" s="2">
        <v>3.0</v>
      </c>
      <c r="AB398" s="2">
        <v>3.0</v>
      </c>
      <c r="AC398" s="2">
        <v>4.0</v>
      </c>
      <c r="AE398" s="2" t="s">
        <v>104</v>
      </c>
      <c r="AG398" s="2" t="s">
        <v>102</v>
      </c>
      <c r="AJ398" s="2" t="s">
        <v>102</v>
      </c>
      <c r="AL398" s="2" t="s">
        <v>102</v>
      </c>
      <c r="AR398" s="2" t="s">
        <v>102</v>
      </c>
      <c r="AV398" s="2" t="s">
        <v>102</v>
      </c>
      <c r="AW398" s="2" t="s">
        <v>102</v>
      </c>
      <c r="AZ398" s="2" t="s">
        <v>102</v>
      </c>
      <c r="BB398" s="2" t="s">
        <v>102</v>
      </c>
      <c r="BE398" s="2" t="s">
        <v>102</v>
      </c>
      <c r="BG398" s="2" t="s">
        <v>102</v>
      </c>
      <c r="BM398" s="2" t="s">
        <v>102</v>
      </c>
      <c r="BQ398" s="2" t="s">
        <v>102</v>
      </c>
      <c r="BR398" s="2" t="s">
        <v>104</v>
      </c>
      <c r="BT398" s="2">
        <v>3.0</v>
      </c>
      <c r="BU398" s="2">
        <v>3.0</v>
      </c>
      <c r="BV398" s="2">
        <v>3.0</v>
      </c>
      <c r="BW398" s="2">
        <v>3.0</v>
      </c>
      <c r="BX398" s="2">
        <v>2.0</v>
      </c>
      <c r="BY398" s="2">
        <v>3.0</v>
      </c>
      <c r="BZ398" s="2">
        <v>3.0</v>
      </c>
      <c r="CA398" s="2">
        <v>2.0</v>
      </c>
      <c r="CB398" s="2">
        <v>2.0</v>
      </c>
      <c r="CC398" s="2">
        <v>2.0</v>
      </c>
      <c r="CD398" s="2">
        <v>2.0</v>
      </c>
      <c r="CE398" s="2">
        <v>3.0</v>
      </c>
      <c r="CF398" s="2">
        <v>3.0</v>
      </c>
      <c r="CG398" s="2">
        <v>2.0</v>
      </c>
      <c r="CH398" s="2">
        <v>3.0</v>
      </c>
      <c r="CI398" s="2">
        <v>3.0</v>
      </c>
      <c r="CJ398" s="2">
        <v>2.0</v>
      </c>
      <c r="CK398" s="2">
        <v>3.0</v>
      </c>
      <c r="CL398" s="2" t="s">
        <v>105</v>
      </c>
      <c r="CM398" s="2" t="s">
        <v>2223</v>
      </c>
      <c r="CN398" s="6" t="s">
        <v>2224</v>
      </c>
      <c r="CO398" s="7" t="str">
        <f>HYPERLINK("https://drive.google.com/file/d/1wRzOdB1wFxwQDrruUR6-QcipIKKymr1C/view?usp=drivesdk","Form Tanggapan")</f>
        <v>Form Tanggapan</v>
      </c>
      <c r="CP398" s="2" t="s">
        <v>2225</v>
      </c>
    </row>
    <row r="399">
      <c r="A399" s="4">
        <v>43976.51698939815</v>
      </c>
      <c r="B399" s="2" t="s">
        <v>1242</v>
      </c>
      <c r="C399" s="2" t="s">
        <v>2226</v>
      </c>
      <c r="D399" s="5" t="s">
        <v>2227</v>
      </c>
      <c r="E399" s="2">
        <v>22.0</v>
      </c>
      <c r="F399" s="2" t="s">
        <v>2228</v>
      </c>
      <c r="G399" s="2" t="s">
        <v>96</v>
      </c>
      <c r="H399" s="2" t="s">
        <v>97</v>
      </c>
      <c r="I399" s="2" t="s">
        <v>124</v>
      </c>
      <c r="J399" s="2" t="s">
        <v>764</v>
      </c>
      <c r="K399" s="2" t="s">
        <v>453</v>
      </c>
      <c r="L399" s="2">
        <v>4.0</v>
      </c>
      <c r="M399" s="2">
        <v>5.0</v>
      </c>
      <c r="N399" s="2">
        <v>5.0</v>
      </c>
      <c r="O399" s="2">
        <v>5.0</v>
      </c>
      <c r="P399" s="2">
        <v>5.0</v>
      </c>
      <c r="Q399" s="2">
        <v>5.0</v>
      </c>
      <c r="R399" s="2">
        <v>2.0</v>
      </c>
      <c r="S399" s="2">
        <v>4.0</v>
      </c>
      <c r="T399" s="2">
        <v>4.0</v>
      </c>
      <c r="U399" s="2">
        <v>4.0</v>
      </c>
      <c r="V399" s="2">
        <v>5.0</v>
      </c>
      <c r="W399" s="2">
        <v>5.0</v>
      </c>
      <c r="X399" s="2">
        <v>5.0</v>
      </c>
      <c r="Y399" s="2">
        <v>5.0</v>
      </c>
      <c r="Z399" s="2">
        <v>5.0</v>
      </c>
      <c r="AA399" s="2">
        <v>3.0</v>
      </c>
      <c r="AB399" s="2">
        <v>2.0</v>
      </c>
      <c r="AC399" s="2">
        <v>4.0</v>
      </c>
      <c r="AE399" s="2" t="s">
        <v>116</v>
      </c>
      <c r="AG399" s="2" t="s">
        <v>102</v>
      </c>
      <c r="AJ399" s="2" t="s">
        <v>102</v>
      </c>
      <c r="AL399" s="2" t="s">
        <v>103</v>
      </c>
      <c r="AR399" s="2" t="s">
        <v>102</v>
      </c>
      <c r="AV399" s="2" t="s">
        <v>102</v>
      </c>
      <c r="AW399" s="2" t="s">
        <v>103</v>
      </c>
      <c r="AZ399" s="2" t="s">
        <v>102</v>
      </c>
      <c r="BB399" s="2" t="s">
        <v>102</v>
      </c>
      <c r="BE399" s="2" t="s">
        <v>104</v>
      </c>
      <c r="BG399" s="2" t="s">
        <v>103</v>
      </c>
      <c r="BM399" s="2" t="s">
        <v>104</v>
      </c>
      <c r="BQ399" s="2" t="s">
        <v>104</v>
      </c>
      <c r="BR399" s="2" t="s">
        <v>104</v>
      </c>
      <c r="BT399" s="2">
        <v>4.0</v>
      </c>
      <c r="BU399" s="2">
        <v>4.0</v>
      </c>
      <c r="BV399" s="2">
        <v>4.0</v>
      </c>
      <c r="BW399" s="2">
        <v>4.0</v>
      </c>
      <c r="BX399" s="2">
        <v>1.0</v>
      </c>
      <c r="BY399" s="2">
        <v>4.0</v>
      </c>
      <c r="BZ399" s="2">
        <v>3.0</v>
      </c>
      <c r="CA399" s="2">
        <v>1.0</v>
      </c>
      <c r="CB399" s="2">
        <v>4.0</v>
      </c>
      <c r="CC399" s="2">
        <v>1.0</v>
      </c>
      <c r="CD399" s="2">
        <v>4.0</v>
      </c>
      <c r="CE399" s="2">
        <v>3.0</v>
      </c>
      <c r="CF399" s="2">
        <v>4.0</v>
      </c>
      <c r="CG399" s="2">
        <v>4.0</v>
      </c>
      <c r="CH399" s="2">
        <v>4.0</v>
      </c>
      <c r="CI399" s="2">
        <v>1.0</v>
      </c>
      <c r="CJ399" s="2">
        <v>2.0</v>
      </c>
      <c r="CK399" s="2">
        <v>4.0</v>
      </c>
      <c r="CL399" s="2" t="s">
        <v>105</v>
      </c>
      <c r="CM399" s="2" t="s">
        <v>2229</v>
      </c>
      <c r="CN399" s="6" t="s">
        <v>2230</v>
      </c>
      <c r="CO399" s="7" t="str">
        <f>HYPERLINK("https://drive.google.com/file/d/1v5BQenLopThwquB3HTohjCEMqWIQr0Mi/view?usp=drivesdk","Form Tanggapan")</f>
        <v>Form Tanggapan</v>
      </c>
      <c r="CP399" s="2" t="s">
        <v>2231</v>
      </c>
    </row>
    <row r="400">
      <c r="A400" s="4">
        <v>43976.77838138889</v>
      </c>
      <c r="B400" s="2" t="s">
        <v>1242</v>
      </c>
      <c r="C400" s="2" t="s">
        <v>2232</v>
      </c>
      <c r="D400" s="5" t="s">
        <v>2233</v>
      </c>
      <c r="E400" s="2">
        <v>29.0</v>
      </c>
      <c r="F400" s="2" t="s">
        <v>1694</v>
      </c>
      <c r="G400" s="2" t="s">
        <v>96</v>
      </c>
      <c r="H400" s="2" t="s">
        <v>168</v>
      </c>
      <c r="I400" s="2" t="s">
        <v>124</v>
      </c>
      <c r="J400" s="2" t="s">
        <v>183</v>
      </c>
      <c r="K400" s="2" t="s">
        <v>477</v>
      </c>
      <c r="L400" s="2">
        <v>5.0</v>
      </c>
      <c r="M400" s="2">
        <v>5.0</v>
      </c>
      <c r="N400" s="2">
        <v>5.0</v>
      </c>
      <c r="O400" s="2">
        <v>5.0</v>
      </c>
      <c r="P400" s="2">
        <v>5.0</v>
      </c>
      <c r="Q400" s="2">
        <v>5.0</v>
      </c>
      <c r="R400" s="2">
        <v>5.0</v>
      </c>
      <c r="S400" s="2">
        <v>5.0</v>
      </c>
      <c r="T400" s="2">
        <v>5.0</v>
      </c>
      <c r="U400" s="2">
        <v>5.0</v>
      </c>
      <c r="V400" s="2">
        <v>5.0</v>
      </c>
      <c r="W400" s="2">
        <v>5.0</v>
      </c>
      <c r="X400" s="2">
        <v>5.0</v>
      </c>
      <c r="Y400" s="2">
        <v>5.0</v>
      </c>
      <c r="Z400" s="2">
        <v>5.0</v>
      </c>
      <c r="AA400" s="2">
        <v>1.0</v>
      </c>
      <c r="AB400" s="2">
        <v>1.0</v>
      </c>
      <c r="AC400" s="2">
        <v>5.0</v>
      </c>
      <c r="AE400" s="2" t="s">
        <v>104</v>
      </c>
      <c r="AG400" s="2" t="s">
        <v>102</v>
      </c>
      <c r="AJ400" s="2" t="s">
        <v>102</v>
      </c>
      <c r="AL400" s="2" t="s">
        <v>103</v>
      </c>
      <c r="AR400" s="2" t="s">
        <v>102</v>
      </c>
      <c r="AV400" s="2" t="s">
        <v>104</v>
      </c>
      <c r="AW400" s="2" t="s">
        <v>103</v>
      </c>
      <c r="AZ400" s="2" t="s">
        <v>102</v>
      </c>
      <c r="BB400" s="2" t="s">
        <v>103</v>
      </c>
      <c r="BE400" s="2" t="s">
        <v>104</v>
      </c>
      <c r="BG400" s="2" t="s">
        <v>103</v>
      </c>
      <c r="BM400" s="2" t="s">
        <v>103</v>
      </c>
      <c r="BQ400" s="2" t="s">
        <v>103</v>
      </c>
      <c r="BR400" s="2" t="s">
        <v>104</v>
      </c>
      <c r="BT400" s="2">
        <v>3.0</v>
      </c>
      <c r="BU400" s="2">
        <v>4.0</v>
      </c>
      <c r="BV400" s="2">
        <v>4.0</v>
      </c>
      <c r="BW400" s="2">
        <v>4.0</v>
      </c>
      <c r="BX400" s="2">
        <v>1.0</v>
      </c>
      <c r="BY400" s="2">
        <v>4.0</v>
      </c>
      <c r="BZ400" s="2">
        <v>3.0</v>
      </c>
      <c r="CA400" s="2">
        <v>1.0</v>
      </c>
      <c r="CB400" s="2">
        <v>4.0</v>
      </c>
      <c r="CC400" s="2">
        <v>1.0</v>
      </c>
      <c r="CD400" s="2">
        <v>4.0</v>
      </c>
      <c r="CE400" s="2">
        <v>4.0</v>
      </c>
      <c r="CF400" s="2">
        <v>4.0</v>
      </c>
      <c r="CG400" s="2">
        <v>2.0</v>
      </c>
      <c r="CH400" s="2">
        <v>4.0</v>
      </c>
      <c r="CI400" s="2">
        <v>1.0</v>
      </c>
      <c r="CJ400" s="2">
        <v>1.0</v>
      </c>
      <c r="CK400" s="2">
        <v>4.0</v>
      </c>
      <c r="CL400" s="2" t="s">
        <v>105</v>
      </c>
      <c r="CM400" s="2" t="s">
        <v>2234</v>
      </c>
      <c r="CN400" s="6" t="s">
        <v>2235</v>
      </c>
      <c r="CO400" s="7" t="str">
        <f>HYPERLINK("https://drive.google.com/file/d/1MdtoDTJZiwOMlu7JfYM-_kJPyQSSmudZ/view?usp=drivesdk","Form Tanggapan")</f>
        <v>Form Tanggapan</v>
      </c>
      <c r="CP400" s="2" t="s">
        <v>2236</v>
      </c>
    </row>
    <row r="401">
      <c r="A401" s="4">
        <v>43976.80644994213</v>
      </c>
      <c r="B401" s="2" t="s">
        <v>1242</v>
      </c>
      <c r="C401" s="2" t="s">
        <v>427</v>
      </c>
      <c r="D401" s="5" t="s">
        <v>2237</v>
      </c>
      <c r="E401" s="2">
        <v>28.0</v>
      </c>
      <c r="F401" s="2" t="s">
        <v>2238</v>
      </c>
      <c r="G401" s="2" t="s">
        <v>96</v>
      </c>
      <c r="H401" s="2" t="s">
        <v>168</v>
      </c>
      <c r="I401" s="2" t="s">
        <v>98</v>
      </c>
      <c r="J401" s="2" t="s">
        <v>99</v>
      </c>
      <c r="K401" s="2" t="s">
        <v>477</v>
      </c>
      <c r="L401" s="2">
        <v>5.0</v>
      </c>
      <c r="M401" s="2">
        <v>5.0</v>
      </c>
      <c r="N401" s="2">
        <v>5.0</v>
      </c>
      <c r="O401" s="2">
        <v>2.0</v>
      </c>
      <c r="P401" s="2">
        <v>5.0</v>
      </c>
      <c r="Q401" s="2">
        <v>3.0</v>
      </c>
      <c r="R401" s="2">
        <v>4.0</v>
      </c>
      <c r="S401" s="2">
        <v>5.0</v>
      </c>
      <c r="T401" s="2">
        <v>3.0</v>
      </c>
      <c r="U401" s="2">
        <v>3.0</v>
      </c>
      <c r="V401" s="2">
        <v>2.0</v>
      </c>
      <c r="W401" s="2">
        <v>5.0</v>
      </c>
      <c r="X401" s="2">
        <v>5.0</v>
      </c>
      <c r="Y401" s="2">
        <v>5.0</v>
      </c>
      <c r="Z401" s="2">
        <v>5.0</v>
      </c>
      <c r="AA401" s="2">
        <v>2.0</v>
      </c>
      <c r="AB401" s="2">
        <v>4.0</v>
      </c>
      <c r="AC401" s="2">
        <v>3.0</v>
      </c>
      <c r="AE401" s="2" t="s">
        <v>101</v>
      </c>
      <c r="AG401" s="2" t="s">
        <v>102</v>
      </c>
      <c r="AJ401" s="2" t="s">
        <v>102</v>
      </c>
      <c r="AL401" s="2" t="s">
        <v>102</v>
      </c>
      <c r="AR401" s="2" t="s">
        <v>102</v>
      </c>
      <c r="AV401" s="2" t="s">
        <v>104</v>
      </c>
      <c r="AW401" s="2" t="s">
        <v>102</v>
      </c>
      <c r="AZ401" s="2" t="s">
        <v>102</v>
      </c>
      <c r="BB401" s="2" t="s">
        <v>102</v>
      </c>
      <c r="BE401" s="2" t="s">
        <v>102</v>
      </c>
      <c r="BG401" s="2" t="s">
        <v>102</v>
      </c>
      <c r="BM401" s="2" t="s">
        <v>102</v>
      </c>
      <c r="BQ401" s="2" t="s">
        <v>102</v>
      </c>
      <c r="BR401" s="2" t="s">
        <v>102</v>
      </c>
      <c r="BT401" s="2">
        <v>4.0</v>
      </c>
      <c r="BU401" s="2">
        <v>4.0</v>
      </c>
      <c r="BV401" s="2">
        <v>4.0</v>
      </c>
      <c r="BW401" s="2">
        <v>4.0</v>
      </c>
      <c r="BX401" s="2">
        <v>2.0</v>
      </c>
      <c r="BY401" s="2">
        <v>4.0</v>
      </c>
      <c r="BZ401" s="2">
        <v>3.0</v>
      </c>
      <c r="CA401" s="2">
        <v>2.0</v>
      </c>
      <c r="CB401" s="2">
        <v>4.0</v>
      </c>
      <c r="CC401" s="2">
        <v>1.0</v>
      </c>
      <c r="CD401" s="2">
        <v>3.0</v>
      </c>
      <c r="CE401" s="2">
        <v>4.0</v>
      </c>
      <c r="CF401" s="2">
        <v>3.0</v>
      </c>
      <c r="CG401" s="2">
        <v>2.0</v>
      </c>
      <c r="CH401" s="2">
        <v>4.0</v>
      </c>
      <c r="CI401" s="2">
        <v>2.0</v>
      </c>
      <c r="CJ401" s="2">
        <v>3.0</v>
      </c>
      <c r="CK401" s="2">
        <v>3.0</v>
      </c>
      <c r="CL401" s="2" t="s">
        <v>105</v>
      </c>
      <c r="CM401" s="2" t="s">
        <v>2239</v>
      </c>
      <c r="CN401" s="6" t="s">
        <v>2240</v>
      </c>
      <c r="CO401" s="7" t="str">
        <f>HYPERLINK("https://drive.google.com/file/d/1lnYcTW_ulnnC0Uml__3Q8nWmiVPeWVr3/view?usp=drivesdk","Form Tanggapan")</f>
        <v>Form Tanggapan</v>
      </c>
      <c r="CP401" s="2" t="s">
        <v>2241</v>
      </c>
    </row>
    <row r="402">
      <c r="A402" s="4">
        <v>43976.828736979165</v>
      </c>
      <c r="B402" s="2" t="s">
        <v>1242</v>
      </c>
      <c r="C402" s="2" t="s">
        <v>2242</v>
      </c>
      <c r="D402" s="5" t="s">
        <v>2243</v>
      </c>
      <c r="E402" s="2">
        <v>26.0</v>
      </c>
      <c r="F402" s="2" t="s">
        <v>733</v>
      </c>
      <c r="G402" s="2" t="s">
        <v>112</v>
      </c>
      <c r="H402" s="2" t="s">
        <v>168</v>
      </c>
      <c r="I402" s="2" t="s">
        <v>98</v>
      </c>
      <c r="J402" s="2" t="s">
        <v>246</v>
      </c>
      <c r="K402" s="2" t="s">
        <v>471</v>
      </c>
      <c r="L402" s="2">
        <v>5.0</v>
      </c>
      <c r="M402" s="2">
        <v>5.0</v>
      </c>
      <c r="N402" s="2">
        <v>4.0</v>
      </c>
      <c r="O402" s="2">
        <v>4.0</v>
      </c>
      <c r="P402" s="2">
        <v>5.0</v>
      </c>
      <c r="Q402" s="2">
        <v>4.0</v>
      </c>
      <c r="R402" s="2">
        <v>4.0</v>
      </c>
      <c r="S402" s="2">
        <v>4.0</v>
      </c>
      <c r="T402" s="2">
        <v>3.0</v>
      </c>
      <c r="U402" s="2">
        <v>3.0</v>
      </c>
      <c r="V402" s="2">
        <v>4.0</v>
      </c>
      <c r="W402" s="2">
        <v>5.0</v>
      </c>
      <c r="X402" s="2">
        <v>3.0</v>
      </c>
      <c r="Y402" s="2">
        <v>4.0</v>
      </c>
      <c r="Z402" s="2">
        <v>4.0</v>
      </c>
      <c r="AA402" s="2">
        <v>3.0</v>
      </c>
      <c r="AB402" s="2">
        <v>4.0</v>
      </c>
      <c r="AC402" s="2">
        <v>3.0</v>
      </c>
      <c r="AE402" s="2" t="s">
        <v>104</v>
      </c>
      <c r="AG402" s="2" t="s">
        <v>102</v>
      </c>
      <c r="AJ402" s="2" t="s">
        <v>102</v>
      </c>
      <c r="AL402" s="2" t="s">
        <v>102</v>
      </c>
      <c r="AR402" s="2" t="s">
        <v>102</v>
      </c>
      <c r="AV402" s="2" t="s">
        <v>102</v>
      </c>
      <c r="AW402" s="2" t="s">
        <v>102</v>
      </c>
      <c r="AZ402" s="2" t="s">
        <v>104</v>
      </c>
      <c r="BB402" s="2" t="s">
        <v>104</v>
      </c>
      <c r="BE402" s="2" t="s">
        <v>102</v>
      </c>
      <c r="BG402" s="2" t="s">
        <v>102</v>
      </c>
      <c r="BM402" s="2" t="s">
        <v>102</v>
      </c>
      <c r="BQ402" s="2" t="s">
        <v>102</v>
      </c>
      <c r="BR402" s="2" t="s">
        <v>102</v>
      </c>
      <c r="BT402" s="2">
        <v>3.0</v>
      </c>
      <c r="BU402" s="2">
        <v>4.0</v>
      </c>
      <c r="BV402" s="2">
        <v>3.0</v>
      </c>
      <c r="BW402" s="2">
        <v>3.0</v>
      </c>
      <c r="BX402" s="2">
        <v>2.0</v>
      </c>
      <c r="BY402" s="2">
        <v>3.0</v>
      </c>
      <c r="BZ402" s="2">
        <v>4.0</v>
      </c>
      <c r="CA402" s="2">
        <v>2.0</v>
      </c>
      <c r="CB402" s="2">
        <v>3.0</v>
      </c>
      <c r="CC402" s="2">
        <v>2.0</v>
      </c>
      <c r="CD402" s="2">
        <v>3.0</v>
      </c>
      <c r="CE402" s="2">
        <v>3.0</v>
      </c>
      <c r="CF402" s="2">
        <v>3.0</v>
      </c>
      <c r="CG402" s="2">
        <v>3.0</v>
      </c>
      <c r="CH402" s="2">
        <v>3.0</v>
      </c>
      <c r="CI402" s="2">
        <v>3.0</v>
      </c>
      <c r="CJ402" s="2">
        <v>2.0</v>
      </c>
      <c r="CK402" s="2">
        <v>3.0</v>
      </c>
      <c r="CL402" s="2" t="s">
        <v>105</v>
      </c>
      <c r="CM402" s="2" t="s">
        <v>2244</v>
      </c>
      <c r="CN402" s="6" t="s">
        <v>2245</v>
      </c>
      <c r="CO402" s="7" t="str">
        <f>HYPERLINK("https://drive.google.com/file/d/1YQhaSMO8PBgTgljMl-oD9PwzweQZzIs5/view?usp=drivesdk","Form Tanggapan")</f>
        <v>Form Tanggapan</v>
      </c>
      <c r="CP402" s="2" t="s">
        <v>2246</v>
      </c>
    </row>
    <row r="403">
      <c r="A403" s="4">
        <v>43976.88939662037</v>
      </c>
      <c r="B403" s="2" t="s">
        <v>1242</v>
      </c>
      <c r="C403" s="2" t="s">
        <v>2247</v>
      </c>
      <c r="D403" s="5" t="s">
        <v>2248</v>
      </c>
      <c r="E403" s="2">
        <v>28.0</v>
      </c>
      <c r="F403" s="2" t="s">
        <v>245</v>
      </c>
      <c r="G403" s="2" t="s">
        <v>96</v>
      </c>
      <c r="H403" s="2" t="s">
        <v>97</v>
      </c>
      <c r="I403" s="2" t="s">
        <v>113</v>
      </c>
      <c r="J403" s="2" t="s">
        <v>260</v>
      </c>
      <c r="K403" s="2" t="s">
        <v>471</v>
      </c>
      <c r="L403" s="2">
        <v>5.0</v>
      </c>
      <c r="M403" s="2">
        <v>5.0</v>
      </c>
      <c r="N403" s="2">
        <v>5.0</v>
      </c>
      <c r="O403" s="2">
        <v>5.0</v>
      </c>
      <c r="P403" s="2">
        <v>5.0</v>
      </c>
      <c r="Q403" s="2">
        <v>5.0</v>
      </c>
      <c r="R403" s="2">
        <v>4.0</v>
      </c>
      <c r="S403" s="2">
        <v>5.0</v>
      </c>
      <c r="T403" s="2">
        <v>5.0</v>
      </c>
      <c r="U403" s="2">
        <v>5.0</v>
      </c>
      <c r="V403" s="2">
        <v>5.0</v>
      </c>
      <c r="W403" s="2">
        <v>5.0</v>
      </c>
      <c r="X403" s="2">
        <v>5.0</v>
      </c>
      <c r="Y403" s="2">
        <v>5.0</v>
      </c>
      <c r="Z403" s="2">
        <v>4.0</v>
      </c>
      <c r="AA403" s="2">
        <v>2.0</v>
      </c>
      <c r="AB403" s="2">
        <v>1.0</v>
      </c>
      <c r="AC403" s="2">
        <v>5.0</v>
      </c>
      <c r="AE403" s="2" t="s">
        <v>101</v>
      </c>
      <c r="AG403" s="2" t="s">
        <v>102</v>
      </c>
      <c r="AJ403" s="2" t="s">
        <v>102</v>
      </c>
      <c r="AL403" s="2" t="s">
        <v>104</v>
      </c>
      <c r="AR403" s="2" t="s">
        <v>102</v>
      </c>
      <c r="AV403" s="2" t="s">
        <v>102</v>
      </c>
      <c r="AW403" s="2" t="s">
        <v>104</v>
      </c>
      <c r="AZ403" s="2" t="s">
        <v>102</v>
      </c>
      <c r="BB403" s="2" t="s">
        <v>103</v>
      </c>
      <c r="BE403" s="2" t="s">
        <v>104</v>
      </c>
      <c r="BG403" s="2" t="s">
        <v>102</v>
      </c>
      <c r="BM403" s="2" t="s">
        <v>104</v>
      </c>
      <c r="BQ403" s="2" t="s">
        <v>104</v>
      </c>
      <c r="BR403" s="2" t="s">
        <v>102</v>
      </c>
      <c r="BT403" s="2">
        <v>2.0</v>
      </c>
      <c r="BU403" s="2">
        <v>2.0</v>
      </c>
      <c r="BV403" s="2">
        <v>4.0</v>
      </c>
      <c r="BW403" s="2">
        <v>4.0</v>
      </c>
      <c r="BX403" s="2">
        <v>1.0</v>
      </c>
      <c r="BY403" s="2">
        <v>1.0</v>
      </c>
      <c r="BZ403" s="2">
        <v>3.0</v>
      </c>
      <c r="CA403" s="2">
        <v>2.0</v>
      </c>
      <c r="CB403" s="2">
        <v>2.0</v>
      </c>
      <c r="CC403" s="2">
        <v>1.0</v>
      </c>
      <c r="CD403" s="2">
        <v>4.0</v>
      </c>
      <c r="CE403" s="2">
        <v>3.0</v>
      </c>
      <c r="CF403" s="2">
        <v>4.0</v>
      </c>
      <c r="CG403" s="2">
        <v>2.0</v>
      </c>
      <c r="CH403" s="2">
        <v>4.0</v>
      </c>
      <c r="CI403" s="2">
        <v>2.0</v>
      </c>
      <c r="CJ403" s="2">
        <v>1.0</v>
      </c>
      <c r="CK403" s="2">
        <v>3.0</v>
      </c>
      <c r="CL403" s="2" t="s">
        <v>105</v>
      </c>
      <c r="CM403" s="2" t="s">
        <v>2249</v>
      </c>
      <c r="CN403" s="6" t="s">
        <v>2250</v>
      </c>
      <c r="CO403" s="7" t="str">
        <f>HYPERLINK("https://drive.google.com/file/d/1MNdhuVLcYIbzKWLPD2LOBW11HFoYBcLF/view?usp=drivesdk","Form Tanggapan")</f>
        <v>Form Tanggapan</v>
      </c>
      <c r="CP403" s="2" t="s">
        <v>2251</v>
      </c>
    </row>
    <row r="404">
      <c r="A404" s="4">
        <v>43977.36374078704</v>
      </c>
      <c r="B404" s="2" t="s">
        <v>1242</v>
      </c>
      <c r="C404" s="2" t="s">
        <v>2252</v>
      </c>
      <c r="D404" s="5" t="s">
        <v>2253</v>
      </c>
      <c r="E404" s="2">
        <v>32.0</v>
      </c>
      <c r="F404" s="2" t="s">
        <v>2254</v>
      </c>
      <c r="G404" s="2" t="s">
        <v>96</v>
      </c>
      <c r="H404" s="2" t="s">
        <v>168</v>
      </c>
      <c r="I404" s="2" t="s">
        <v>113</v>
      </c>
      <c r="J404" s="2" t="s">
        <v>748</v>
      </c>
      <c r="K404" s="2" t="s">
        <v>684</v>
      </c>
      <c r="L404" s="2">
        <v>5.0</v>
      </c>
      <c r="M404" s="2">
        <v>5.0</v>
      </c>
      <c r="N404" s="2">
        <v>5.0</v>
      </c>
      <c r="O404" s="2">
        <v>5.0</v>
      </c>
      <c r="P404" s="2">
        <v>5.0</v>
      </c>
      <c r="Q404" s="2">
        <v>5.0</v>
      </c>
      <c r="R404" s="2">
        <v>3.0</v>
      </c>
      <c r="S404" s="2">
        <v>5.0</v>
      </c>
      <c r="T404" s="2">
        <v>4.0</v>
      </c>
      <c r="U404" s="2">
        <v>4.0</v>
      </c>
      <c r="V404" s="2">
        <v>4.0</v>
      </c>
      <c r="W404" s="2">
        <v>5.0</v>
      </c>
      <c r="X404" s="2">
        <v>5.0</v>
      </c>
      <c r="Y404" s="2">
        <v>5.0</v>
      </c>
      <c r="Z404" s="2">
        <v>5.0</v>
      </c>
      <c r="AA404" s="2">
        <v>2.0</v>
      </c>
      <c r="AB404" s="2">
        <v>2.0</v>
      </c>
      <c r="AC404" s="2">
        <v>3.0</v>
      </c>
      <c r="AE404" s="2" t="s">
        <v>104</v>
      </c>
      <c r="AG404" s="2" t="s">
        <v>102</v>
      </c>
      <c r="AJ404" s="2" t="s">
        <v>104</v>
      </c>
      <c r="AL404" s="2" t="s">
        <v>103</v>
      </c>
      <c r="AR404" s="2" t="s">
        <v>102</v>
      </c>
      <c r="AV404" s="2" t="s">
        <v>102</v>
      </c>
      <c r="AW404" s="2" t="s">
        <v>102</v>
      </c>
      <c r="AZ404" s="2" t="s">
        <v>102</v>
      </c>
      <c r="BB404" s="2" t="s">
        <v>102</v>
      </c>
      <c r="BE404" s="2" t="s">
        <v>104</v>
      </c>
      <c r="BG404" s="2" t="s">
        <v>102</v>
      </c>
      <c r="BM404" s="2" t="s">
        <v>102</v>
      </c>
      <c r="BQ404" s="2" t="s">
        <v>102</v>
      </c>
      <c r="BR404" s="2" t="s">
        <v>102</v>
      </c>
      <c r="BT404" s="2">
        <v>4.0</v>
      </c>
      <c r="BU404" s="2">
        <v>4.0</v>
      </c>
      <c r="BV404" s="2">
        <v>4.0</v>
      </c>
      <c r="BW404" s="2">
        <v>4.0</v>
      </c>
      <c r="BX404" s="2">
        <v>1.0</v>
      </c>
      <c r="BY404" s="2">
        <v>4.0</v>
      </c>
      <c r="BZ404" s="2">
        <v>4.0</v>
      </c>
      <c r="CA404" s="2">
        <v>1.0</v>
      </c>
      <c r="CB404" s="2">
        <v>4.0</v>
      </c>
      <c r="CC404" s="2">
        <v>1.0</v>
      </c>
      <c r="CD404" s="2">
        <v>3.0</v>
      </c>
      <c r="CE404" s="2">
        <v>4.0</v>
      </c>
      <c r="CF404" s="2">
        <v>4.0</v>
      </c>
      <c r="CG404" s="2">
        <v>3.0</v>
      </c>
      <c r="CH404" s="2">
        <v>4.0</v>
      </c>
      <c r="CI404" s="2">
        <v>2.0</v>
      </c>
      <c r="CJ404" s="2">
        <v>1.0</v>
      </c>
      <c r="CK404" s="2">
        <v>3.0</v>
      </c>
      <c r="CL404" s="2" t="s">
        <v>105</v>
      </c>
      <c r="CM404" s="2" t="s">
        <v>2255</v>
      </c>
      <c r="CN404" s="6" t="s">
        <v>2256</v>
      </c>
      <c r="CO404" s="7" t="str">
        <f>HYPERLINK("https://drive.google.com/file/d/1wgpHjs0o-gRf3ocjhk-4c7FfLkhMwJ6s/view?usp=drivesdk","Form Tanggapan")</f>
        <v>Form Tanggapan</v>
      </c>
      <c r="CP404" s="2" t="s">
        <v>2257</v>
      </c>
    </row>
    <row r="405">
      <c r="A405" s="4">
        <v>43977.37947871527</v>
      </c>
      <c r="B405" s="2" t="s">
        <v>1242</v>
      </c>
      <c r="C405" s="2" t="s">
        <v>2258</v>
      </c>
      <c r="D405" s="5" t="s">
        <v>2259</v>
      </c>
      <c r="E405" s="2">
        <v>29.0</v>
      </c>
      <c r="F405" s="2" t="s">
        <v>2254</v>
      </c>
      <c r="G405" s="2" t="s">
        <v>96</v>
      </c>
      <c r="H405" s="2" t="s">
        <v>97</v>
      </c>
      <c r="I405" s="2" t="s">
        <v>113</v>
      </c>
      <c r="J405" s="2" t="s">
        <v>1006</v>
      </c>
      <c r="K405" s="2" t="s">
        <v>453</v>
      </c>
      <c r="L405" s="2">
        <v>3.0</v>
      </c>
      <c r="M405" s="2">
        <v>5.0</v>
      </c>
      <c r="N405" s="2">
        <v>5.0</v>
      </c>
      <c r="O405" s="2">
        <v>4.0</v>
      </c>
      <c r="P405" s="2">
        <v>5.0</v>
      </c>
      <c r="Q405" s="2">
        <v>3.0</v>
      </c>
      <c r="R405" s="2">
        <v>4.0</v>
      </c>
      <c r="S405" s="2">
        <v>5.0</v>
      </c>
      <c r="T405" s="2">
        <v>4.0</v>
      </c>
      <c r="U405" s="2">
        <v>5.0</v>
      </c>
      <c r="V405" s="2">
        <v>4.0</v>
      </c>
      <c r="W405" s="2">
        <v>5.0</v>
      </c>
      <c r="X405" s="2">
        <v>4.0</v>
      </c>
      <c r="Y405" s="2">
        <v>5.0</v>
      </c>
      <c r="Z405" s="2">
        <v>4.0</v>
      </c>
      <c r="AA405" s="2">
        <v>4.0</v>
      </c>
      <c r="AB405" s="2">
        <v>2.0</v>
      </c>
      <c r="AC405" s="2">
        <v>3.0</v>
      </c>
      <c r="AE405" s="2" t="s">
        <v>101</v>
      </c>
      <c r="AG405" s="2" t="s">
        <v>102</v>
      </c>
      <c r="AJ405" s="2" t="s">
        <v>102</v>
      </c>
      <c r="AL405" s="2" t="s">
        <v>104</v>
      </c>
      <c r="AR405" s="2" t="s">
        <v>102</v>
      </c>
      <c r="AV405" s="2" t="s">
        <v>102</v>
      </c>
      <c r="AW405" s="2" t="s">
        <v>102</v>
      </c>
      <c r="AZ405" s="2" t="s">
        <v>102</v>
      </c>
      <c r="BB405" s="2" t="s">
        <v>102</v>
      </c>
      <c r="BE405" s="2" t="s">
        <v>104</v>
      </c>
      <c r="BG405" s="2" t="s">
        <v>102</v>
      </c>
      <c r="BM405" s="2" t="s">
        <v>102</v>
      </c>
      <c r="BQ405" s="2" t="s">
        <v>102</v>
      </c>
      <c r="BR405" s="2" t="s">
        <v>104</v>
      </c>
      <c r="BT405" s="2">
        <v>4.0</v>
      </c>
      <c r="BU405" s="2">
        <v>3.0</v>
      </c>
      <c r="BV405" s="2">
        <v>4.0</v>
      </c>
      <c r="BW405" s="2">
        <v>4.0</v>
      </c>
      <c r="BX405" s="2">
        <v>1.0</v>
      </c>
      <c r="BY405" s="2">
        <v>4.0</v>
      </c>
      <c r="BZ405" s="2">
        <v>4.0</v>
      </c>
      <c r="CA405" s="2">
        <v>1.0</v>
      </c>
      <c r="CB405" s="2">
        <v>4.0</v>
      </c>
      <c r="CC405" s="2">
        <v>1.0</v>
      </c>
      <c r="CD405" s="2">
        <v>3.0</v>
      </c>
      <c r="CE405" s="2">
        <v>4.0</v>
      </c>
      <c r="CF405" s="2">
        <v>3.0</v>
      </c>
      <c r="CG405" s="2">
        <v>1.0</v>
      </c>
      <c r="CH405" s="2">
        <v>3.0</v>
      </c>
      <c r="CI405" s="2">
        <v>1.0</v>
      </c>
      <c r="CJ405" s="2">
        <v>1.0</v>
      </c>
      <c r="CK405" s="2">
        <v>4.0</v>
      </c>
      <c r="CL405" s="2" t="s">
        <v>105</v>
      </c>
      <c r="CM405" s="2" t="s">
        <v>2260</v>
      </c>
      <c r="CN405" s="6" t="s">
        <v>2261</v>
      </c>
      <c r="CO405" s="7" t="str">
        <f>HYPERLINK("https://drive.google.com/file/d/1skkk2K_YGRqm1FyRIZpWvyoWhoYQ2uT5/view?usp=drivesdk","Form Tanggapan")</f>
        <v>Form Tanggapan</v>
      </c>
      <c r="CP405" s="2" t="s">
        <v>2262</v>
      </c>
    </row>
    <row r="406">
      <c r="A406" s="4">
        <v>43977.45809231482</v>
      </c>
      <c r="B406" s="2" t="s">
        <v>1242</v>
      </c>
      <c r="C406" s="2" t="s">
        <v>2263</v>
      </c>
      <c r="D406" s="5" t="s">
        <v>2264</v>
      </c>
      <c r="E406" s="2">
        <v>18.0</v>
      </c>
      <c r="F406" s="2" t="s">
        <v>2265</v>
      </c>
      <c r="G406" s="2" t="s">
        <v>96</v>
      </c>
      <c r="H406" s="2" t="s">
        <v>123</v>
      </c>
      <c r="I406" s="2" t="s">
        <v>124</v>
      </c>
      <c r="J406" s="2" t="s">
        <v>2266</v>
      </c>
      <c r="K406" s="2" t="s">
        <v>477</v>
      </c>
      <c r="L406" s="2">
        <v>5.0</v>
      </c>
      <c r="M406" s="2">
        <v>5.0</v>
      </c>
      <c r="N406" s="2">
        <v>4.0</v>
      </c>
      <c r="O406" s="2">
        <v>5.0</v>
      </c>
      <c r="P406" s="2">
        <v>5.0</v>
      </c>
      <c r="Q406" s="2">
        <v>5.0</v>
      </c>
      <c r="R406" s="2">
        <v>5.0</v>
      </c>
      <c r="S406" s="2">
        <v>5.0</v>
      </c>
      <c r="T406" s="2">
        <v>3.0</v>
      </c>
      <c r="U406" s="2">
        <v>4.0</v>
      </c>
      <c r="V406" s="2">
        <v>5.0</v>
      </c>
      <c r="W406" s="2">
        <v>5.0</v>
      </c>
      <c r="X406" s="2">
        <v>5.0</v>
      </c>
      <c r="Y406" s="2">
        <v>5.0</v>
      </c>
      <c r="Z406" s="2">
        <v>5.0</v>
      </c>
      <c r="AA406" s="2">
        <v>1.0</v>
      </c>
      <c r="AB406" s="2">
        <v>3.0</v>
      </c>
      <c r="AC406" s="2">
        <v>4.0</v>
      </c>
      <c r="AE406" s="2" t="s">
        <v>101</v>
      </c>
      <c r="AG406" s="2" t="s">
        <v>102</v>
      </c>
      <c r="AJ406" s="2" t="s">
        <v>102</v>
      </c>
      <c r="AL406" s="2" t="s">
        <v>102</v>
      </c>
      <c r="AR406" s="2" t="s">
        <v>102</v>
      </c>
      <c r="AV406" s="2" t="s">
        <v>102</v>
      </c>
      <c r="AW406" s="2" t="s">
        <v>102</v>
      </c>
      <c r="AZ406" s="2" t="s">
        <v>102</v>
      </c>
      <c r="BB406" s="2" t="s">
        <v>102</v>
      </c>
      <c r="BE406" s="2" t="s">
        <v>102</v>
      </c>
      <c r="BG406" s="2" t="s">
        <v>102</v>
      </c>
      <c r="BM406" s="2" t="s">
        <v>102</v>
      </c>
      <c r="BQ406" s="2" t="s">
        <v>102</v>
      </c>
      <c r="BR406" s="2" t="s">
        <v>104</v>
      </c>
      <c r="BT406" s="2">
        <v>4.0</v>
      </c>
      <c r="BU406" s="2">
        <v>4.0</v>
      </c>
      <c r="BV406" s="2">
        <v>4.0</v>
      </c>
      <c r="BW406" s="2">
        <v>4.0</v>
      </c>
      <c r="BX406" s="2">
        <v>1.0</v>
      </c>
      <c r="BY406" s="2">
        <v>4.0</v>
      </c>
      <c r="BZ406" s="2">
        <v>4.0</v>
      </c>
      <c r="CA406" s="2">
        <v>3.0</v>
      </c>
      <c r="CB406" s="2">
        <v>4.0</v>
      </c>
      <c r="CC406" s="2">
        <v>1.0</v>
      </c>
      <c r="CD406" s="2">
        <v>4.0</v>
      </c>
      <c r="CE406" s="2">
        <v>4.0</v>
      </c>
      <c r="CF406" s="2">
        <v>4.0</v>
      </c>
      <c r="CG406" s="2">
        <v>4.0</v>
      </c>
      <c r="CH406" s="2">
        <v>4.0</v>
      </c>
      <c r="CI406" s="2">
        <v>1.0</v>
      </c>
      <c r="CJ406" s="2">
        <v>3.0</v>
      </c>
      <c r="CK406" s="2">
        <v>4.0</v>
      </c>
      <c r="CL406" s="2" t="s">
        <v>105</v>
      </c>
      <c r="CM406" s="2" t="s">
        <v>2267</v>
      </c>
      <c r="CN406" s="6" t="s">
        <v>2268</v>
      </c>
      <c r="CO406" s="7" t="str">
        <f>HYPERLINK("https://drive.google.com/file/d/1Tc4IMK751IlrEDWZ32I07oyffX17LTDm/view?usp=drivesdk","Form Tanggapan")</f>
        <v>Form Tanggapan</v>
      </c>
      <c r="CP406" s="2" t="s">
        <v>2269</v>
      </c>
    </row>
    <row r="407">
      <c r="A407" s="4">
        <v>43977.502724872684</v>
      </c>
      <c r="B407" s="2" t="s">
        <v>1242</v>
      </c>
      <c r="C407" s="2" t="s">
        <v>2270</v>
      </c>
      <c r="D407" s="5" t="s">
        <v>2271</v>
      </c>
      <c r="E407" s="2">
        <v>19.0</v>
      </c>
      <c r="F407" s="2" t="s">
        <v>934</v>
      </c>
      <c r="G407" s="2" t="s">
        <v>96</v>
      </c>
      <c r="H407" s="2" t="s">
        <v>123</v>
      </c>
      <c r="I407" s="2" t="s">
        <v>124</v>
      </c>
      <c r="J407" s="2" t="s">
        <v>190</v>
      </c>
      <c r="K407" s="2" t="s">
        <v>471</v>
      </c>
      <c r="L407" s="2">
        <v>5.0</v>
      </c>
      <c r="M407" s="2">
        <v>5.0</v>
      </c>
      <c r="N407" s="2">
        <v>5.0</v>
      </c>
      <c r="O407" s="2">
        <v>5.0</v>
      </c>
      <c r="P407" s="2">
        <v>5.0</v>
      </c>
      <c r="Q407" s="2">
        <v>4.0</v>
      </c>
      <c r="R407" s="2">
        <v>5.0</v>
      </c>
      <c r="S407" s="2">
        <v>5.0</v>
      </c>
      <c r="T407" s="2">
        <v>4.0</v>
      </c>
      <c r="U407" s="2">
        <v>4.0</v>
      </c>
      <c r="V407" s="2">
        <v>5.0</v>
      </c>
      <c r="W407" s="2">
        <v>5.0</v>
      </c>
      <c r="X407" s="2">
        <v>5.0</v>
      </c>
      <c r="Y407" s="2">
        <v>5.0</v>
      </c>
      <c r="Z407" s="2">
        <v>5.0</v>
      </c>
      <c r="AA407" s="2">
        <v>1.0</v>
      </c>
      <c r="AB407" s="2">
        <v>3.0</v>
      </c>
      <c r="AC407" s="2">
        <v>5.0</v>
      </c>
      <c r="AE407" s="2" t="s">
        <v>116</v>
      </c>
      <c r="AG407" s="2" t="s">
        <v>104</v>
      </c>
      <c r="AJ407" s="2" t="s">
        <v>104</v>
      </c>
      <c r="AL407" s="2" t="s">
        <v>127</v>
      </c>
      <c r="AR407" s="2" t="s">
        <v>104</v>
      </c>
      <c r="AV407" s="2" t="s">
        <v>104</v>
      </c>
      <c r="AW407" s="2" t="s">
        <v>104</v>
      </c>
      <c r="AZ407" s="2" t="s">
        <v>104</v>
      </c>
      <c r="BB407" s="2" t="s">
        <v>102</v>
      </c>
      <c r="BE407" s="2" t="s">
        <v>104</v>
      </c>
      <c r="BG407" s="2" t="s">
        <v>103</v>
      </c>
      <c r="BM407" s="2" t="s">
        <v>104</v>
      </c>
      <c r="BQ407" s="2" t="s">
        <v>127</v>
      </c>
      <c r="BR407" s="2" t="s">
        <v>103</v>
      </c>
      <c r="BT407" s="2">
        <v>4.0</v>
      </c>
      <c r="BU407" s="2">
        <v>4.0</v>
      </c>
      <c r="BV407" s="2">
        <v>4.0</v>
      </c>
      <c r="BW407" s="2">
        <v>4.0</v>
      </c>
      <c r="BX407" s="2">
        <v>1.0</v>
      </c>
      <c r="BY407" s="2">
        <v>4.0</v>
      </c>
      <c r="BZ407" s="2">
        <v>4.0</v>
      </c>
      <c r="CA407" s="2">
        <v>1.0</v>
      </c>
      <c r="CB407" s="2">
        <v>4.0</v>
      </c>
      <c r="CC407" s="2">
        <v>1.0</v>
      </c>
      <c r="CD407" s="2">
        <v>3.0</v>
      </c>
      <c r="CE407" s="2">
        <v>4.0</v>
      </c>
      <c r="CF407" s="2">
        <v>4.0</v>
      </c>
      <c r="CG407" s="2">
        <v>4.0</v>
      </c>
      <c r="CH407" s="2">
        <v>4.0</v>
      </c>
      <c r="CI407" s="2">
        <v>2.0</v>
      </c>
      <c r="CJ407" s="2">
        <v>1.0</v>
      </c>
      <c r="CK407" s="2">
        <v>3.0</v>
      </c>
      <c r="CL407" s="2" t="s">
        <v>105</v>
      </c>
      <c r="CM407" s="2" t="s">
        <v>2272</v>
      </c>
      <c r="CN407" s="6" t="s">
        <v>2273</v>
      </c>
      <c r="CO407" s="7" t="str">
        <f>HYPERLINK("https://drive.google.com/file/d/1ZvLVDpq98RXK2axbr8wSGQU5JVAXqYXj/view?usp=drivesdk","Form Tanggapan")</f>
        <v>Form Tanggapan</v>
      </c>
      <c r="CP407" s="2" t="s">
        <v>2274</v>
      </c>
    </row>
    <row r="408">
      <c r="A408" s="4">
        <v>43977.51453368056</v>
      </c>
      <c r="B408" s="2" t="s">
        <v>1242</v>
      </c>
      <c r="C408" s="2" t="s">
        <v>2275</v>
      </c>
      <c r="D408" s="5" t="s">
        <v>2276</v>
      </c>
      <c r="E408" s="2">
        <v>21.0</v>
      </c>
      <c r="F408" s="2" t="s">
        <v>175</v>
      </c>
      <c r="G408" s="2" t="s">
        <v>112</v>
      </c>
      <c r="H408" s="2" t="s">
        <v>123</v>
      </c>
      <c r="I408" s="2" t="s">
        <v>113</v>
      </c>
      <c r="J408" s="2" t="s">
        <v>125</v>
      </c>
      <c r="K408" s="2" t="s">
        <v>471</v>
      </c>
      <c r="L408" s="2">
        <v>4.0</v>
      </c>
      <c r="M408" s="2">
        <v>5.0</v>
      </c>
      <c r="N408" s="2">
        <v>5.0</v>
      </c>
      <c r="O408" s="2">
        <v>5.0</v>
      </c>
      <c r="P408" s="2">
        <v>5.0</v>
      </c>
      <c r="Q408" s="2">
        <v>5.0</v>
      </c>
      <c r="R408" s="2">
        <v>5.0</v>
      </c>
      <c r="S408" s="2">
        <v>5.0</v>
      </c>
      <c r="T408" s="2">
        <v>5.0</v>
      </c>
      <c r="U408" s="2">
        <v>5.0</v>
      </c>
      <c r="V408" s="2">
        <v>5.0</v>
      </c>
      <c r="W408" s="2">
        <v>5.0</v>
      </c>
      <c r="X408" s="2">
        <v>5.0</v>
      </c>
      <c r="Y408" s="2">
        <v>5.0</v>
      </c>
      <c r="Z408" s="2">
        <v>5.0</v>
      </c>
      <c r="AA408" s="2">
        <v>3.0</v>
      </c>
      <c r="AB408" s="2">
        <v>2.0</v>
      </c>
      <c r="AC408" s="2">
        <v>5.0</v>
      </c>
      <c r="AE408" s="2" t="s">
        <v>104</v>
      </c>
      <c r="AG408" s="2" t="s">
        <v>104</v>
      </c>
      <c r="AJ408" s="2" t="s">
        <v>102</v>
      </c>
      <c r="AL408" s="2" t="s">
        <v>103</v>
      </c>
      <c r="AR408" s="2" t="s">
        <v>102</v>
      </c>
      <c r="AV408" s="2" t="s">
        <v>102</v>
      </c>
      <c r="AW408" s="2" t="s">
        <v>104</v>
      </c>
      <c r="AZ408" s="2" t="s">
        <v>104</v>
      </c>
      <c r="BB408" s="2" t="s">
        <v>104</v>
      </c>
      <c r="BE408" s="2" t="s">
        <v>104</v>
      </c>
      <c r="BG408" s="2" t="s">
        <v>104</v>
      </c>
      <c r="BM408" s="2" t="s">
        <v>104</v>
      </c>
      <c r="BQ408" s="2" t="s">
        <v>102</v>
      </c>
      <c r="BR408" s="2" t="s">
        <v>102</v>
      </c>
      <c r="BT408" s="2">
        <v>4.0</v>
      </c>
      <c r="BU408" s="2">
        <v>4.0</v>
      </c>
      <c r="BV408" s="2">
        <v>4.0</v>
      </c>
      <c r="BW408" s="2">
        <v>4.0</v>
      </c>
      <c r="BX408" s="2">
        <v>1.0</v>
      </c>
      <c r="BY408" s="2">
        <v>4.0</v>
      </c>
      <c r="BZ408" s="2">
        <v>4.0</v>
      </c>
      <c r="CA408" s="2">
        <v>2.0</v>
      </c>
      <c r="CB408" s="2">
        <v>4.0</v>
      </c>
      <c r="CC408" s="2">
        <v>1.0</v>
      </c>
      <c r="CD408" s="2">
        <v>4.0</v>
      </c>
      <c r="CE408" s="2">
        <v>4.0</v>
      </c>
      <c r="CF408" s="2">
        <v>4.0</v>
      </c>
      <c r="CG408" s="2">
        <v>4.0</v>
      </c>
      <c r="CH408" s="2">
        <v>4.0</v>
      </c>
      <c r="CI408" s="2">
        <v>1.0</v>
      </c>
      <c r="CJ408" s="2">
        <v>4.0</v>
      </c>
      <c r="CK408" s="2">
        <v>4.0</v>
      </c>
      <c r="CL408" s="2" t="s">
        <v>105</v>
      </c>
      <c r="CM408" s="2" t="s">
        <v>2277</v>
      </c>
      <c r="CN408" s="6" t="s">
        <v>2278</v>
      </c>
      <c r="CO408" s="7" t="str">
        <f>HYPERLINK("https://drive.google.com/file/d/1gNbQyGqgBz4b6582U65M0qwlq8dHD0Hz/view?usp=drivesdk","Form Tanggapan")</f>
        <v>Form Tanggapan</v>
      </c>
      <c r="CP408" s="2" t="s">
        <v>2279</v>
      </c>
    </row>
  </sheetData>
  <hyperlinks>
    <hyperlink r:id="rId1" ref="CN2"/>
    <hyperlink r:id="rId2" ref="CN3"/>
    <hyperlink r:id="rId3" ref="CN4"/>
    <hyperlink r:id="rId4" ref="CN5"/>
    <hyperlink r:id="rId5" ref="CN6"/>
    <hyperlink r:id="rId6" ref="CN7"/>
    <hyperlink r:id="rId7" ref="CN8"/>
    <hyperlink r:id="rId8" ref="CN9"/>
    <hyperlink r:id="rId9" ref="CN10"/>
    <hyperlink r:id="rId10" ref="CN11"/>
    <hyperlink r:id="rId11" ref="CN12"/>
    <hyperlink r:id="rId12" ref="CN13"/>
    <hyperlink r:id="rId13" ref="CN14"/>
    <hyperlink r:id="rId14" ref="CN15"/>
    <hyperlink r:id="rId15" ref="CN16"/>
    <hyperlink r:id="rId16" ref="CN17"/>
    <hyperlink r:id="rId17" ref="CN18"/>
    <hyperlink r:id="rId18" ref="CN19"/>
    <hyperlink r:id="rId19" ref="CN20"/>
    <hyperlink r:id="rId20" ref="CN21"/>
    <hyperlink r:id="rId21" ref="CN22"/>
    <hyperlink r:id="rId22" ref="CN23"/>
    <hyperlink r:id="rId23" ref="CN24"/>
    <hyperlink r:id="rId24" ref="CN25"/>
    <hyperlink r:id="rId25" ref="CN26"/>
    <hyperlink r:id="rId26" ref="CN27"/>
    <hyperlink r:id="rId27" ref="CN28"/>
    <hyperlink r:id="rId28" ref="CN29"/>
    <hyperlink r:id="rId29" ref="CN30"/>
    <hyperlink r:id="rId30" ref="CN31"/>
    <hyperlink r:id="rId31" ref="CN32"/>
    <hyperlink r:id="rId32" ref="CN33"/>
    <hyperlink r:id="rId33" ref="CN34"/>
    <hyperlink r:id="rId34" ref="CN35"/>
    <hyperlink r:id="rId35" ref="CN36"/>
    <hyperlink r:id="rId36" ref="CN37"/>
    <hyperlink r:id="rId37" ref="CN38"/>
    <hyperlink r:id="rId38" ref="CN39"/>
    <hyperlink r:id="rId39" ref="CN40"/>
    <hyperlink r:id="rId40" ref="CN41"/>
    <hyperlink r:id="rId41" ref="CN42"/>
    <hyperlink r:id="rId42" ref="CN43"/>
    <hyperlink r:id="rId43" ref="CN44"/>
    <hyperlink r:id="rId44" ref="CN45"/>
    <hyperlink r:id="rId45" ref="CN46"/>
    <hyperlink r:id="rId46" ref="CN47"/>
    <hyperlink r:id="rId47" ref="CN48"/>
    <hyperlink r:id="rId48" ref="CN49"/>
    <hyperlink r:id="rId49" ref="CN50"/>
    <hyperlink r:id="rId50" ref="CN51"/>
    <hyperlink r:id="rId51" ref="CN52"/>
    <hyperlink r:id="rId52" ref="CN53"/>
    <hyperlink r:id="rId53" ref="CN54"/>
    <hyperlink r:id="rId54" ref="CN55"/>
    <hyperlink r:id="rId55" ref="CN56"/>
    <hyperlink r:id="rId56" ref="CN57"/>
    <hyperlink r:id="rId57" ref="CN58"/>
    <hyperlink r:id="rId58" ref="CN59"/>
    <hyperlink r:id="rId59" ref="CN60"/>
    <hyperlink r:id="rId60" ref="CN61"/>
    <hyperlink r:id="rId61" ref="CN62"/>
    <hyperlink r:id="rId62" ref="CN63"/>
    <hyperlink r:id="rId63" ref="CN64"/>
    <hyperlink r:id="rId64" ref="CN65"/>
    <hyperlink r:id="rId65" ref="CN66"/>
    <hyperlink r:id="rId66" ref="CN67"/>
    <hyperlink r:id="rId67" ref="CN68"/>
    <hyperlink r:id="rId68" ref="CN69"/>
    <hyperlink r:id="rId69" ref="CN70"/>
    <hyperlink r:id="rId70" ref="CN71"/>
    <hyperlink r:id="rId71" ref="CN72"/>
    <hyperlink r:id="rId72" ref="CN73"/>
    <hyperlink r:id="rId73" ref="CN74"/>
    <hyperlink r:id="rId74" ref="CN75"/>
    <hyperlink r:id="rId75" ref="CN76"/>
    <hyperlink r:id="rId76" ref="CN77"/>
    <hyperlink r:id="rId77" ref="CN78"/>
    <hyperlink r:id="rId78" ref="CN79"/>
    <hyperlink r:id="rId79" ref="CN80"/>
    <hyperlink r:id="rId80" ref="CN81"/>
    <hyperlink r:id="rId81" ref="CN82"/>
    <hyperlink r:id="rId82" ref="CN83"/>
    <hyperlink r:id="rId83" ref="CN84"/>
    <hyperlink r:id="rId84" ref="CN85"/>
    <hyperlink r:id="rId85" ref="CN86"/>
    <hyperlink r:id="rId86" ref="CN87"/>
    <hyperlink r:id="rId87" ref="CN88"/>
    <hyperlink r:id="rId88" ref="CN89"/>
    <hyperlink r:id="rId89" ref="CN90"/>
    <hyperlink r:id="rId90" ref="CN91"/>
    <hyperlink r:id="rId91" ref="CN92"/>
    <hyperlink r:id="rId92" ref="CN93"/>
    <hyperlink r:id="rId93" ref="CN94"/>
    <hyperlink r:id="rId94" ref="CN95"/>
    <hyperlink r:id="rId95" ref="CN96"/>
    <hyperlink r:id="rId96" ref="CN97"/>
    <hyperlink r:id="rId97" ref="CN98"/>
    <hyperlink r:id="rId98" ref="CN99"/>
    <hyperlink r:id="rId99" ref="CN100"/>
    <hyperlink r:id="rId100" ref="CN101"/>
    <hyperlink r:id="rId101" ref="CN102"/>
    <hyperlink r:id="rId102" ref="CN103"/>
    <hyperlink r:id="rId103" ref="CN104"/>
    <hyperlink r:id="rId104" ref="CN105"/>
    <hyperlink r:id="rId105" ref="CN106"/>
    <hyperlink r:id="rId106" ref="CN107"/>
    <hyperlink r:id="rId107" ref="CN108"/>
    <hyperlink r:id="rId108" ref="CN109"/>
    <hyperlink r:id="rId109" ref="CN110"/>
    <hyperlink r:id="rId110" ref="CN111"/>
    <hyperlink r:id="rId111" ref="CN112"/>
    <hyperlink r:id="rId112" ref="CN113"/>
    <hyperlink r:id="rId113" ref="CN114"/>
    <hyperlink r:id="rId114" ref="CN115"/>
    <hyperlink r:id="rId115" ref="CN116"/>
    <hyperlink r:id="rId116" ref="CN117"/>
    <hyperlink r:id="rId117" ref="CN118"/>
    <hyperlink r:id="rId118" ref="CN119"/>
    <hyperlink r:id="rId119" ref="CN120"/>
    <hyperlink r:id="rId120" ref="CN121"/>
    <hyperlink r:id="rId121" ref="CN122"/>
    <hyperlink r:id="rId122" ref="CN123"/>
    <hyperlink r:id="rId123" ref="CN124"/>
    <hyperlink r:id="rId124" ref="CN125"/>
    <hyperlink r:id="rId125" ref="CN126"/>
    <hyperlink r:id="rId126" ref="CN127"/>
    <hyperlink r:id="rId127" ref="CN128"/>
    <hyperlink r:id="rId128" ref="CN129"/>
    <hyperlink r:id="rId129" ref="CN130"/>
    <hyperlink r:id="rId130" ref="CN131"/>
    <hyperlink r:id="rId131" ref="CN132"/>
    <hyperlink r:id="rId132" ref="CN133"/>
    <hyperlink r:id="rId133" ref="CN134"/>
    <hyperlink r:id="rId134" ref="CN135"/>
    <hyperlink r:id="rId135" ref="CN136"/>
    <hyperlink r:id="rId136" ref="CN137"/>
    <hyperlink r:id="rId137" ref="CN138"/>
    <hyperlink r:id="rId138" ref="CN139"/>
    <hyperlink r:id="rId139" ref="CN140"/>
    <hyperlink r:id="rId140" ref="CN141"/>
    <hyperlink r:id="rId141" ref="CN142"/>
    <hyperlink r:id="rId142" ref="CN143"/>
    <hyperlink r:id="rId143" ref="CN144"/>
    <hyperlink r:id="rId144" ref="CN145"/>
    <hyperlink r:id="rId145" ref="CN146"/>
    <hyperlink r:id="rId146" ref="CN147"/>
    <hyperlink r:id="rId147" ref="CN148"/>
    <hyperlink r:id="rId148" ref="CN149"/>
    <hyperlink r:id="rId149" ref="CN150"/>
    <hyperlink r:id="rId150" ref="CN151"/>
    <hyperlink r:id="rId151" ref="CN152"/>
    <hyperlink r:id="rId152" ref="CN153"/>
    <hyperlink r:id="rId153" ref="CN154"/>
    <hyperlink r:id="rId154" ref="CN155"/>
    <hyperlink r:id="rId155" ref="CN156"/>
    <hyperlink r:id="rId156" ref="CN157"/>
    <hyperlink r:id="rId157" ref="CN158"/>
    <hyperlink r:id="rId158" ref="CN159"/>
    <hyperlink r:id="rId159" ref="CN160"/>
    <hyperlink r:id="rId160" ref="CN161"/>
    <hyperlink r:id="rId161" ref="CN162"/>
    <hyperlink r:id="rId162" ref="CN163"/>
    <hyperlink r:id="rId163" ref="CN164"/>
    <hyperlink r:id="rId164" ref="CN165"/>
    <hyperlink r:id="rId165" ref="CN166"/>
    <hyperlink r:id="rId166" ref="CN167"/>
    <hyperlink r:id="rId167" ref="CN168"/>
    <hyperlink r:id="rId168" ref="CN169"/>
    <hyperlink r:id="rId169" ref="CN170"/>
    <hyperlink r:id="rId170" ref="CN171"/>
    <hyperlink r:id="rId171" ref="CN172"/>
    <hyperlink r:id="rId172" ref="CN173"/>
    <hyperlink r:id="rId173" ref="CN174"/>
    <hyperlink r:id="rId174" ref="CN175"/>
    <hyperlink r:id="rId175" ref="CN176"/>
    <hyperlink r:id="rId176" ref="CN177"/>
    <hyperlink r:id="rId177" ref="CN178"/>
    <hyperlink r:id="rId178" ref="CN179"/>
    <hyperlink r:id="rId179" ref="CN180"/>
    <hyperlink r:id="rId180" ref="CN181"/>
    <hyperlink r:id="rId181" ref="CN182"/>
    <hyperlink r:id="rId182" ref="CN183"/>
    <hyperlink r:id="rId183" ref="CN184"/>
    <hyperlink r:id="rId184" ref="CN185"/>
    <hyperlink r:id="rId185" ref="CN186"/>
    <hyperlink r:id="rId186" ref="CN187"/>
    <hyperlink r:id="rId187" ref="CN188"/>
    <hyperlink r:id="rId188" ref="CN189"/>
    <hyperlink r:id="rId189" ref="CN190"/>
    <hyperlink r:id="rId190" ref="CN191"/>
    <hyperlink r:id="rId191" ref="CN192"/>
    <hyperlink r:id="rId192" ref="CN193"/>
    <hyperlink r:id="rId193" ref="CN194"/>
    <hyperlink r:id="rId194" ref="CN195"/>
    <hyperlink r:id="rId195" ref="CN196"/>
    <hyperlink r:id="rId196" ref="CN197"/>
    <hyperlink r:id="rId197" ref="CN198"/>
    <hyperlink r:id="rId198" ref="CN199"/>
    <hyperlink r:id="rId199" ref="CN200"/>
    <hyperlink r:id="rId200" ref="CN201"/>
    <hyperlink r:id="rId201" ref="CN202"/>
    <hyperlink r:id="rId202" ref="CN203"/>
    <hyperlink r:id="rId203" ref="CN204"/>
    <hyperlink r:id="rId204" ref="CN205"/>
    <hyperlink r:id="rId205" ref="CN206"/>
    <hyperlink r:id="rId206" ref="CN207"/>
    <hyperlink r:id="rId207" ref="CN208"/>
    <hyperlink r:id="rId208" ref="CN209"/>
    <hyperlink r:id="rId209" ref="CN210"/>
    <hyperlink r:id="rId210" ref="CN211"/>
    <hyperlink r:id="rId211" ref="CN212"/>
    <hyperlink r:id="rId212" ref="CN213"/>
    <hyperlink r:id="rId213" ref="CN214"/>
    <hyperlink r:id="rId214" ref="CN215"/>
    <hyperlink r:id="rId215" ref="CN216"/>
    <hyperlink r:id="rId216" ref="CN217"/>
    <hyperlink r:id="rId217" ref="CN218"/>
    <hyperlink r:id="rId218" ref="CN219"/>
    <hyperlink r:id="rId219" ref="CN220"/>
    <hyperlink r:id="rId220" ref="CN221"/>
    <hyperlink r:id="rId221" ref="CN222"/>
    <hyperlink r:id="rId222" ref="CN223"/>
    <hyperlink r:id="rId223" ref="CN224"/>
    <hyperlink r:id="rId224" ref="CN225"/>
    <hyperlink r:id="rId225" ref="CN226"/>
    <hyperlink r:id="rId226" ref="CN227"/>
    <hyperlink r:id="rId227" ref="CN228"/>
    <hyperlink r:id="rId228" ref="CN229"/>
    <hyperlink r:id="rId229" ref="CN230"/>
    <hyperlink r:id="rId230" ref="CN231"/>
    <hyperlink r:id="rId231" ref="CN232"/>
    <hyperlink r:id="rId232" ref="CN233"/>
    <hyperlink r:id="rId233" ref="CN234"/>
    <hyperlink r:id="rId234" ref="CN235"/>
    <hyperlink r:id="rId235" ref="CN236"/>
    <hyperlink r:id="rId236" ref="CN237"/>
    <hyperlink r:id="rId237" ref="CN238"/>
    <hyperlink r:id="rId238" ref="CN239"/>
    <hyperlink r:id="rId239" ref="CN240"/>
    <hyperlink r:id="rId240" ref="CN241"/>
    <hyperlink r:id="rId241" ref="CN242"/>
    <hyperlink r:id="rId242" ref="CN243"/>
    <hyperlink r:id="rId243" ref="CN244"/>
    <hyperlink r:id="rId244" ref="CN245"/>
    <hyperlink r:id="rId245" ref="CN246"/>
    <hyperlink r:id="rId246" ref="CN247"/>
    <hyperlink r:id="rId247" ref="CN248"/>
    <hyperlink r:id="rId248" ref="CN249"/>
    <hyperlink r:id="rId249" ref="CN250"/>
    <hyperlink r:id="rId250" ref="CN251"/>
    <hyperlink r:id="rId251" ref="CN252"/>
    <hyperlink r:id="rId252" ref="CN253"/>
    <hyperlink r:id="rId253" ref="CN254"/>
    <hyperlink r:id="rId254" ref="CN255"/>
    <hyperlink r:id="rId255" ref="CN256"/>
    <hyperlink r:id="rId256" ref="CN257"/>
    <hyperlink r:id="rId257" ref="CN258"/>
    <hyperlink r:id="rId258" ref="CN259"/>
    <hyperlink r:id="rId259" ref="CN260"/>
    <hyperlink r:id="rId260" ref="CN261"/>
    <hyperlink r:id="rId261" ref="CN262"/>
    <hyperlink r:id="rId262" ref="CN263"/>
    <hyperlink r:id="rId263" ref="CN264"/>
    <hyperlink r:id="rId264" ref="CN265"/>
    <hyperlink r:id="rId265" ref="CN266"/>
    <hyperlink r:id="rId266" ref="CN267"/>
    <hyperlink r:id="rId267" ref="CN268"/>
    <hyperlink r:id="rId268" ref="CN269"/>
    <hyperlink r:id="rId269" ref="CN270"/>
    <hyperlink r:id="rId270" ref="CN271"/>
    <hyperlink r:id="rId271" ref="CN272"/>
    <hyperlink r:id="rId272" ref="CN273"/>
    <hyperlink r:id="rId273" ref="CN274"/>
    <hyperlink r:id="rId274" ref="CN275"/>
    <hyperlink r:id="rId275" ref="CN276"/>
    <hyperlink r:id="rId276" ref="CN277"/>
    <hyperlink r:id="rId277" ref="CN278"/>
    <hyperlink r:id="rId278" ref="CN279"/>
    <hyperlink r:id="rId279" ref="CN280"/>
    <hyperlink r:id="rId280" ref="CN281"/>
    <hyperlink r:id="rId281" ref="CN282"/>
    <hyperlink r:id="rId282" ref="CN283"/>
    <hyperlink r:id="rId283" ref="CN284"/>
    <hyperlink r:id="rId284" ref="CN285"/>
    <hyperlink r:id="rId285" ref="CN286"/>
    <hyperlink r:id="rId286" ref="CN287"/>
    <hyperlink r:id="rId287" ref="CN288"/>
    <hyperlink r:id="rId288" ref="CN289"/>
    <hyperlink r:id="rId289" ref="CN290"/>
    <hyperlink r:id="rId290" ref="CN291"/>
    <hyperlink r:id="rId291" ref="CN292"/>
    <hyperlink r:id="rId292" ref="CN293"/>
    <hyperlink r:id="rId293" ref="CN294"/>
    <hyperlink r:id="rId294" ref="CN295"/>
    <hyperlink r:id="rId295" ref="CN296"/>
    <hyperlink r:id="rId296" ref="CN297"/>
    <hyperlink r:id="rId297" ref="CN298"/>
    <hyperlink r:id="rId298" ref="CN299"/>
    <hyperlink r:id="rId299" ref="CN300"/>
    <hyperlink r:id="rId300" ref="CN301"/>
    <hyperlink r:id="rId301" ref="CN302"/>
    <hyperlink r:id="rId302" ref="CN303"/>
    <hyperlink r:id="rId303" ref="CN304"/>
    <hyperlink r:id="rId304" ref="CN305"/>
    <hyperlink r:id="rId305" ref="CN306"/>
    <hyperlink r:id="rId306" ref="CN307"/>
    <hyperlink r:id="rId307" ref="CN308"/>
    <hyperlink r:id="rId308" ref="CN309"/>
    <hyperlink r:id="rId309" ref="CN310"/>
    <hyperlink r:id="rId310" ref="CN311"/>
    <hyperlink r:id="rId311" ref="CN312"/>
    <hyperlink r:id="rId312" ref="CN313"/>
    <hyperlink r:id="rId313" ref="CN314"/>
    <hyperlink r:id="rId314" ref="CN315"/>
    <hyperlink r:id="rId315" ref="CN316"/>
    <hyperlink r:id="rId316" ref="CN317"/>
    <hyperlink r:id="rId317" ref="CN318"/>
    <hyperlink r:id="rId318" ref="CN319"/>
    <hyperlink r:id="rId319" ref="CN320"/>
    <hyperlink r:id="rId320" ref="CN321"/>
    <hyperlink r:id="rId321" ref="CN322"/>
    <hyperlink r:id="rId322" ref="CN323"/>
    <hyperlink r:id="rId323" ref="CN324"/>
    <hyperlink r:id="rId324" ref="CN325"/>
    <hyperlink r:id="rId325" ref="CN326"/>
    <hyperlink r:id="rId326" ref="CN327"/>
    <hyperlink r:id="rId327" ref="CN328"/>
    <hyperlink r:id="rId328" ref="CN329"/>
    <hyperlink r:id="rId329" ref="CN330"/>
    <hyperlink r:id="rId330" ref="CN331"/>
    <hyperlink r:id="rId331" ref="CN332"/>
    <hyperlink r:id="rId332" ref="CN333"/>
    <hyperlink r:id="rId333" ref="CN334"/>
    <hyperlink r:id="rId334" ref="CN335"/>
    <hyperlink r:id="rId335" ref="CN336"/>
    <hyperlink r:id="rId336" ref="CN337"/>
    <hyperlink r:id="rId337" ref="CN338"/>
    <hyperlink r:id="rId338" ref="CN339"/>
    <hyperlink r:id="rId339" ref="CN340"/>
    <hyperlink r:id="rId340" ref="CN341"/>
    <hyperlink r:id="rId341" ref="CN342"/>
    <hyperlink r:id="rId342" ref="CN343"/>
    <hyperlink r:id="rId343" ref="CN344"/>
    <hyperlink r:id="rId344" ref="CN345"/>
    <hyperlink r:id="rId345" ref="CN346"/>
    <hyperlink r:id="rId346" ref="CN347"/>
    <hyperlink r:id="rId347" ref="CN348"/>
    <hyperlink r:id="rId348" ref="CN349"/>
    <hyperlink r:id="rId349" ref="CN350"/>
    <hyperlink r:id="rId350" ref="CN351"/>
    <hyperlink r:id="rId351" ref="CN352"/>
    <hyperlink r:id="rId352" ref="CN353"/>
    <hyperlink r:id="rId353" ref="CN354"/>
    <hyperlink r:id="rId354" ref="CN355"/>
    <hyperlink r:id="rId355" ref="CN356"/>
    <hyperlink r:id="rId356" ref="CN357"/>
    <hyperlink r:id="rId357" ref="CN358"/>
    <hyperlink r:id="rId358" ref="CN359"/>
    <hyperlink r:id="rId359" ref="CN360"/>
    <hyperlink r:id="rId360" ref="CN361"/>
    <hyperlink r:id="rId361" ref="CN362"/>
    <hyperlink r:id="rId362" ref="CN363"/>
    <hyperlink r:id="rId363" ref="CN364"/>
    <hyperlink r:id="rId364" ref="CN365"/>
    <hyperlink r:id="rId365" ref="CN366"/>
    <hyperlink r:id="rId366" ref="CN367"/>
    <hyperlink r:id="rId367" ref="CN368"/>
    <hyperlink r:id="rId368" ref="CN369"/>
    <hyperlink r:id="rId369" ref="CN370"/>
    <hyperlink r:id="rId370" ref="CN371"/>
    <hyperlink r:id="rId371" ref="CN372"/>
    <hyperlink r:id="rId372" ref="CN373"/>
    <hyperlink r:id="rId373" ref="CN374"/>
    <hyperlink r:id="rId374" ref="CN375"/>
    <hyperlink r:id="rId375" ref="CN376"/>
    <hyperlink r:id="rId376" ref="CN377"/>
    <hyperlink r:id="rId377" ref="CN378"/>
    <hyperlink r:id="rId378" ref="CN379"/>
    <hyperlink r:id="rId379" ref="CN380"/>
    <hyperlink r:id="rId380" ref="CN381"/>
    <hyperlink r:id="rId381" ref="CN382"/>
    <hyperlink r:id="rId382" ref="CN383"/>
    <hyperlink r:id="rId383" ref="CN384"/>
    <hyperlink r:id="rId384" ref="CN385"/>
    <hyperlink r:id="rId385" ref="CN386"/>
    <hyperlink r:id="rId386" ref="CN387"/>
    <hyperlink r:id="rId387" ref="CN388"/>
    <hyperlink r:id="rId388" ref="CN389"/>
    <hyperlink r:id="rId389" ref="CN390"/>
    <hyperlink r:id="rId390" ref="CN391"/>
    <hyperlink r:id="rId391" ref="CN392"/>
    <hyperlink r:id="rId392" ref="CN393"/>
    <hyperlink r:id="rId393" ref="CN394"/>
    <hyperlink r:id="rId394" ref="CN395"/>
    <hyperlink r:id="rId395" ref="CN396"/>
    <hyperlink r:id="rId396" ref="CN397"/>
    <hyperlink r:id="rId397" ref="CN398"/>
    <hyperlink r:id="rId398" ref="CN399"/>
    <hyperlink r:id="rId399" ref="CN400"/>
    <hyperlink r:id="rId400" ref="CN401"/>
    <hyperlink r:id="rId401" ref="CN402"/>
    <hyperlink r:id="rId402" ref="CN403"/>
    <hyperlink r:id="rId403" ref="CN404"/>
    <hyperlink r:id="rId404" ref="CN405"/>
    <hyperlink r:id="rId405" ref="CN406"/>
    <hyperlink r:id="rId406" ref="CN407"/>
    <hyperlink r:id="rId407" ref="CN408"/>
  </hyperlinks>
  <drawing r:id="rId408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8" t="s">
        <v>2280</v>
      </c>
      <c r="B1" s="8" t="s">
        <v>2281</v>
      </c>
    </row>
    <row r="2">
      <c r="A2" s="9" t="s">
        <v>2282</v>
      </c>
      <c r="B2" s="9" t="s">
        <v>2283</v>
      </c>
    </row>
    <row r="3">
      <c r="A3" s="9" t="s">
        <v>552</v>
      </c>
      <c r="B3" s="9" t="s">
        <v>2284</v>
      </c>
    </row>
    <row r="4">
      <c r="A4" s="9" t="s">
        <v>2285</v>
      </c>
      <c r="B4" s="9" t="s">
        <v>2284</v>
      </c>
    </row>
    <row r="5">
      <c r="A5" s="9" t="s">
        <v>2286</v>
      </c>
      <c r="B5" s="9" t="s">
        <v>2287</v>
      </c>
    </row>
    <row r="6">
      <c r="A6" s="9" t="s">
        <v>2288</v>
      </c>
      <c r="B6" s="9" t="s">
        <v>2289</v>
      </c>
    </row>
    <row r="7">
      <c r="A7" s="9" t="s">
        <v>2290</v>
      </c>
      <c r="B7" s="9" t="s">
        <v>2291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 t="s">
        <v>2292</v>
      </c>
      <c r="B1" s="2" t="s">
        <v>2293</v>
      </c>
      <c r="C1" s="2" t="s">
        <v>2294</v>
      </c>
      <c r="D1" s="2" t="s">
        <v>2295</v>
      </c>
      <c r="E1" s="2" t="s">
        <v>2296</v>
      </c>
      <c r="F1" s="2" t="s">
        <v>2297</v>
      </c>
      <c r="G1" s="2" t="s">
        <v>2298</v>
      </c>
      <c r="H1" s="2" t="s">
        <v>2299</v>
      </c>
      <c r="I1" s="2" t="s">
        <v>2300</v>
      </c>
      <c r="J1" s="2" t="s">
        <v>2301</v>
      </c>
      <c r="K1" s="2" t="s">
        <v>2302</v>
      </c>
      <c r="L1" s="2" t="s">
        <v>2303</v>
      </c>
      <c r="M1" s="2" t="s">
        <v>2304</v>
      </c>
      <c r="N1" s="2" t="s">
        <v>2305</v>
      </c>
      <c r="O1" s="2" t="s">
        <v>2306</v>
      </c>
      <c r="P1" s="2" t="s">
        <v>2307</v>
      </c>
      <c r="Q1" s="2" t="s">
        <v>2308</v>
      </c>
      <c r="R1" s="2" t="s">
        <v>2309</v>
      </c>
      <c r="S1" s="2" t="s">
        <v>2310</v>
      </c>
      <c r="T1" s="2" t="s">
        <v>2311</v>
      </c>
      <c r="U1" s="2" t="s">
        <v>2312</v>
      </c>
      <c r="V1" s="2" t="s">
        <v>2313</v>
      </c>
      <c r="W1" s="2" t="s">
        <v>2314</v>
      </c>
      <c r="X1" s="2" t="s">
        <v>2315</v>
      </c>
      <c r="Y1" s="2" t="s">
        <v>2316</v>
      </c>
      <c r="Z1" s="2" t="s">
        <v>2317</v>
      </c>
      <c r="AA1" s="2" t="s">
        <v>2318</v>
      </c>
      <c r="AB1" s="2" t="s">
        <v>2319</v>
      </c>
      <c r="AC1" s="2" t="s">
        <v>2320</v>
      </c>
    </row>
    <row r="2">
      <c r="A2" s="2" t="s">
        <v>2321</v>
      </c>
      <c r="B2" s="2" t="s">
        <v>2322</v>
      </c>
      <c r="C2" s="2" t="s">
        <v>2323</v>
      </c>
      <c r="D2" s="10">
        <v>1.51577809E8</v>
      </c>
      <c r="E2" s="10">
        <v>1.0</v>
      </c>
      <c r="F2" s="10">
        <v>2.0</v>
      </c>
      <c r="G2" s="2" t="s">
        <v>2324</v>
      </c>
      <c r="H2" s="2" t="s">
        <v>2325</v>
      </c>
      <c r="I2" s="2" t="s">
        <v>2325</v>
      </c>
      <c r="J2" s="2" t="s">
        <v>2326</v>
      </c>
      <c r="K2" s="2" t="s">
        <v>2327</v>
      </c>
      <c r="L2" s="2" t="s">
        <v>2327</v>
      </c>
      <c r="M2" s="2" t="s">
        <v>2328</v>
      </c>
      <c r="O2" s="2" t="s">
        <v>2327</v>
      </c>
      <c r="P2" s="2" t="b">
        <v>0</v>
      </c>
      <c r="R2" s="2" t="b">
        <v>1</v>
      </c>
      <c r="S2" s="2" t="b">
        <v>1</v>
      </c>
      <c r="T2" s="2" t="s">
        <v>2329</v>
      </c>
      <c r="X2" s="2" t="b">
        <v>0</v>
      </c>
      <c r="Y2" s="2" t="s">
        <v>2330</v>
      </c>
      <c r="Z2" s="2" t="s">
        <v>2331</v>
      </c>
      <c r="AA2" s="2" t="b">
        <v>0</v>
      </c>
      <c r="AC2" s="2" t="s">
        <v>2332</v>
      </c>
    </row>
    <row r="3">
      <c r="A3" s="11"/>
      <c r="B3" s="11"/>
      <c r="C3" s="11"/>
      <c r="G3" s="11"/>
      <c r="H3" s="11"/>
      <c r="I3" s="11"/>
      <c r="J3" s="11"/>
      <c r="K3" s="11"/>
      <c r="L3" s="11"/>
      <c r="M3" s="11"/>
      <c r="O3" s="11"/>
      <c r="P3" s="11"/>
      <c r="R3" s="11"/>
      <c r="S3" s="11"/>
      <c r="T3" s="11"/>
      <c r="X3" s="11"/>
      <c r="Y3" s="11"/>
      <c r="Z3" s="11"/>
      <c r="AA3" s="11"/>
    </row>
  </sheetData>
  <drawing r:id="rId1"/>
</worksheet>
</file>